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11640" firstSheet="2" activeTab="2"/>
  </bookViews>
  <sheets>
    <sheet name="ОС (баз)" sheetId="18" state="hidden" r:id="rId1"/>
    <sheet name="Сводка (тек)" sheetId="2" state="hidden" r:id="rId2"/>
    <sheet name="02-01-01 (2)" sheetId="19" r:id="rId3"/>
    <sheet name="02-01-01" sheetId="3" state="hidden" r:id="rId4"/>
    <sheet name="02-01-02" sheetId="4" state="hidden" r:id="rId5"/>
    <sheet name="02-01-03" sheetId="14" state="hidden" r:id="rId6"/>
    <sheet name="02-01-04" sheetId="6" state="hidden" r:id="rId7"/>
    <sheet name="02-01-06" sheetId="7" state="hidden" r:id="rId8"/>
    <sheet name="02-01-05" sheetId="15" state="hidden" r:id="rId9"/>
    <sheet name="02-01-07" sheetId="8" state="hidden" r:id="rId10"/>
    <sheet name="02-01-08" sheetId="17" state="hidden" r:id="rId11"/>
    <sheet name="02-01-09" sheetId="9" state="hidden" r:id="rId12"/>
    <sheet name="02-01-10" sheetId="10" state="hidden" r:id="rId13"/>
    <sheet name="02-01-11" sheetId="11" state="hidden" r:id="rId14"/>
    <sheet name="02-01-12" sheetId="12" state="hidden" r:id="rId15"/>
    <sheet name="02-01-13" sheetId="16" state="hidden" r:id="rId16"/>
  </sheets>
  <externalReferences>
    <externalReference r:id="rId17"/>
    <externalReference r:id="rId18"/>
  </externalReferences>
  <definedNames>
    <definedName name="_xlnm._FilterDatabase" localSheetId="2" hidden="1">'02-01-01 (2)'!$A$1:$J$5629</definedName>
    <definedName name="_xlnm.Print_Titles" localSheetId="3">'02-01-01'!$31:$31</definedName>
    <definedName name="_xlnm.Print_Titles" localSheetId="2">'02-01-01 (2)'!$31:$31</definedName>
    <definedName name="_xlnm.Print_Titles" localSheetId="4">'02-01-02'!$31:$31</definedName>
    <definedName name="_xlnm.Print_Titles" localSheetId="5">'02-01-03'!$31:$31</definedName>
    <definedName name="_xlnm.Print_Titles" localSheetId="6">'02-01-04'!$31:$31</definedName>
    <definedName name="_xlnm.Print_Titles" localSheetId="8">'02-01-05'!$31:$31</definedName>
    <definedName name="_xlnm.Print_Titles" localSheetId="7">'02-01-06'!$31:$31</definedName>
    <definedName name="_xlnm.Print_Titles" localSheetId="9">'02-01-07'!$31:$31</definedName>
    <definedName name="_xlnm.Print_Titles" localSheetId="10">'02-01-08'!$31:$31</definedName>
    <definedName name="_xlnm.Print_Titles" localSheetId="11">'02-01-09'!$24:$24</definedName>
    <definedName name="_xlnm.Print_Titles" localSheetId="12">'02-01-10'!$24:$24</definedName>
    <definedName name="_xlnm.Print_Titles" localSheetId="13">'02-01-11'!$24:$24</definedName>
    <definedName name="_xlnm.Print_Titles" localSheetId="14">'02-01-12'!$24:$24</definedName>
    <definedName name="_xlnm.Print_Titles" localSheetId="15">'02-01-13'!$31:$31</definedName>
    <definedName name="_xlnm.Print_Titles" localSheetId="0">'ОС (баз)'!$23:$23</definedName>
    <definedName name="_xlnm.Print_Titles" localSheetId="1">'Сводка (тек)'!$20:$20</definedName>
    <definedName name="_xlnm.Print_Area" localSheetId="3">'02-01-01'!$A$1:$J$670</definedName>
    <definedName name="_xlnm.Print_Area" localSheetId="2">'02-01-01 (2)'!$A$1:$J$5630</definedName>
    <definedName name="_xlnm.Print_Area" localSheetId="4">'02-01-02'!$A$1:$J$427</definedName>
    <definedName name="_xlnm.Print_Area" localSheetId="5">'02-01-03'!$A$1:$J$307</definedName>
    <definedName name="_xlnm.Print_Area" localSheetId="6">'02-01-04'!$A$1:$J$1608</definedName>
    <definedName name="_xlnm.Print_Area" localSheetId="8">'02-01-05'!$A$1:$J$509</definedName>
    <definedName name="_xlnm.Print_Area" localSheetId="7">'02-01-06'!$A$1:$J$284</definedName>
    <definedName name="_xlnm.Print_Area" localSheetId="9">'02-01-07'!$A$1:$J$165</definedName>
    <definedName name="_xlnm.Print_Area" localSheetId="10">'02-01-08'!$A$1:$J$583</definedName>
    <definedName name="_xlnm.Print_Area" localSheetId="11">'02-01-09'!$A$1:$J$249</definedName>
    <definedName name="_xlnm.Print_Area" localSheetId="12">'02-01-10'!$A$1:$J$654</definedName>
    <definedName name="_xlnm.Print_Area" localSheetId="13">'02-01-11'!$A$1:$J$243</definedName>
    <definedName name="_xlnm.Print_Area" localSheetId="14">'02-01-12'!$A$1:$J$137</definedName>
    <definedName name="_xlnm.Print_Area" localSheetId="15">'02-01-13'!$A$1:$J$235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01" i="19"/>
  <c r="F27" i="18" l="1"/>
  <c r="I2933" i="19"/>
  <c r="I2937" s="1"/>
  <c r="AK2603"/>
  <c r="AK2592"/>
  <c r="H2275"/>
  <c r="G2276" s="1"/>
  <c r="I2531"/>
  <c r="G2531"/>
  <c r="H2603"/>
  <c r="J2603" s="1"/>
  <c r="H2592"/>
  <c r="J2592" s="1"/>
  <c r="I2627"/>
  <c r="G2627"/>
  <c r="L2275"/>
  <c r="G2593" l="1"/>
  <c r="J2275"/>
  <c r="I2276" s="1"/>
  <c r="J2940"/>
  <c r="J2944" s="1"/>
  <c r="I2593"/>
  <c r="M2592"/>
  <c r="I2604"/>
  <c r="M2603"/>
  <c r="G2604"/>
  <c r="M2275" l="1"/>
  <c r="I5604"/>
  <c r="I5611" s="1"/>
  <c r="I5603"/>
  <c r="I5610" s="1"/>
  <c r="I5602"/>
  <c r="I5609" s="1"/>
  <c r="F49" i="18"/>
  <c r="C49"/>
  <c r="C46"/>
  <c r="H43"/>
  <c r="C43"/>
  <c r="D40"/>
  <c r="G37"/>
  <c r="F37"/>
  <c r="E37"/>
  <c r="D37"/>
  <c r="H36"/>
  <c r="H35"/>
  <c r="J35" s="1"/>
  <c r="H34"/>
  <c r="J34" s="1"/>
  <c r="H33"/>
  <c r="J33" s="1"/>
  <c r="J32"/>
  <c r="H32"/>
  <c r="H31"/>
  <c r="J31" s="1"/>
  <c r="I30"/>
  <c r="I37" s="1"/>
  <c r="H30"/>
  <c r="J30" s="1"/>
  <c r="H29"/>
  <c r="J29" s="1"/>
  <c r="H28"/>
  <c r="J27"/>
  <c r="H27"/>
  <c r="H26"/>
  <c r="J26" s="1"/>
  <c r="H25"/>
  <c r="J25" s="1"/>
  <c r="H24"/>
  <c r="A1"/>
  <c r="I5614" i="19" l="1"/>
  <c r="I5615" s="1"/>
  <c r="H37" i="18"/>
  <c r="D13" s="1"/>
  <c r="J24"/>
  <c r="J37" s="1"/>
  <c r="I5616" i="19" l="1"/>
  <c r="H282" i="7"/>
  <c r="C282"/>
  <c r="H279"/>
  <c r="C279"/>
  <c r="I276"/>
  <c r="C276"/>
  <c r="I275"/>
  <c r="C275"/>
  <c r="I274"/>
  <c r="C274"/>
  <c r="I273"/>
  <c r="C273"/>
  <c r="I272"/>
  <c r="C272"/>
  <c r="AF270"/>
  <c r="A270"/>
  <c r="AF266"/>
  <c r="A266"/>
  <c r="AF262"/>
  <c r="A262"/>
  <c r="P260"/>
  <c r="I260"/>
  <c r="G260"/>
  <c r="O260" s="1"/>
  <c r="U259"/>
  <c r="T259"/>
  <c r="S259"/>
  <c r="R259"/>
  <c r="J259"/>
  <c r="I259"/>
  <c r="H259"/>
  <c r="G259"/>
  <c r="F259"/>
  <c r="E259"/>
  <c r="D259"/>
  <c r="B259"/>
  <c r="A259"/>
  <c r="I258"/>
  <c r="P258" s="1"/>
  <c r="G258"/>
  <c r="O258" s="1"/>
  <c r="Q257"/>
  <c r="J257"/>
  <c r="I257"/>
  <c r="H257"/>
  <c r="G257"/>
  <c r="F257"/>
  <c r="U256"/>
  <c r="T256"/>
  <c r="S256"/>
  <c r="R256"/>
  <c r="I256"/>
  <c r="E256"/>
  <c r="D256"/>
  <c r="C256"/>
  <c r="B256"/>
  <c r="A256"/>
  <c r="I255"/>
  <c r="P255" s="1"/>
  <c r="G255"/>
  <c r="O255" s="1"/>
  <c r="U254"/>
  <c r="T254"/>
  <c r="S254"/>
  <c r="R254"/>
  <c r="J254"/>
  <c r="I254"/>
  <c r="H254"/>
  <c r="G254"/>
  <c r="F254"/>
  <c r="E254"/>
  <c r="D254"/>
  <c r="B254"/>
  <c r="A254"/>
  <c r="H252"/>
  <c r="G252"/>
  <c r="E252"/>
  <c r="I251"/>
  <c r="E251"/>
  <c r="I250"/>
  <c r="E250"/>
  <c r="J249"/>
  <c r="I249"/>
  <c r="H249"/>
  <c r="G249"/>
  <c r="F249"/>
  <c r="Q248"/>
  <c r="J248"/>
  <c r="I248"/>
  <c r="H248"/>
  <c r="G248"/>
  <c r="F248"/>
  <c r="J247"/>
  <c r="I247"/>
  <c r="H247"/>
  <c r="G247"/>
  <c r="F247"/>
  <c r="Q246"/>
  <c r="J246"/>
  <c r="I246"/>
  <c r="H246"/>
  <c r="G246"/>
  <c r="F246"/>
  <c r="U245"/>
  <c r="J251" s="1"/>
  <c r="T245"/>
  <c r="H251" s="1"/>
  <c r="S245"/>
  <c r="J250" s="1"/>
  <c r="I253" s="1"/>
  <c r="P253" s="1"/>
  <c r="R245"/>
  <c r="H250" s="1"/>
  <c r="G253" s="1"/>
  <c r="O253" s="1"/>
  <c r="I245"/>
  <c r="E245"/>
  <c r="D245"/>
  <c r="C245"/>
  <c r="B245"/>
  <c r="A245"/>
  <c r="I244"/>
  <c r="P244" s="1"/>
  <c r="G244"/>
  <c r="O244" s="1"/>
  <c r="U243"/>
  <c r="T243"/>
  <c r="S243"/>
  <c r="R243"/>
  <c r="J243"/>
  <c r="I243"/>
  <c r="H243"/>
  <c r="G243"/>
  <c r="F243"/>
  <c r="E243"/>
  <c r="D243"/>
  <c r="B243"/>
  <c r="A243"/>
  <c r="P242"/>
  <c r="I242"/>
  <c r="G242"/>
  <c r="O242" s="1"/>
  <c r="Q241"/>
  <c r="J241"/>
  <c r="I241"/>
  <c r="H241"/>
  <c r="G241"/>
  <c r="F241"/>
  <c r="U240"/>
  <c r="T240"/>
  <c r="S240"/>
  <c r="R240"/>
  <c r="I240"/>
  <c r="E240"/>
  <c r="D240"/>
  <c r="C240"/>
  <c r="B240"/>
  <c r="A240"/>
  <c r="I239"/>
  <c r="P239" s="1"/>
  <c r="G239"/>
  <c r="O239" s="1"/>
  <c r="U238"/>
  <c r="T238"/>
  <c r="S238"/>
  <c r="R238"/>
  <c r="I238"/>
  <c r="E238"/>
  <c r="D238"/>
  <c r="C238"/>
  <c r="B238"/>
  <c r="A238"/>
  <c r="H236"/>
  <c r="G236"/>
  <c r="E236"/>
  <c r="I235"/>
  <c r="E235"/>
  <c r="I234"/>
  <c r="E234"/>
  <c r="J233"/>
  <c r="I233"/>
  <c r="H233"/>
  <c r="G233"/>
  <c r="F233"/>
  <c r="Q232"/>
  <c r="J232"/>
  <c r="I232"/>
  <c r="H232"/>
  <c r="G232"/>
  <c r="F232"/>
  <c r="J231"/>
  <c r="I231"/>
  <c r="H231"/>
  <c r="G231"/>
  <c r="F231"/>
  <c r="Q230"/>
  <c r="J230"/>
  <c r="I230"/>
  <c r="H230"/>
  <c r="G230"/>
  <c r="F230"/>
  <c r="U229"/>
  <c r="J235" s="1"/>
  <c r="T229"/>
  <c r="H235" s="1"/>
  <c r="S229"/>
  <c r="J234" s="1"/>
  <c r="I237" s="1"/>
  <c r="P237" s="1"/>
  <c r="R229"/>
  <c r="H234" s="1"/>
  <c r="G237" s="1"/>
  <c r="O237" s="1"/>
  <c r="I229"/>
  <c r="E229"/>
  <c r="D229"/>
  <c r="C229"/>
  <c r="B229"/>
  <c r="A229"/>
  <c r="I228"/>
  <c r="P228" s="1"/>
  <c r="G228"/>
  <c r="O228" s="1"/>
  <c r="U227"/>
  <c r="T227"/>
  <c r="S227"/>
  <c r="R227"/>
  <c r="J227"/>
  <c r="I227"/>
  <c r="H227"/>
  <c r="G227"/>
  <c r="F227"/>
  <c r="E227"/>
  <c r="D227"/>
  <c r="B227"/>
  <c r="A227"/>
  <c r="H225"/>
  <c r="G225"/>
  <c r="E225"/>
  <c r="I224"/>
  <c r="E224"/>
  <c r="I223"/>
  <c r="E223"/>
  <c r="J222"/>
  <c r="I222"/>
  <c r="H222"/>
  <c r="G222"/>
  <c r="F222"/>
  <c r="Q221"/>
  <c r="J221"/>
  <c r="I221"/>
  <c r="H221"/>
  <c r="G221"/>
  <c r="F221"/>
  <c r="J220"/>
  <c r="I220"/>
  <c r="H220"/>
  <c r="G220"/>
  <c r="F220"/>
  <c r="Q219"/>
  <c r="J219"/>
  <c r="I219"/>
  <c r="H219"/>
  <c r="G219"/>
  <c r="F219"/>
  <c r="U218"/>
  <c r="J224" s="1"/>
  <c r="T218"/>
  <c r="H224" s="1"/>
  <c r="S218"/>
  <c r="J223" s="1"/>
  <c r="I226" s="1"/>
  <c r="P226" s="1"/>
  <c r="R218"/>
  <c r="H223" s="1"/>
  <c r="G226" s="1"/>
  <c r="O226" s="1"/>
  <c r="I218"/>
  <c r="E218"/>
  <c r="D218"/>
  <c r="C218"/>
  <c r="B218"/>
  <c r="A218"/>
  <c r="I217"/>
  <c r="P217" s="1"/>
  <c r="G217"/>
  <c r="O217" s="1"/>
  <c r="U216"/>
  <c r="T216"/>
  <c r="S216"/>
  <c r="R216"/>
  <c r="J216"/>
  <c r="I216"/>
  <c r="H216"/>
  <c r="G216"/>
  <c r="F216"/>
  <c r="E216"/>
  <c r="D216"/>
  <c r="B216"/>
  <c r="A216"/>
  <c r="H214"/>
  <c r="G214"/>
  <c r="E214"/>
  <c r="I213"/>
  <c r="E213"/>
  <c r="I212"/>
  <c r="E212"/>
  <c r="J211"/>
  <c r="I211"/>
  <c r="H211"/>
  <c r="G211"/>
  <c r="F211"/>
  <c r="Q210"/>
  <c r="J210"/>
  <c r="I210"/>
  <c r="H210"/>
  <c r="G210"/>
  <c r="F210"/>
  <c r="J209"/>
  <c r="I209"/>
  <c r="H209"/>
  <c r="G209"/>
  <c r="F209"/>
  <c r="Q208"/>
  <c r="J208"/>
  <c r="I208"/>
  <c r="H208"/>
  <c r="G208"/>
  <c r="F208"/>
  <c r="U207"/>
  <c r="J213" s="1"/>
  <c r="T207"/>
  <c r="H213" s="1"/>
  <c r="S207"/>
  <c r="J212" s="1"/>
  <c r="I215" s="1"/>
  <c r="P215" s="1"/>
  <c r="R207"/>
  <c r="H212" s="1"/>
  <c r="G215" s="1"/>
  <c r="O215" s="1"/>
  <c r="I207"/>
  <c r="E207"/>
  <c r="D207"/>
  <c r="C207"/>
  <c r="B207"/>
  <c r="A207"/>
  <c r="I206"/>
  <c r="P206" s="1"/>
  <c r="G206"/>
  <c r="O206" s="1"/>
  <c r="U205"/>
  <c r="T205"/>
  <c r="S205"/>
  <c r="R205"/>
  <c r="J205"/>
  <c r="I205"/>
  <c r="H205"/>
  <c r="G205"/>
  <c r="F205"/>
  <c r="E205"/>
  <c r="D205"/>
  <c r="B205"/>
  <c r="A205"/>
  <c r="H203"/>
  <c r="G203"/>
  <c r="E203"/>
  <c r="I202"/>
  <c r="E202"/>
  <c r="I201"/>
  <c r="E201"/>
  <c r="J200"/>
  <c r="I200"/>
  <c r="H200"/>
  <c r="G200"/>
  <c r="F200"/>
  <c r="Q199"/>
  <c r="J199"/>
  <c r="I199"/>
  <c r="H199"/>
  <c r="G199"/>
  <c r="F199"/>
  <c r="J198"/>
  <c r="I198"/>
  <c r="H198"/>
  <c r="G198"/>
  <c r="F198"/>
  <c r="Q197"/>
  <c r="J197"/>
  <c r="I197"/>
  <c r="H197"/>
  <c r="G197"/>
  <c r="F197"/>
  <c r="U196"/>
  <c r="J202" s="1"/>
  <c r="T196"/>
  <c r="H202" s="1"/>
  <c r="S196"/>
  <c r="J201" s="1"/>
  <c r="I204" s="1"/>
  <c r="P204" s="1"/>
  <c r="R196"/>
  <c r="H201" s="1"/>
  <c r="G204" s="1"/>
  <c r="O204" s="1"/>
  <c r="I196"/>
  <c r="E196"/>
  <c r="D196"/>
  <c r="C196"/>
  <c r="B196"/>
  <c r="A196"/>
  <c r="I195"/>
  <c r="P195" s="1"/>
  <c r="G195"/>
  <c r="O195" s="1"/>
  <c r="U194"/>
  <c r="T194"/>
  <c r="S194"/>
  <c r="R194"/>
  <c r="J194"/>
  <c r="I194"/>
  <c r="H194"/>
  <c r="G194"/>
  <c r="F194"/>
  <c r="E194"/>
  <c r="D194"/>
  <c r="B194"/>
  <c r="A194"/>
  <c r="H192"/>
  <c r="G192"/>
  <c r="E192"/>
  <c r="I191"/>
  <c r="E191"/>
  <c r="I190"/>
  <c r="E190"/>
  <c r="J189"/>
  <c r="I189"/>
  <c r="H189"/>
  <c r="G189"/>
  <c r="F189"/>
  <c r="Q188"/>
  <c r="J188"/>
  <c r="I188"/>
  <c r="H188"/>
  <c r="G188"/>
  <c r="F188"/>
  <c r="J187"/>
  <c r="I187"/>
  <c r="H187"/>
  <c r="G187"/>
  <c r="F187"/>
  <c r="Q186"/>
  <c r="J186"/>
  <c r="I186"/>
  <c r="H186"/>
  <c r="G186"/>
  <c r="F186"/>
  <c r="U185"/>
  <c r="J191" s="1"/>
  <c r="T185"/>
  <c r="H191" s="1"/>
  <c r="S185"/>
  <c r="J190" s="1"/>
  <c r="I193" s="1"/>
  <c r="P193" s="1"/>
  <c r="R185"/>
  <c r="H190" s="1"/>
  <c r="G193" s="1"/>
  <c r="O193" s="1"/>
  <c r="I185"/>
  <c r="E185"/>
  <c r="D185"/>
  <c r="C185"/>
  <c r="B185"/>
  <c r="A185"/>
  <c r="I184"/>
  <c r="P184" s="1"/>
  <c r="G184"/>
  <c r="O184" s="1"/>
  <c r="U183"/>
  <c r="T183"/>
  <c r="S183"/>
  <c r="R183"/>
  <c r="J183"/>
  <c r="I183"/>
  <c r="H183"/>
  <c r="G183"/>
  <c r="F183"/>
  <c r="E183"/>
  <c r="D183"/>
  <c r="B183"/>
  <c r="A183"/>
  <c r="I182"/>
  <c r="P182" s="1"/>
  <c r="G182"/>
  <c r="O182" s="1"/>
  <c r="U181"/>
  <c r="T181"/>
  <c r="S181"/>
  <c r="R181"/>
  <c r="J181"/>
  <c r="I181"/>
  <c r="H181"/>
  <c r="G181"/>
  <c r="F181"/>
  <c r="E181"/>
  <c r="D181"/>
  <c r="B181"/>
  <c r="A181"/>
  <c r="I180"/>
  <c r="P180" s="1"/>
  <c r="G180"/>
  <c r="O180" s="1"/>
  <c r="U179"/>
  <c r="T179"/>
  <c r="S179"/>
  <c r="R179"/>
  <c r="J179"/>
  <c r="I179"/>
  <c r="H179"/>
  <c r="G179"/>
  <c r="F179"/>
  <c r="E179"/>
  <c r="D179"/>
  <c r="B179"/>
  <c r="A179"/>
  <c r="I178"/>
  <c r="P178" s="1"/>
  <c r="G178"/>
  <c r="O178" s="1"/>
  <c r="U177"/>
  <c r="T177"/>
  <c r="S177"/>
  <c r="R177"/>
  <c r="J177"/>
  <c r="I177"/>
  <c r="H177"/>
  <c r="G177"/>
  <c r="F177"/>
  <c r="E177"/>
  <c r="D177"/>
  <c r="B177"/>
  <c r="A177"/>
  <c r="I176"/>
  <c r="P176" s="1"/>
  <c r="G176"/>
  <c r="O176" s="1"/>
  <c r="U175"/>
  <c r="T175"/>
  <c r="S175"/>
  <c r="R175"/>
  <c r="J175"/>
  <c r="I175"/>
  <c r="H175"/>
  <c r="G175"/>
  <c r="F175"/>
  <c r="E175"/>
  <c r="D175"/>
  <c r="B175"/>
  <c r="A175"/>
  <c r="I174"/>
  <c r="P174" s="1"/>
  <c r="G174"/>
  <c r="O174" s="1"/>
  <c r="Q173"/>
  <c r="J173"/>
  <c r="I173"/>
  <c r="H173"/>
  <c r="G173"/>
  <c r="F173"/>
  <c r="U172"/>
  <c r="T172"/>
  <c r="S172"/>
  <c r="R172"/>
  <c r="I172"/>
  <c r="E172"/>
  <c r="D172"/>
  <c r="C172"/>
  <c r="B172"/>
  <c r="A172"/>
  <c r="P171"/>
  <c r="I171"/>
  <c r="G171"/>
  <c r="O171" s="1"/>
  <c r="U170"/>
  <c r="T170"/>
  <c r="S170"/>
  <c r="R170"/>
  <c r="J170"/>
  <c r="I170"/>
  <c r="H170"/>
  <c r="G170"/>
  <c r="F170"/>
  <c r="E170"/>
  <c r="D170"/>
  <c r="B170"/>
  <c r="A170"/>
  <c r="H168"/>
  <c r="G168"/>
  <c r="E168"/>
  <c r="I167"/>
  <c r="E167"/>
  <c r="I166"/>
  <c r="E166"/>
  <c r="J165"/>
  <c r="I165"/>
  <c r="H165"/>
  <c r="G165"/>
  <c r="F165"/>
  <c r="Q164"/>
  <c r="J164"/>
  <c r="I164"/>
  <c r="H164"/>
  <c r="G164"/>
  <c r="F164"/>
  <c r="J163"/>
  <c r="I163"/>
  <c r="H163"/>
  <c r="G163"/>
  <c r="F163"/>
  <c r="Q162"/>
  <c r="J162"/>
  <c r="I162"/>
  <c r="H162"/>
  <c r="G162"/>
  <c r="F162"/>
  <c r="U161"/>
  <c r="J167" s="1"/>
  <c r="T161"/>
  <c r="H167" s="1"/>
  <c r="S161"/>
  <c r="J166" s="1"/>
  <c r="I169" s="1"/>
  <c r="P169" s="1"/>
  <c r="R161"/>
  <c r="H166" s="1"/>
  <c r="G169" s="1"/>
  <c r="O169" s="1"/>
  <c r="I161"/>
  <c r="E161"/>
  <c r="D161"/>
  <c r="C161"/>
  <c r="B161"/>
  <c r="A161"/>
  <c r="I160"/>
  <c r="P160" s="1"/>
  <c r="G160"/>
  <c r="O160" s="1"/>
  <c r="U159"/>
  <c r="T159"/>
  <c r="S159"/>
  <c r="R159"/>
  <c r="J159"/>
  <c r="I159"/>
  <c r="H159"/>
  <c r="G159"/>
  <c r="F159"/>
  <c r="E159"/>
  <c r="D159"/>
  <c r="B159"/>
  <c r="A159"/>
  <c r="H157"/>
  <c r="G157"/>
  <c r="E157"/>
  <c r="I156"/>
  <c r="E156"/>
  <c r="I155"/>
  <c r="E155"/>
  <c r="J154"/>
  <c r="I154"/>
  <c r="H154"/>
  <c r="G154"/>
  <c r="F154"/>
  <c r="Q153"/>
  <c r="J153"/>
  <c r="I153"/>
  <c r="H153"/>
  <c r="G153"/>
  <c r="F153"/>
  <c r="J152"/>
  <c r="I152"/>
  <c r="H152"/>
  <c r="G152"/>
  <c r="F152"/>
  <c r="Q151"/>
  <c r="J151"/>
  <c r="I151"/>
  <c r="H151"/>
  <c r="G151"/>
  <c r="F151"/>
  <c r="U150"/>
  <c r="J156" s="1"/>
  <c r="T150"/>
  <c r="H156" s="1"/>
  <c r="S150"/>
  <c r="J155" s="1"/>
  <c r="I158" s="1"/>
  <c r="P158" s="1"/>
  <c r="R150"/>
  <c r="H155" s="1"/>
  <c r="G158" s="1"/>
  <c r="O158" s="1"/>
  <c r="I150"/>
  <c r="E150"/>
  <c r="D150"/>
  <c r="C150"/>
  <c r="B150"/>
  <c r="A150"/>
  <c r="I149"/>
  <c r="P149" s="1"/>
  <c r="G149"/>
  <c r="O149" s="1"/>
  <c r="U148"/>
  <c r="T148"/>
  <c r="S148"/>
  <c r="R148"/>
  <c r="J148"/>
  <c r="I148"/>
  <c r="H148"/>
  <c r="G148"/>
  <c r="F148"/>
  <c r="E148"/>
  <c r="D148"/>
  <c r="B148"/>
  <c r="A148"/>
  <c r="I147"/>
  <c r="P147" s="1"/>
  <c r="G147"/>
  <c r="O147" s="1"/>
  <c r="U146"/>
  <c r="T146"/>
  <c r="S146"/>
  <c r="R146"/>
  <c r="J146"/>
  <c r="I146"/>
  <c r="H146"/>
  <c r="G146"/>
  <c r="F146"/>
  <c r="E146"/>
  <c r="D146"/>
  <c r="B146"/>
  <c r="A146"/>
  <c r="H144"/>
  <c r="G144"/>
  <c r="E144"/>
  <c r="I143"/>
  <c r="E143"/>
  <c r="I142"/>
  <c r="E142"/>
  <c r="J141"/>
  <c r="I141"/>
  <c r="H141"/>
  <c r="G141"/>
  <c r="F141"/>
  <c r="Q140"/>
  <c r="J140"/>
  <c r="I140"/>
  <c r="H140"/>
  <c r="G140"/>
  <c r="F140"/>
  <c r="J139"/>
  <c r="I139"/>
  <c r="H139"/>
  <c r="G139"/>
  <c r="F139"/>
  <c r="Q138"/>
  <c r="J138"/>
  <c r="I138"/>
  <c r="H138"/>
  <c r="G138"/>
  <c r="F138"/>
  <c r="U137"/>
  <c r="J143" s="1"/>
  <c r="T137"/>
  <c r="H143" s="1"/>
  <c r="S137"/>
  <c r="J142" s="1"/>
  <c r="I145" s="1"/>
  <c r="P145" s="1"/>
  <c r="R137"/>
  <c r="H142" s="1"/>
  <c r="G145" s="1"/>
  <c r="O145" s="1"/>
  <c r="I137"/>
  <c r="E137"/>
  <c r="D137"/>
  <c r="C137"/>
  <c r="B137"/>
  <c r="A137"/>
  <c r="I136"/>
  <c r="P136" s="1"/>
  <c r="G136"/>
  <c r="O136" s="1"/>
  <c r="U135"/>
  <c r="T135"/>
  <c r="S135"/>
  <c r="R135"/>
  <c r="J135"/>
  <c r="I135"/>
  <c r="H135"/>
  <c r="G135"/>
  <c r="F135"/>
  <c r="E135"/>
  <c r="D135"/>
  <c r="B135"/>
  <c r="A135"/>
  <c r="H133"/>
  <c r="G133"/>
  <c r="E133"/>
  <c r="I132"/>
  <c r="E132"/>
  <c r="I131"/>
  <c r="E131"/>
  <c r="J130"/>
  <c r="I130"/>
  <c r="H130"/>
  <c r="G130"/>
  <c r="F130"/>
  <c r="Q129"/>
  <c r="J129"/>
  <c r="I129"/>
  <c r="H129"/>
  <c r="G129"/>
  <c r="F129"/>
  <c r="J128"/>
  <c r="I128"/>
  <c r="H128"/>
  <c r="G128"/>
  <c r="F128"/>
  <c r="Q127"/>
  <c r="J127"/>
  <c r="I127"/>
  <c r="H127"/>
  <c r="G127"/>
  <c r="F127"/>
  <c r="U126"/>
  <c r="J132" s="1"/>
  <c r="T126"/>
  <c r="H132" s="1"/>
  <c r="S126"/>
  <c r="J131" s="1"/>
  <c r="I134" s="1"/>
  <c r="P134" s="1"/>
  <c r="R126"/>
  <c r="H131" s="1"/>
  <c r="G134" s="1"/>
  <c r="O134" s="1"/>
  <c r="I126"/>
  <c r="E126"/>
  <c r="D126"/>
  <c r="C126"/>
  <c r="B126"/>
  <c r="A126"/>
  <c r="I125"/>
  <c r="P125" s="1"/>
  <c r="G125"/>
  <c r="O125" s="1"/>
  <c r="U124"/>
  <c r="T124"/>
  <c r="S124"/>
  <c r="R124"/>
  <c r="I124"/>
  <c r="E124"/>
  <c r="D124"/>
  <c r="C124"/>
  <c r="B124"/>
  <c r="A124"/>
  <c r="I123"/>
  <c r="P123" s="1"/>
  <c r="G123"/>
  <c r="O123" s="1"/>
  <c r="U122"/>
  <c r="T122"/>
  <c r="S122"/>
  <c r="R122"/>
  <c r="I122"/>
  <c r="E122"/>
  <c r="D122"/>
  <c r="C122"/>
  <c r="B122"/>
  <c r="A122"/>
  <c r="H120"/>
  <c r="G120"/>
  <c r="E120"/>
  <c r="I119"/>
  <c r="E119"/>
  <c r="I118"/>
  <c r="H118"/>
  <c r="E118"/>
  <c r="J117"/>
  <c r="I117"/>
  <c r="H117"/>
  <c r="G117"/>
  <c r="F117"/>
  <c r="Q116"/>
  <c r="J116"/>
  <c r="I116"/>
  <c r="H116"/>
  <c r="G116"/>
  <c r="F116"/>
  <c r="J115"/>
  <c r="I115"/>
  <c r="H115"/>
  <c r="G115"/>
  <c r="F115"/>
  <c r="Q114"/>
  <c r="J114"/>
  <c r="I114"/>
  <c r="H114"/>
  <c r="G114"/>
  <c r="F114"/>
  <c r="U113"/>
  <c r="J119" s="1"/>
  <c r="T113"/>
  <c r="H119" s="1"/>
  <c r="S113"/>
  <c r="J118" s="1"/>
  <c r="I121" s="1"/>
  <c r="P121" s="1"/>
  <c r="R113"/>
  <c r="I113"/>
  <c r="E113"/>
  <c r="D113"/>
  <c r="C113"/>
  <c r="B113"/>
  <c r="A113"/>
  <c r="I112"/>
  <c r="P112" s="1"/>
  <c r="G112"/>
  <c r="O112" s="1"/>
  <c r="U111"/>
  <c r="T111"/>
  <c r="S111"/>
  <c r="R111"/>
  <c r="I111"/>
  <c r="E111"/>
  <c r="D111"/>
  <c r="C111"/>
  <c r="B111"/>
  <c r="A111"/>
  <c r="H109"/>
  <c r="G109"/>
  <c r="E109"/>
  <c r="I108"/>
  <c r="E108"/>
  <c r="I107"/>
  <c r="E107"/>
  <c r="J106"/>
  <c r="I106"/>
  <c r="H106"/>
  <c r="G106"/>
  <c r="F106"/>
  <c r="Q105"/>
  <c r="J105"/>
  <c r="I105"/>
  <c r="H105"/>
  <c r="G105"/>
  <c r="F105"/>
  <c r="U104"/>
  <c r="J108" s="1"/>
  <c r="T104"/>
  <c r="H108" s="1"/>
  <c r="S104"/>
  <c r="J107" s="1"/>
  <c r="I110" s="1"/>
  <c r="P110" s="1"/>
  <c r="R104"/>
  <c r="H107" s="1"/>
  <c r="G110" s="1"/>
  <c r="O110" s="1"/>
  <c r="I104"/>
  <c r="E104"/>
  <c r="D104"/>
  <c r="C104"/>
  <c r="B104"/>
  <c r="A104"/>
  <c r="I103"/>
  <c r="P103" s="1"/>
  <c r="G103"/>
  <c r="O103" s="1"/>
  <c r="U102"/>
  <c r="T102"/>
  <c r="S102"/>
  <c r="R102"/>
  <c r="I102"/>
  <c r="E102"/>
  <c r="D102"/>
  <c r="C102"/>
  <c r="B102"/>
  <c r="A102"/>
  <c r="H100"/>
  <c r="G100"/>
  <c r="E100"/>
  <c r="I99"/>
  <c r="E99"/>
  <c r="I98"/>
  <c r="E98"/>
  <c r="J97"/>
  <c r="I97"/>
  <c r="H97"/>
  <c r="G97"/>
  <c r="F97"/>
  <c r="Q96"/>
  <c r="J96"/>
  <c r="I96"/>
  <c r="H96"/>
  <c r="G96"/>
  <c r="F96"/>
  <c r="J95"/>
  <c r="I95"/>
  <c r="H95"/>
  <c r="G95"/>
  <c r="F95"/>
  <c r="Q94"/>
  <c r="J94"/>
  <c r="I94"/>
  <c r="H94"/>
  <c r="G94"/>
  <c r="F94"/>
  <c r="U93"/>
  <c r="J99" s="1"/>
  <c r="T93"/>
  <c r="H99" s="1"/>
  <c r="S93"/>
  <c r="J98" s="1"/>
  <c r="I101" s="1"/>
  <c r="P101" s="1"/>
  <c r="R93"/>
  <c r="H98" s="1"/>
  <c r="G101" s="1"/>
  <c r="O101" s="1"/>
  <c r="I93"/>
  <c r="E93"/>
  <c r="D93"/>
  <c r="C93"/>
  <c r="B93"/>
  <c r="A93"/>
  <c r="I92"/>
  <c r="P92" s="1"/>
  <c r="G92"/>
  <c r="O92" s="1"/>
  <c r="U91"/>
  <c r="T91"/>
  <c r="S91"/>
  <c r="R91"/>
  <c r="I91"/>
  <c r="E91"/>
  <c r="D91"/>
  <c r="C91"/>
  <c r="B91"/>
  <c r="A91"/>
  <c r="H89"/>
  <c r="G89"/>
  <c r="E89"/>
  <c r="I88"/>
  <c r="E88"/>
  <c r="I87"/>
  <c r="H87"/>
  <c r="E87"/>
  <c r="J86"/>
  <c r="I86"/>
  <c r="H86"/>
  <c r="G86"/>
  <c r="F86"/>
  <c r="Q85"/>
  <c r="J85"/>
  <c r="I85"/>
  <c r="H85"/>
  <c r="G85"/>
  <c r="F85"/>
  <c r="J84"/>
  <c r="I84"/>
  <c r="H84"/>
  <c r="G84"/>
  <c r="F84"/>
  <c r="Q83"/>
  <c r="J83"/>
  <c r="I83"/>
  <c r="H83"/>
  <c r="G83"/>
  <c r="F83"/>
  <c r="U82"/>
  <c r="J88" s="1"/>
  <c r="T82"/>
  <c r="H88" s="1"/>
  <c r="S82"/>
  <c r="J87" s="1"/>
  <c r="I90" s="1"/>
  <c r="P90" s="1"/>
  <c r="R82"/>
  <c r="I82"/>
  <c r="E82"/>
  <c r="D82"/>
  <c r="C82"/>
  <c r="B82"/>
  <c r="A82"/>
  <c r="I81"/>
  <c r="P81" s="1"/>
  <c r="G81"/>
  <c r="O81" s="1"/>
  <c r="U80"/>
  <c r="T80"/>
  <c r="S80"/>
  <c r="R80"/>
  <c r="J80"/>
  <c r="I80"/>
  <c r="H80"/>
  <c r="G80"/>
  <c r="F80"/>
  <c r="E80"/>
  <c r="D80"/>
  <c r="B80"/>
  <c r="A80"/>
  <c r="I79"/>
  <c r="P79" s="1"/>
  <c r="G79"/>
  <c r="O79" s="1"/>
  <c r="U78"/>
  <c r="T78"/>
  <c r="S78"/>
  <c r="R78"/>
  <c r="J78"/>
  <c r="I78"/>
  <c r="H78"/>
  <c r="G78"/>
  <c r="F78"/>
  <c r="E78"/>
  <c r="D78"/>
  <c r="B78"/>
  <c r="A78"/>
  <c r="I77"/>
  <c r="P77" s="1"/>
  <c r="G77"/>
  <c r="O77" s="1"/>
  <c r="U76"/>
  <c r="T76"/>
  <c r="S76"/>
  <c r="R76"/>
  <c r="J76"/>
  <c r="I76"/>
  <c r="H76"/>
  <c r="G76"/>
  <c r="F76"/>
  <c r="E76"/>
  <c r="D76"/>
  <c r="B76"/>
  <c r="A76"/>
  <c r="I75"/>
  <c r="P75" s="1"/>
  <c r="G75"/>
  <c r="O75" s="1"/>
  <c r="U74"/>
  <c r="T74"/>
  <c r="S74"/>
  <c r="R74"/>
  <c r="J74"/>
  <c r="I74"/>
  <c r="H74"/>
  <c r="G74"/>
  <c r="F74"/>
  <c r="E74"/>
  <c r="D74"/>
  <c r="B74"/>
  <c r="A74"/>
  <c r="I73"/>
  <c r="P73" s="1"/>
  <c r="G73"/>
  <c r="O73" s="1"/>
  <c r="Q72"/>
  <c r="J72"/>
  <c r="I72"/>
  <c r="H72"/>
  <c r="G72"/>
  <c r="F72"/>
  <c r="U71"/>
  <c r="T71"/>
  <c r="S71"/>
  <c r="R71"/>
  <c r="I71"/>
  <c r="E71"/>
  <c r="D71"/>
  <c r="C71"/>
  <c r="B71"/>
  <c r="A71"/>
  <c r="I70"/>
  <c r="P70" s="1"/>
  <c r="G70"/>
  <c r="O70" s="1"/>
  <c r="U69"/>
  <c r="T69"/>
  <c r="S69"/>
  <c r="R69"/>
  <c r="J69"/>
  <c r="I69"/>
  <c r="H69"/>
  <c r="G69"/>
  <c r="F69"/>
  <c r="E69"/>
  <c r="D69"/>
  <c r="B69"/>
  <c r="A69"/>
  <c r="I68"/>
  <c r="P68" s="1"/>
  <c r="G68"/>
  <c r="O68" s="1"/>
  <c r="Q67"/>
  <c r="J67"/>
  <c r="I67"/>
  <c r="H67"/>
  <c r="G67"/>
  <c r="F67"/>
  <c r="U66"/>
  <c r="T66"/>
  <c r="S66"/>
  <c r="R66"/>
  <c r="I66"/>
  <c r="E66"/>
  <c r="D66"/>
  <c r="C66"/>
  <c r="B66"/>
  <c r="A66"/>
  <c r="I65"/>
  <c r="P65" s="1"/>
  <c r="G65"/>
  <c r="O65" s="1"/>
  <c r="U64"/>
  <c r="T64"/>
  <c r="S64"/>
  <c r="R64"/>
  <c r="J64"/>
  <c r="I64"/>
  <c r="H64"/>
  <c r="G64"/>
  <c r="F64"/>
  <c r="E64"/>
  <c r="D64"/>
  <c r="B64"/>
  <c r="A64"/>
  <c r="I63"/>
  <c r="P63" s="1"/>
  <c r="G63"/>
  <c r="O63" s="1"/>
  <c r="U62"/>
  <c r="T62"/>
  <c r="S62"/>
  <c r="R62"/>
  <c r="J62"/>
  <c r="I62"/>
  <c r="H62"/>
  <c r="G62"/>
  <c r="F62"/>
  <c r="E62"/>
  <c r="D62"/>
  <c r="B62"/>
  <c r="A62"/>
  <c r="I61"/>
  <c r="P61" s="1"/>
  <c r="G61"/>
  <c r="O61" s="1"/>
  <c r="U60"/>
  <c r="T60"/>
  <c r="S60"/>
  <c r="R60"/>
  <c r="J60"/>
  <c r="I60"/>
  <c r="H60"/>
  <c r="G60"/>
  <c r="F60"/>
  <c r="E60"/>
  <c r="D60"/>
  <c r="B60"/>
  <c r="A60"/>
  <c r="I59"/>
  <c r="P59" s="1"/>
  <c r="G59"/>
  <c r="O59" s="1"/>
  <c r="Q58"/>
  <c r="J58"/>
  <c r="I58"/>
  <c r="H58"/>
  <c r="G58"/>
  <c r="F58"/>
  <c r="U57"/>
  <c r="T57"/>
  <c r="S57"/>
  <c r="R57"/>
  <c r="I57"/>
  <c r="E57"/>
  <c r="D57"/>
  <c r="C57"/>
  <c r="B57"/>
  <c r="A57"/>
  <c r="I56"/>
  <c r="P56" s="1"/>
  <c r="G56"/>
  <c r="O56" s="1"/>
  <c r="U55"/>
  <c r="T55"/>
  <c r="S55"/>
  <c r="R55"/>
  <c r="J55"/>
  <c r="I55"/>
  <c r="H55"/>
  <c r="G55"/>
  <c r="F55"/>
  <c r="E55"/>
  <c r="D55"/>
  <c r="B55"/>
  <c r="A55"/>
  <c r="I54"/>
  <c r="P54" s="1"/>
  <c r="G54"/>
  <c r="O54" s="1"/>
  <c r="U53"/>
  <c r="T53"/>
  <c r="S53"/>
  <c r="R53"/>
  <c r="J53"/>
  <c r="I53"/>
  <c r="H53"/>
  <c r="G53"/>
  <c r="F53"/>
  <c r="E53"/>
  <c r="D53"/>
  <c r="B53"/>
  <c r="A53"/>
  <c r="I52"/>
  <c r="P52" s="1"/>
  <c r="G52"/>
  <c r="O52" s="1"/>
  <c r="U51"/>
  <c r="T51"/>
  <c r="S51"/>
  <c r="R51"/>
  <c r="J51"/>
  <c r="I51"/>
  <c r="H51"/>
  <c r="G51"/>
  <c r="F51"/>
  <c r="E51"/>
  <c r="D51"/>
  <c r="B51"/>
  <c r="A51"/>
  <c r="I50"/>
  <c r="P50" s="1"/>
  <c r="G50"/>
  <c r="O50" s="1"/>
  <c r="U49"/>
  <c r="T49"/>
  <c r="S49"/>
  <c r="R49"/>
  <c r="J49"/>
  <c r="I49"/>
  <c r="H49"/>
  <c r="G49"/>
  <c r="F49"/>
  <c r="E49"/>
  <c r="D49"/>
  <c r="B49"/>
  <c r="A49"/>
  <c r="I48"/>
  <c r="P48" s="1"/>
  <c r="G48"/>
  <c r="O48" s="1"/>
  <c r="U47"/>
  <c r="T47"/>
  <c r="S47"/>
  <c r="R47"/>
  <c r="J47"/>
  <c r="I47"/>
  <c r="H47"/>
  <c r="G47"/>
  <c r="F47"/>
  <c r="E47"/>
  <c r="D47"/>
  <c r="B47"/>
  <c r="A47"/>
  <c r="I46"/>
  <c r="P46" s="1"/>
  <c r="G46"/>
  <c r="O46" s="1"/>
  <c r="U45"/>
  <c r="T45"/>
  <c r="S45"/>
  <c r="R45"/>
  <c r="J45"/>
  <c r="I45"/>
  <c r="H45"/>
  <c r="G45"/>
  <c r="F45"/>
  <c r="E45"/>
  <c r="D45"/>
  <c r="B45"/>
  <c r="A45"/>
  <c r="I44"/>
  <c r="P44" s="1"/>
  <c r="G44"/>
  <c r="O44" s="1"/>
  <c r="U43"/>
  <c r="T43"/>
  <c r="S43"/>
  <c r="R43"/>
  <c r="J43"/>
  <c r="I43"/>
  <c r="H43"/>
  <c r="G43"/>
  <c r="F43"/>
  <c r="E43"/>
  <c r="D43"/>
  <c r="B43"/>
  <c r="A43"/>
  <c r="I42"/>
  <c r="P42" s="1"/>
  <c r="G42"/>
  <c r="O42" s="1"/>
  <c r="U41"/>
  <c r="T41"/>
  <c r="S41"/>
  <c r="R41"/>
  <c r="J41"/>
  <c r="I41"/>
  <c r="H41"/>
  <c r="G41"/>
  <c r="F41"/>
  <c r="E41"/>
  <c r="D41"/>
  <c r="B41"/>
  <c r="A41"/>
  <c r="I40"/>
  <c r="P40" s="1"/>
  <c r="G40"/>
  <c r="O40" s="1"/>
  <c r="U39"/>
  <c r="T39"/>
  <c r="S39"/>
  <c r="R39"/>
  <c r="J39"/>
  <c r="I39"/>
  <c r="H39"/>
  <c r="G39"/>
  <c r="F39"/>
  <c r="E39"/>
  <c r="D39"/>
  <c r="B39"/>
  <c r="A39"/>
  <c r="I38"/>
  <c r="P38" s="1"/>
  <c r="G38"/>
  <c r="O38" s="1"/>
  <c r="Q37"/>
  <c r="J37"/>
  <c r="I37"/>
  <c r="H37"/>
  <c r="G37"/>
  <c r="F37"/>
  <c r="U36"/>
  <c r="T36"/>
  <c r="S36"/>
  <c r="R36"/>
  <c r="I36"/>
  <c r="E36"/>
  <c r="D36"/>
  <c r="C36"/>
  <c r="B36"/>
  <c r="A36"/>
  <c r="AE35"/>
  <c r="A35"/>
  <c r="AE33"/>
  <c r="A33"/>
  <c r="I27"/>
  <c r="H27"/>
  <c r="I26"/>
  <c r="H26"/>
  <c r="I25"/>
  <c r="AE21"/>
  <c r="A21"/>
  <c r="AE18"/>
  <c r="AE13"/>
  <c r="G6"/>
  <c r="B6"/>
  <c r="A1"/>
  <c r="G90" l="1"/>
  <c r="O90" s="1"/>
  <c r="G121"/>
  <c r="O121" s="1"/>
  <c r="I270"/>
  <c r="I266"/>
  <c r="I262"/>
  <c r="G266"/>
  <c r="G270"/>
  <c r="G262"/>
  <c r="H25"/>
  <c r="F41" i="2"/>
  <c r="C41"/>
  <c r="C38"/>
  <c r="D34" l="1"/>
  <c r="D10" s="1"/>
  <c r="I5605" i="19" l="1"/>
  <c r="H25" s="1"/>
  <c r="I5608"/>
  <c r="I5612" s="1"/>
  <c r="I5617" s="1"/>
  <c r="I25" s="1"/>
  <c r="I5618" l="1"/>
  <c r="I5619" s="1"/>
  <c r="N5621" s="1"/>
  <c r="AK5621" s="1"/>
</calcChain>
</file>

<file path=xl/sharedStrings.xml><?xml version="1.0" encoding="utf-8"?>
<sst xmlns="http://schemas.openxmlformats.org/spreadsheetml/2006/main" count="25915" uniqueCount="2028">
  <si>
    <t>Техническое перевооружение для орагнизации участка производства трансдермальных терапевтических систем (ТТС)
 ФГУП «Московский эндокринный завод», г. Москва, ул.Новохохловская, д.25.</t>
  </si>
  <si>
    <t xml:space="preserve"> </t>
  </si>
  <si>
    <t>№ п/п</t>
  </si>
  <si>
    <t>монтажных работ</t>
  </si>
  <si>
    <t>прочих затрат</t>
  </si>
  <si>
    <t>ОС 02-01</t>
  </si>
  <si>
    <t>ГСН 81-05-01-2001 
Прил. 1 п.1.14, п.2.1</t>
  </si>
  <si>
    <t>Средства на строительство временных зданий и сооружений 2,2%*0,8 от стоимости строительно-монтажных работ</t>
  </si>
  <si>
    <t>ГСН 81-05-02-2007
 Табл.4 п.1.26</t>
  </si>
  <si>
    <t>Зимнее удорожание - 2,6%</t>
  </si>
  <si>
    <t xml:space="preserve">МДС 81-1.99 п. 3.5.9.1. </t>
  </si>
  <si>
    <t>Резерв средств на непредвиденные затраты -3%</t>
  </si>
  <si>
    <t>НДС 18%</t>
  </si>
  <si>
    <t>Форма 3</t>
  </si>
  <si>
    <t>(Наименование стройки)</t>
  </si>
  <si>
    <t>ОБЪЕКТНЫЙ СМЕТНЫЙ РАСЧЕТ №</t>
  </si>
  <si>
    <t>(объектная смета)</t>
  </si>
  <si>
    <t>на строительство (капитальный ремонт)</t>
  </si>
  <si>
    <t xml:space="preserve">Сметная стоимость, тыс.руб.  </t>
  </si>
  <si>
    <t xml:space="preserve">Средства на оплату труда  </t>
  </si>
  <si>
    <t xml:space="preserve">Расчетный измеритель единичной стоимости  </t>
  </si>
  <si>
    <t>м2</t>
  </si>
  <si>
    <t xml:space="preserve">Составлен(а) в уровне текущих (прогнозных) цен январь 2000 года </t>
  </si>
  <si>
    <t>Номера сметных расчетов (смет)</t>
  </si>
  <si>
    <t>Наименование работ и затрат</t>
  </si>
  <si>
    <t>Сметная стоимость, тыс. руб.</t>
  </si>
  <si>
    <t>Средства на оплату труда</t>
  </si>
  <si>
    <t>Показатели единичной стоимости</t>
  </si>
  <si>
    <t>строите-льных работ</t>
  </si>
  <si>
    <t>оборудо-вания, мебели, инвентаря</t>
  </si>
  <si>
    <t>Всего</t>
  </si>
  <si>
    <t>02-01-01</t>
  </si>
  <si>
    <t>Архитектурные и конструктивные решения</t>
  </si>
  <si>
    <t>02-01-02</t>
  </si>
  <si>
    <t>Внутренние системы водоснабжения и  канализации</t>
  </si>
  <si>
    <t>02-01-03</t>
  </si>
  <si>
    <t xml:space="preserve">Система электроснабжения. Внутреннее электрооборудование и освещение </t>
  </si>
  <si>
    <t>02-01-04</t>
  </si>
  <si>
    <t>Вентиляция и кондиционирование воздуха, холодоснабжение, теплоснабжение</t>
  </si>
  <si>
    <t>02-01-05</t>
  </si>
  <si>
    <t>Пароснабжение</t>
  </si>
  <si>
    <t>02-01-06</t>
  </si>
  <si>
    <t>Технологические решения</t>
  </si>
  <si>
    <t>02-01-07</t>
  </si>
  <si>
    <t>Сжатый воздух</t>
  </si>
  <si>
    <t>02-01-08</t>
  </si>
  <si>
    <t>02-01-09</t>
  </si>
  <si>
    <t>Пожарная сигнализация, оповещение о пожаре, противопожарная автоматика и блокировки</t>
  </si>
  <si>
    <t>02-01-10</t>
  </si>
  <si>
    <t>Автоматизация общеобменной вентиляции</t>
  </si>
  <si>
    <t>02-01-11</t>
  </si>
  <si>
    <t>Сигнализация и блокировки дверей технологических помещений</t>
  </si>
  <si>
    <t>02-01-12</t>
  </si>
  <si>
    <t>02-01-13</t>
  </si>
  <si>
    <t xml:space="preserve">ИТОГО: </t>
  </si>
  <si>
    <t>Главный инженер проекта</t>
  </si>
  <si>
    <t>[подпись(инициалы,фамилия)]</t>
  </si>
  <si>
    <t xml:space="preserve">Начальник  </t>
  </si>
  <si>
    <t>отдела</t>
  </si>
  <si>
    <t xml:space="preserve">   (наименование)</t>
  </si>
  <si>
    <t xml:space="preserve">Составил  </t>
  </si>
  <si>
    <t>Лещенко М.С.</t>
  </si>
  <si>
    <t>[должность,подпись(инициалы,фамилия)]</t>
  </si>
  <si>
    <t xml:space="preserve">Проверил:  </t>
  </si>
  <si>
    <t>поставка Заказчика</t>
  </si>
  <si>
    <t>Форма № 1а</t>
  </si>
  <si>
    <t>"СОГЛАСОВАНО"</t>
  </si>
  <si>
    <t>"УТВЕРЖДАЮ"</t>
  </si>
  <si>
    <t>"_____"________________ 2017 г.</t>
  </si>
  <si>
    <t>(наименование стройки)</t>
  </si>
  <si>
    <t>ЛОКАЛЬНЫЙ СМЕТНЫЙ РАСЧЕТ № 02-01-01</t>
  </si>
  <si>
    <t>(локальный сметный расчет)</t>
  </si>
  <si>
    <t>(наименование работ и затрат, наименование объекта)</t>
  </si>
  <si>
    <t>базовая</t>
  </si>
  <si>
    <t>текущая</t>
  </si>
  <si>
    <t>цена</t>
  </si>
  <si>
    <t>Сметная стоимость</t>
  </si>
  <si>
    <t>тыс.руб</t>
  </si>
  <si>
    <t>Нормативная трудоемкость</t>
  </si>
  <si>
    <t>чел.час.</t>
  </si>
  <si>
    <t>Шифр расценки и коды ресурсов</t>
  </si>
  <si>
    <t>Единица измерения</t>
  </si>
  <si>
    <t>Кол-во единиц</t>
  </si>
  <si>
    <t>Цена на единицу измерения, руб.</t>
  </si>
  <si>
    <t>Попра-вочные коэфф., нормы НР и СП</t>
  </si>
  <si>
    <t>Всего затрат в базисном уровне цен, руб.</t>
  </si>
  <si>
    <t>Индексы пересчета, нормы НР и СП</t>
  </si>
  <si>
    <t>ВСЕГО затрат, руб.</t>
  </si>
  <si>
    <t>ЗП</t>
  </si>
  <si>
    <t>ЭМ</t>
  </si>
  <si>
    <t>НР от ФОТ</t>
  </si>
  <si>
    <t>%</t>
  </si>
  <si>
    <t>СП от ФОТ</t>
  </si>
  <si>
    <t>ЗТР</t>
  </si>
  <si>
    <t>чел-ч</t>
  </si>
  <si>
    <t>Всего по позиции</t>
  </si>
  <si>
    <t>в т.ч. ЗПМ</t>
  </si>
  <si>
    <t>МР</t>
  </si>
  <si>
    <t/>
  </si>
  <si>
    <r>
      <t>Стеновая сэндвич панель "Белпанель" толщиной 150 мм. RAL 7040 (Базовая стоимость с НДС=1895*1,02*1,03/7,1=280,41)</t>
    </r>
    <r>
      <rPr>
        <i/>
        <sz val="10"/>
        <rFont val="Arial"/>
        <family val="2"/>
        <charset val="204"/>
      </rPr>
      <t xml:space="preserve">
Базисная стоимость: 237,64 = (280,41 / 1,18)</t>
    </r>
  </si>
  <si>
    <r>
      <t>Фасонные элементы (нащельники)  (Базовая стоимость с НДС=2238,08*1,02*1,03/7,1=331,17)</t>
    </r>
    <r>
      <rPr>
        <i/>
        <sz val="10"/>
        <rFont val="Arial"/>
        <family val="2"/>
        <charset val="204"/>
      </rPr>
      <t xml:space="preserve">
Базисная стоимость: 280,65 = (331,17 / 1,18)</t>
    </r>
  </si>
  <si>
    <r>
      <t>Дверь "Лантис" одностворчатая. Полотно RAL 9003,  коробка RAL 6001 Глухая 2010-900 Правая. Наружная. Утепленная. (Базовая стоимость с НДС=19200*1,02*1,03/7,1=2841,06)</t>
    </r>
    <r>
      <rPr>
        <i/>
        <sz val="10"/>
        <rFont val="Arial"/>
        <family val="2"/>
        <charset val="204"/>
      </rPr>
      <t xml:space="preserve">
Базисная стоимость: 2 407,68 = (2 841,06 / 1,18)</t>
    </r>
  </si>
  <si>
    <r>
      <t>Дверь "Лантис" одностворчатая. Полотно RAL 9003,  коробка RAL 6001 Глухая 2010-900 Правая. Наружная. (Базовая стоимость с НДС=16810/7,1=2487,41)</t>
    </r>
    <r>
      <rPr>
        <i/>
        <sz val="10"/>
        <rFont val="Arial"/>
        <family val="2"/>
        <charset val="204"/>
      </rPr>
      <t xml:space="preserve">
Базисная стоимость: 2 107,97 = (2 487,41 / 1,18)</t>
    </r>
  </si>
  <si>
    <r>
      <t>Дверь "Лантис" одностворчатая. Полотно RAL 9003,  коробка RAL 6001 Глухая 2010-700 Правая. Наружная (1,407м2)  (Базовая стоимость с НДС=13376*1,02*1,03/7,1=1979,27)</t>
    </r>
    <r>
      <rPr>
        <i/>
        <sz val="10"/>
        <rFont val="Arial"/>
        <family val="2"/>
        <charset val="204"/>
      </rPr>
      <t xml:space="preserve">
Базисная стоимость: 1 677,35 = (1 979,27 / 1,18)</t>
    </r>
  </si>
  <si>
    <r>
      <t>Дверь "Лантис" двустворчатая. Полотно RAL 9003, коробка RAL 6001 Класс защиты-3, EI-30, глухая 2000-1200, правая, доводчик с фиксацией в открытом положении. (Базовая стоимость с НДС=16992*1,02*1,03/7,1=2514,34)</t>
    </r>
    <r>
      <rPr>
        <i/>
        <sz val="10"/>
        <rFont val="Arial"/>
        <family val="2"/>
        <charset val="204"/>
      </rPr>
      <t xml:space="preserve">
Базисная стоимость: 2 130,80 = (2 514,34 / 1,18)</t>
    </r>
  </si>
  <si>
    <r>
      <t>Оконный блок металлопластиковый, трехстворчатый 1650х2650, Класс защиты-2, створки глухие, защитное остекление класса А1 и выше по ГОСТ Р 51136-2008 (Базовая стоимость с НДС=27500*1,02*1,03/7,1=4069,23)</t>
    </r>
    <r>
      <rPr>
        <i/>
        <sz val="10"/>
        <rFont val="Arial"/>
        <family val="2"/>
        <charset val="204"/>
      </rPr>
      <t xml:space="preserve">
Базисная стоимость: 3 448,50 = (4 069,23 / 1,18)</t>
    </r>
  </si>
  <si>
    <r>
      <t>Высокопрочная стяжка Основит Стартолайн Т41 25кг с фиброволокном (21кг/10мм/1м2) (Базовая стоимость с НДС=190*1,02*1,03/7,1=28,11)</t>
    </r>
    <r>
      <rPr>
        <i/>
        <sz val="10"/>
        <rFont val="Arial"/>
        <family val="2"/>
        <charset val="204"/>
      </rPr>
      <t xml:space="preserve">
Базисная стоимость: 23,82 = (28,11 / 1,18)</t>
    </r>
  </si>
  <si>
    <r>
      <t>Грунтовка Thomsit R777 10л. Расход: 100-300г/м2  (Базовая стоимость с НДС=1300*1,02*1,03/7,1=192,36)</t>
    </r>
    <r>
      <rPr>
        <i/>
        <sz val="10"/>
        <rFont val="Arial"/>
        <family val="2"/>
        <charset val="204"/>
      </rPr>
      <t xml:space="preserve">
Базисная стоимость: 163,02 = (192,36 / 1,18)</t>
    </r>
  </si>
  <si>
    <r>
      <t>Выравнивающая смесь Thomsit DD 25кг. Расход: 1мм/1,6кг./1м2 (Базовая стоимость с НДС=758*1,02*1,03/7,1=112,16)</t>
    </r>
    <r>
      <rPr>
        <i/>
        <sz val="10"/>
        <rFont val="Arial"/>
        <family val="2"/>
        <charset val="204"/>
      </rPr>
      <t xml:space="preserve">
Базисная стоимость: 95,05 = (112,16 / 1,18)</t>
    </r>
  </si>
  <si>
    <r>
      <t>Электропроводящая грунтовка Thomsit R 762 10 кг. Расход: 100-150г/м2 (Базовая стоимость с НДС=4200/7,1=621,48)</t>
    </r>
    <r>
      <rPr>
        <i/>
        <sz val="10"/>
        <rFont val="Arial"/>
        <family val="2"/>
        <charset val="204"/>
      </rPr>
      <t xml:space="preserve">
Базисная стоимость: 526,68 = (621,48 / 1,18)</t>
    </r>
  </si>
  <si>
    <r>
      <t>Линолеум Tarkett IQ ToroSC 3093 107 (в рулоне 46 м.кв.) (Базовая стоимость с НДС=1910/7,1=282,63)</t>
    </r>
    <r>
      <rPr>
        <i/>
        <sz val="10"/>
        <rFont val="Arial"/>
        <family val="2"/>
        <charset val="204"/>
      </rPr>
      <t xml:space="preserve">
Базисная стоимость: 239,52 = (282,63 / 1,18)</t>
    </r>
  </si>
  <si>
    <r>
      <t>Линолеум Tarkett IQ MELODIA CMELI-2603 (Базовая стоимость с НДС=700*1,02*1,03/7,1=103,58)</t>
    </r>
    <r>
      <rPr>
        <i/>
        <sz val="10"/>
        <rFont val="Arial"/>
        <family val="2"/>
        <charset val="204"/>
      </rPr>
      <t xml:space="preserve">
Базисная стоимость: 87,78 = (103,58 / 1,18)</t>
    </r>
  </si>
  <si>
    <r>
      <t>Эектропроводный клей Thomsit K112 12 кг. Расход: 300-350г/м2 (Базовая стоимость с НДС=5200*1,02*1,03/7,1=769,45)</t>
    </r>
    <r>
      <rPr>
        <i/>
        <sz val="10"/>
        <rFont val="Arial"/>
        <family val="2"/>
        <charset val="204"/>
      </rPr>
      <t xml:space="preserve">
Базисная стоимость: 652,08 = (769,45 / 1,18)</t>
    </r>
  </si>
  <si>
    <r>
      <t>клей Thomsit K188 E Расход: 150-300г/м2 (Базовая стоимость с НДС=4544*1,02*1,03/7,1=672,38)</t>
    </r>
    <r>
      <rPr>
        <i/>
        <sz val="10"/>
        <rFont val="Arial"/>
        <family val="2"/>
        <charset val="204"/>
      </rPr>
      <t xml:space="preserve">
Базисная стоимость: 569,81 = (672,38 / 1,18)</t>
    </r>
  </si>
  <si>
    <r>
      <t>Шнур  /50 п.м./ (Базовая стоимость с НДС=1650*1,02*1,03/7,1=244,15)</t>
    </r>
    <r>
      <rPr>
        <i/>
        <sz val="10"/>
        <rFont val="Arial"/>
        <family val="2"/>
        <charset val="204"/>
      </rPr>
      <t xml:space="preserve">
Базисная стоимость: 206,91 = (244,15 / 1,18)</t>
    </r>
  </si>
  <si>
    <r>
      <t>Самоклеящаяся медная лента токопроводящая FORBO 801 20м.п. Расход: на каждые 30м2 один отводной потенциал (Базовая стоимость с НДС=700*1,02*1,03/7,1=103,58)</t>
    </r>
    <r>
      <rPr>
        <i/>
        <sz val="10"/>
        <rFont val="Arial"/>
        <family val="2"/>
        <charset val="204"/>
      </rPr>
      <t xml:space="preserve">
Базисная стоимость: 83,56 = (98,6 / 1,18)</t>
    </r>
  </si>
  <si>
    <r>
      <t>Плинтуса ТК 25  (Базовая стоимость с НДС=193*1,02*1,03/7,1=28,56)</t>
    </r>
    <r>
      <rPr>
        <i/>
        <sz val="10"/>
        <rFont val="Arial"/>
        <family val="2"/>
        <charset val="204"/>
      </rPr>
      <t xml:space="preserve">
Базисная стоимость: 24,20 = (28,56 / 1,18)</t>
    </r>
  </si>
  <si>
    <r>
      <t>Клей Uzin GN-222 Расход клея: 250 - 350 г. / кв. м. (Базовая стоимость с НДС=816*1,02*1,03/7,1=120,75)</t>
    </r>
    <r>
      <rPr>
        <i/>
        <sz val="10"/>
        <rFont val="Arial"/>
        <family val="2"/>
        <charset val="204"/>
      </rPr>
      <t xml:space="preserve">
Базисная стоимость: 97,40 = (114,93 / 1,18)</t>
    </r>
  </si>
  <si>
    <r>
      <t>Перегородка из сэндвич панелей для чистых помещений "Ingermax" толщиной 60 мм. RAL 9003 (Базовая стоимость с НДС=5449,66*1,02*1,03/7,1=806,40)</t>
    </r>
    <r>
      <rPr>
        <i/>
        <sz val="10"/>
        <rFont val="Arial"/>
        <family val="2"/>
        <charset val="204"/>
      </rPr>
      <t xml:space="preserve">
Базисная стоимость: 683,39 = (806,4 / 1,18)</t>
    </r>
  </si>
  <si>
    <r>
      <t>Перегородка из сэндвич панелей для чистых помещений "Ingermax" толщиной 32 мм. RAL 9003  (Базовая стоимость с НДС=4795,26*1,02*1,03/7,1=709,56)</t>
    </r>
    <r>
      <rPr>
        <i/>
        <sz val="10"/>
        <rFont val="Arial"/>
        <family val="2"/>
        <charset val="204"/>
      </rPr>
      <t xml:space="preserve">
Базисная стоимость: 601,32 = (709,56 / 1,18)</t>
    </r>
  </si>
  <si>
    <r>
      <t>Облицовочная панель для чистых помещений "Ingermax". RAL 9003  (Базовая стоимость с НДС=3378,45*1,02*1,03/7,1=499,91)</t>
    </r>
    <r>
      <rPr>
        <i/>
        <sz val="10"/>
        <rFont val="Arial"/>
        <family val="2"/>
        <charset val="204"/>
      </rPr>
      <t xml:space="preserve">
Базисная стоимость: 423,65 = (499,91 / 1,18)</t>
    </r>
  </si>
  <si>
    <r>
      <t>Сантехническая панель для чистых помещений "Ingermax" (1,2*2=2,4м2)  (Базовая стоимость с НДС=7193,56*1,02*1,03/7,1=967,68)</t>
    </r>
    <r>
      <rPr>
        <i/>
        <sz val="10"/>
        <rFont val="Arial"/>
        <family val="2"/>
        <charset val="204"/>
      </rPr>
      <t xml:space="preserve">
Базисная стоимость: 820,07 = (967,68 / 1,18)</t>
    </r>
  </si>
  <si>
    <r>
      <t>Вентиляционная панель для чистых помещений  "Ingermax" (2,1*6=12,6м2)  (Базовая стоимость с НДС=11444,29*1,02*1,03/7,1=1693,43)</t>
    </r>
    <r>
      <rPr>
        <i/>
        <sz val="10"/>
        <rFont val="Arial"/>
        <family val="2"/>
        <charset val="204"/>
      </rPr>
      <t xml:space="preserve">
Базисная стоимость: 1 435,11 = (1 693,43 / 1,18)</t>
    </r>
  </si>
  <si>
    <r>
      <t>Панель фармостекления для чистых помещений "Ingermax" h1600 х b900 (1,44*2=2,88м2)  (Базовая стоимость с НДС=38685,61*1,03*1,02/7,1=5724,38)</t>
    </r>
    <r>
      <rPr>
        <i/>
        <sz val="10"/>
        <rFont val="Arial"/>
        <family val="2"/>
        <charset val="204"/>
      </rPr>
      <t xml:space="preserve">
Базисная стоимость: 4 851,17 = (5 724,38 / 1,18)</t>
    </r>
  </si>
  <si>
    <r>
      <t>Панель фармостекления для чистых помещений "Ingermax" h1600 х b830 (1,28м2)  (Базовая стоимость с НДС=34387,21*1,02*1,03/7,1=5088,34)</t>
    </r>
    <r>
      <rPr>
        <i/>
        <sz val="10"/>
        <rFont val="Arial"/>
        <family val="2"/>
        <charset val="204"/>
      </rPr>
      <t xml:space="preserve">
Базисная стоимость: 4 312,15 = (5 088,34 / 1,18)</t>
    </r>
  </si>
  <si>
    <r>
      <t>Панель фармостекления для чистых помещений "Ingermax" h1600 х b1190 (1,904м2)  (Базовая стоимость с НДС=43843,69*1,02*1,03/7,1=6487,63)</t>
    </r>
    <r>
      <rPr>
        <i/>
        <sz val="10"/>
        <rFont val="Arial"/>
        <family val="2"/>
        <charset val="204"/>
      </rPr>
      <t xml:space="preserve">
Базисная стоимость: 5 497,99 = (6 487,63 / 1,18)</t>
    </r>
  </si>
  <si>
    <r>
      <t>Дверь для чистых помещений "ЛАНТИС" одностворчатая.  Полотно RAL 9016, коробка RAL 6001 Класс защиты-3, EI-30, глухая 2010-900, правая, доводчик.  (Базовая стоимость с НДС=76822,89*1,02*1,03/7,1=11367,62)</t>
    </r>
    <r>
      <rPr>
        <i/>
        <sz val="10"/>
        <rFont val="Arial"/>
        <family val="2"/>
        <charset val="204"/>
      </rPr>
      <t xml:space="preserve">
Базисная стоимость: 9 633,58 = (11 367,62 / 1,18)</t>
    </r>
  </si>
  <si>
    <r>
      <t>Дверь для чистых помещений "ЛАНТИС" одностворчатая.  Полотно RAL 9016, коробка RAL 6001 Класс защиты-3, EI-30, глухая 2010-900, правая, доводчик с фиксацией в открытом положении.  (Базовая стоимость с НДС=84398,65*1,02*1,03/7,1=12488,62)</t>
    </r>
    <r>
      <rPr>
        <i/>
        <sz val="10"/>
        <rFont val="Arial"/>
        <family val="2"/>
        <charset val="204"/>
      </rPr>
      <t xml:space="preserve">
Базисная стоимость: 10 583,58 = (12 488,62 / 1,18)</t>
    </r>
  </si>
  <si>
    <r>
      <t>Дверь для чистых помещений "ЛАНТИС" двустворчатая. Полотно RAL 9016, коробка RAL 6001 Класс защиты-3, EI-30, глухая 2010-1200, правая, доводчик с фиксацией в открытом положении.  (Базовая стоимость с НДС=146635,77*1,02*1,03/7,1=21697,96)</t>
    </r>
    <r>
      <rPr>
        <i/>
        <sz val="10"/>
        <rFont val="Arial"/>
        <family val="2"/>
        <charset val="204"/>
      </rPr>
      <t xml:space="preserve">
Базисная стоимость: 18 388,10 = (21 697,96 / 1,18)</t>
    </r>
  </si>
  <si>
    <r>
      <t>Дверь для чистых помещений "ЛАНТИС" одностворчатая. Полотно RAL 9016, коробка RAL 6001 Глухая 2010-900, правая. (1,809м2)  (Базовая стоимость с НДС=40090,91*1,02*1,03/7,1=5932,32)</t>
    </r>
    <r>
      <rPr>
        <i/>
        <sz val="10"/>
        <rFont val="Arial"/>
        <family val="2"/>
        <charset val="204"/>
      </rPr>
      <t xml:space="preserve">
Базисная стоимость: 5 027,39 = (5 932,32 / 1,18)</t>
    </r>
  </si>
  <si>
    <r>
      <t>Дверь для чистых помещений "ЛАНТИС" одностворчатая. Полотно RAL 9016, коробка RAL 6001 Глухая 2010-800, левая, зеркало на внешней стороне полотна, доводчик. (1,608м2)  (Базовая стоимость с НДС=46408,35*1,02*1,03/7,1=6867,13)</t>
    </r>
    <r>
      <rPr>
        <i/>
        <sz val="10"/>
        <rFont val="Arial"/>
        <family val="2"/>
        <charset val="204"/>
      </rPr>
      <t xml:space="preserve">
Базисная стоимость: 5 819,60 = (6 867,13 / 1,18)</t>
    </r>
  </si>
  <si>
    <r>
      <t>Дверь для чистых помещений "ЛАНТИС" двустворчатая. Полотно RAL 9016, коробка RAL 6001 Класс защиты-3, глухая 2010-1200, правая, доводчик с фиксацией в открытом положении.  (Базовая стоимость с НДС=66397,84*1,02*1,03/7,1=9825,01)</t>
    </r>
    <r>
      <rPr>
        <i/>
        <sz val="10"/>
        <rFont val="Arial"/>
        <family val="2"/>
        <charset val="204"/>
      </rPr>
      <t xml:space="preserve">
Базисная стоимость: 8 326,28 = (9 825,01 / 1,18)</t>
    </r>
  </si>
  <si>
    <r>
      <t>Дверь для чистых помещений "ЛАНТИС" двустворчатая. Полотно RAL 9016, коробка RAL 6001 Класс защиты-3, глухая 2010-1200, левая, доводчик с фиксацией в открытом положении.  (Базовая стоимость с НДС=66397,84*1,02*1,03/7,1=9825,01)</t>
    </r>
    <r>
      <rPr>
        <i/>
        <sz val="10"/>
        <rFont val="Arial"/>
        <family val="2"/>
        <charset val="204"/>
      </rPr>
      <t xml:space="preserve">
Базисная стоимость: 8 326,28 = (9 825,01 / 1,18)</t>
    </r>
  </si>
  <si>
    <r>
      <t>Дверь для чистых помещений "ЛАНТИС" двустворчатая. Полотно RAL 9016, коробка RAL 6001 Глухая 2010-1200, левая, доводчик с фиксацией в открытом положении.  (Базовая стоимость с НДС=66397,84*1,02*1,03/7,1=9825,01)</t>
    </r>
    <r>
      <rPr>
        <i/>
        <sz val="10"/>
        <rFont val="Arial"/>
        <family val="2"/>
        <charset val="204"/>
      </rPr>
      <t xml:space="preserve">
Базисная стоимость: 8 326,28 = (9 825,01 / 1,18)</t>
    </r>
  </si>
  <si>
    <r>
      <t>Дверь для чистых помещений "ЛАНТИС" двустворчатая. Полотно RAL 9016, коробка RAL 6001 Остекленная 2010-1200, правая, доводчик с фиксацией в открытом положении. (2,412м2)  (Базовая стоимость с НДС=60656,53*1,02*1,03/7,1=8975,46)</t>
    </r>
    <r>
      <rPr>
        <i/>
        <sz val="10"/>
        <rFont val="Arial"/>
        <family val="2"/>
        <charset val="204"/>
      </rPr>
      <t xml:space="preserve">
Базисная стоимость: 7 606,32 = (8 975,46 / 1,18)</t>
    </r>
  </si>
  <si>
    <r>
      <t>Дверь для чистых помещений "ЛАНТИС" двустворчатая. Полотно RAL 9016, коробка RAL 6001 Остекленная 2010-1200, правая, доводчик с фиксацией в открытом положении.  (Базовая стоимость с НДС=60656,53*1,02*1,03/7,1=8975,46)</t>
    </r>
    <r>
      <rPr>
        <i/>
        <sz val="10"/>
        <rFont val="Arial"/>
        <family val="2"/>
        <charset val="204"/>
      </rPr>
      <t xml:space="preserve">
Базисная стоимость: 7 606,32 = (8 975,46 / 1,18)</t>
    </r>
  </si>
  <si>
    <r>
      <t>Дверь для чистых помещений "ЛАНТИС" двустворчатая. Полотно RAL 9016, коробка RAL 6001 Остекленная 2010-1200, правая, доводчик с фиксацией в открытом положении. (Базовая стоимость с НДС=60656,53*1,02*1,03/7,1=8975,46)</t>
    </r>
    <r>
      <rPr>
        <i/>
        <sz val="10"/>
        <rFont val="Arial"/>
        <family val="2"/>
        <charset val="204"/>
      </rPr>
      <t xml:space="preserve">
Базисная стоимость: 7 606,32 = (8 975,46 / 1,18)</t>
    </r>
  </si>
  <si>
    <r>
      <t>Дверь для чистых помещений "ЛАНТИС" двустворчатая. Полотно RAL 9016, коробка RAL 6001 Остекленная 2010-1200  (Базовая стоимость с НДС=60656,53*1,02*1,03/7,1=8975,46)</t>
    </r>
    <r>
      <rPr>
        <i/>
        <sz val="10"/>
        <rFont val="Arial"/>
        <family val="2"/>
        <charset val="204"/>
      </rPr>
      <t xml:space="preserve">
Базисная стоимость: 7 606,32 = (8 975,46 / 1,18)</t>
    </r>
  </si>
  <si>
    <r>
      <t>Подвесной кассетный потолок для чистых помещений "Ingermax" с растром 625х625. RAL 9003  (Базовая стоимость с НДС=2470.91*1,02*1,03/7,1=365.62)</t>
    </r>
    <r>
      <rPr>
        <i/>
        <sz val="10"/>
        <rFont val="Arial"/>
        <family val="2"/>
        <charset val="204"/>
      </rPr>
      <t xml:space="preserve">
Базисная стоимость: 309,85 = (365,62 / 1,18)</t>
    </r>
  </si>
  <si>
    <r>
      <t>Подвесной потолок "Ingermax" из сэндвич панелей толщиной 60 мм. RAL 9003  (Базовая стоимость с НДС=6930.43*1,02*1,03/7,1=1025.51)</t>
    </r>
    <r>
      <rPr>
        <i/>
        <sz val="10"/>
        <rFont val="Arial"/>
        <family val="2"/>
        <charset val="204"/>
      </rPr>
      <t xml:space="preserve">
Базисная стоимость: 869,08 = (1 025,51 / 1,18)</t>
    </r>
  </si>
  <si>
    <r>
      <t>Арматура D=8 мм с шагом 100х100  (Базовая стоимость с НДС=372*1,02*1,03/7,1=55,05)</t>
    </r>
    <r>
      <rPr>
        <i/>
        <sz val="10"/>
        <rFont val="Arial"/>
        <family val="2"/>
        <charset val="204"/>
      </rPr>
      <t xml:space="preserve">
Базисная стоимость: 46,65 = (55,05 / 1,18)</t>
    </r>
  </si>
  <si>
    <r>
      <t>Подвесной кассетный потолок "INGERMAX" толщ. кассет 0.7 мм. с растром 625х625. RAL 9003  (Базовая стоимость с НДС=1487,4*1,02*1,03/7,1=220,09)</t>
    </r>
    <r>
      <rPr>
        <i/>
        <sz val="10"/>
        <rFont val="Arial"/>
        <family val="2"/>
        <charset val="204"/>
      </rPr>
      <t xml:space="preserve">
Базисная стоимость: 177,53 = (209,49 / 1,18)</t>
    </r>
  </si>
  <si>
    <r>
      <t>CF6AC (Гребёнка-стрингер) L=4.0 м.  (Базовая стоимость с НДС=511,70*1,02*1,03/7,1=75,72)</t>
    </r>
    <r>
      <rPr>
        <i/>
        <sz val="10"/>
        <rFont val="Arial"/>
        <family val="2"/>
        <charset val="204"/>
      </rPr>
      <t xml:space="preserve">
Базисная стоимость: 64,17 = (75,72 / 1,18)</t>
    </r>
  </si>
  <si>
    <r>
      <t>Профиль потолочный. RAL 9003  (Базовая стоимость с НДС=136,30*1,02*1,03/7,1=20,17)</t>
    </r>
    <r>
      <rPr>
        <i/>
        <sz val="10"/>
        <rFont val="Arial"/>
        <family val="2"/>
        <charset val="204"/>
      </rPr>
      <t xml:space="preserve">
Базисная стоимость: 17,09 = (20,17 / 1,18)</t>
    </r>
  </si>
  <si>
    <r>
      <t>Соединитель 2-х уровневый CH4 Оц-0,9мм  (Базовая стоимость с НДС=1225*1,02*1,03/7,1=185,71)</t>
    </r>
    <r>
      <rPr>
        <i/>
        <sz val="10"/>
        <rFont val="Arial"/>
        <family val="2"/>
        <charset val="204"/>
      </rPr>
      <t xml:space="preserve">
Базисная стоимость: 157,38 = (185,71 / 1,18)</t>
    </r>
  </si>
  <si>
    <r>
      <t>Анкерный подвес CH1 Оц-0,9мм  (Базовая стоимость с НДС=796,25*1,02*1,03/7,1=117,82)</t>
    </r>
    <r>
      <rPr>
        <i/>
        <sz val="10"/>
        <rFont val="Arial"/>
        <family val="2"/>
        <charset val="204"/>
      </rPr>
      <t xml:space="preserve">
Базисная стоимость: 99,85 = (117,82 / 1,18)</t>
    </r>
  </si>
  <si>
    <r>
      <t>Тяга подвеса СН3 St-?4 мм  (Базовая стоимость с НДС=652,5*1,02*1,03/7,1=96,55)</t>
    </r>
    <r>
      <rPr>
        <i/>
        <sz val="10"/>
        <rFont val="Arial"/>
        <family val="2"/>
        <charset val="204"/>
      </rPr>
      <t xml:space="preserve">
Базисная стоимость: 81,82 = (96,55 / 1,18)</t>
    </r>
  </si>
  <si>
    <r>
      <t>Герметик Silirub Cleanroom 310 мл.  (Базовая стоимость с НДС=680*1,02*1,03/7,1=100,62)</t>
    </r>
    <r>
      <rPr>
        <i/>
        <sz val="10"/>
        <rFont val="Arial"/>
        <family val="2"/>
        <charset val="204"/>
      </rPr>
      <t xml:space="preserve">
Базисная стоимость: 85,27 = (100,62 / 1,18)</t>
    </r>
  </si>
  <si>
    <t>Стоимость оборудования (всего)</t>
  </si>
  <si>
    <t>Строительные работы с НР и СП</t>
  </si>
  <si>
    <t>Монтажные работы с НР и СП</t>
  </si>
  <si>
    <t>Прочие работы с НР и СП</t>
  </si>
  <si>
    <t>Всего с НР и СП</t>
  </si>
  <si>
    <t xml:space="preserve">Составил   </t>
  </si>
  <si>
    <t xml:space="preserve">Проверил   </t>
  </si>
  <si>
    <r>
      <t>16-04-002-1</t>
    </r>
    <r>
      <rPr>
        <i/>
        <sz val="10"/>
        <rFont val="Arial"/>
        <family val="2"/>
        <charset val="204"/>
      </rPr>
      <t xml:space="preserve">
Поправка: МДС 81-35.2004, п.4.7  Поправка: МДС 81-35.2004, прил.1, т.1, п.2</t>
    </r>
  </si>
  <si>
    <r>
      <t>16-04-002-2</t>
    </r>
    <r>
      <rPr>
        <i/>
        <sz val="10"/>
        <rFont val="Arial"/>
        <family val="2"/>
        <charset val="204"/>
      </rPr>
      <t xml:space="preserve">
Поправка: МДС 81-35.2004, п.4.7  Поправка: МДС 81-35.2004, прил.1, т.1, п.2</t>
    </r>
  </si>
  <si>
    <r>
      <t>16-04-002-3</t>
    </r>
    <r>
      <rPr>
        <i/>
        <sz val="10"/>
        <rFont val="Arial"/>
        <family val="2"/>
        <charset val="204"/>
      </rPr>
      <t xml:space="preserve">
Поправка: МДС 81-35.2004, п.4.7  Поправка: МДС 81-35.2004, прил.1, т.1, п.2</t>
    </r>
  </si>
  <si>
    <r>
      <t>16-05-001-1</t>
    </r>
    <r>
      <rPr>
        <i/>
        <sz val="10"/>
        <rFont val="Arial"/>
        <family val="2"/>
        <charset val="204"/>
      </rPr>
      <t xml:space="preserve">
Поправка: МДС 81-35.2004, п.4.7  Поправка: МДС 81-35.2004, прил.1, т.1, п.2</t>
    </r>
  </si>
  <si>
    <r>
      <t>26-01-017-1</t>
    </r>
    <r>
      <rPr>
        <i/>
        <sz val="10"/>
        <rFont val="Arial"/>
        <family val="2"/>
        <charset val="204"/>
      </rPr>
      <t xml:space="preserve">
Поправка: МДС 81-35.2004, п.4.7  Поправка: МДС 81-35.2004, прил.1, т.1, п.2</t>
    </r>
  </si>
  <si>
    <r>
      <t>26-01-019-1</t>
    </r>
    <r>
      <rPr>
        <i/>
        <sz val="10"/>
        <rFont val="Arial"/>
        <family val="2"/>
        <charset val="204"/>
      </rPr>
      <t xml:space="preserve">
Поправка: МДС 81-35.2004, п.4.7  Поправка: МДС 81-35.2004, прил.1, т.1, п.2</t>
    </r>
  </si>
  <si>
    <r>
      <t>м12-01-066-1</t>
    </r>
    <r>
      <rPr>
        <i/>
        <sz val="10"/>
        <rFont val="Arial"/>
        <family val="2"/>
        <charset val="204"/>
      </rPr>
      <t xml:space="preserve">
Поправка: МДС 81-35.2004, прил.1, т.1, п.2</t>
    </r>
  </si>
  <si>
    <r>
      <t>м12-01-066-2</t>
    </r>
    <r>
      <rPr>
        <i/>
        <sz val="10"/>
        <rFont val="Arial"/>
        <family val="2"/>
        <charset val="204"/>
      </rPr>
      <t xml:space="preserve">
Поправка: МДС 81-35.2004, прил.1, т.1, п.2</t>
    </r>
  </si>
  <si>
    <r>
      <t>м12-01-066-5</t>
    </r>
    <r>
      <rPr>
        <i/>
        <sz val="10"/>
        <rFont val="Arial"/>
        <family val="2"/>
        <charset val="204"/>
      </rPr>
      <t xml:space="preserve">
Поправка: МДС 81-35.2004, прил.1, т.1, п.2</t>
    </r>
  </si>
  <si>
    <r>
      <t>м12-11-001-4</t>
    </r>
    <r>
      <rPr>
        <i/>
        <sz val="10"/>
        <rFont val="Arial"/>
        <family val="2"/>
        <charset val="204"/>
      </rPr>
      <t xml:space="preserve">
Поправка: МДС 81-35.2004, прил.1, т.1, п.2</t>
    </r>
  </si>
  <si>
    <r>
      <t>м12-11-001-7</t>
    </r>
    <r>
      <rPr>
        <i/>
        <sz val="10"/>
        <rFont val="Arial"/>
        <family val="2"/>
        <charset val="204"/>
      </rPr>
      <t xml:space="preserve">
Поправка: МДС 81-35.2004, прил.1, т.1, п.2</t>
    </r>
  </si>
  <si>
    <r>
      <t>м12-11-001-10</t>
    </r>
    <r>
      <rPr>
        <i/>
        <sz val="10"/>
        <rFont val="Arial"/>
        <family val="2"/>
        <charset val="204"/>
      </rPr>
      <t xml:space="preserve">
Поправка: МДС 81-35.2004, прил.1, т.1, п.2</t>
    </r>
  </si>
  <si>
    <r>
      <t>17-01-001-23</t>
    </r>
    <r>
      <rPr>
        <i/>
        <sz val="10"/>
        <rFont val="Arial"/>
        <family val="2"/>
        <charset val="204"/>
      </rPr>
      <t xml:space="preserve">
Поправка: МДС 81-35.2004, п.4.7  Поправка: МДС 81-35.2004, прил.1, т.1, п.2</t>
    </r>
  </si>
  <si>
    <r>
      <t>17-01-001-18</t>
    </r>
    <r>
      <rPr>
        <i/>
        <sz val="10"/>
        <rFont val="Arial"/>
        <family val="2"/>
        <charset val="204"/>
      </rPr>
      <t xml:space="preserve">
Поправка: МДС 81-35.2004, п.4.7  Поправка: МДС 81-35.2004, прил.1, т.1, п.2</t>
    </r>
  </si>
  <si>
    <r>
      <t>17-01-005-4</t>
    </r>
    <r>
      <rPr>
        <i/>
        <sz val="10"/>
        <rFont val="Arial"/>
        <family val="2"/>
        <charset val="204"/>
      </rPr>
      <t xml:space="preserve">
Поправка: МДС 81-35.2004, п.4.7  Поправка: МДС 81-35.2004, прил.1, т.1, п.2</t>
    </r>
  </si>
  <si>
    <r>
      <t>17-01-002-3</t>
    </r>
    <r>
      <rPr>
        <i/>
        <sz val="10"/>
        <rFont val="Arial"/>
        <family val="2"/>
        <charset val="204"/>
      </rPr>
      <t xml:space="preserve">
Поправка: МДС 81-35.2004, п.4.7  Поправка: МДС 81-35.2004, прил.1, т.1, п.2</t>
    </r>
  </si>
  <si>
    <t>ЛОКАЛЬНЫЙ СМЕТНЫЙ РАСЧЕТ № 02-01-03</t>
  </si>
  <si>
    <t>ЛОКАЛЬНЫЙ СМЕТНЫЙ РАСЧЕТ № 02-01-04</t>
  </si>
  <si>
    <r>
      <t>Установка кондиционирования и вентиляции воздуха ZENCHA GENERAL B20 1310  ВЕНТЕРМ (Базовая стоимость с НДС =         301200*1,03*1,012*1,006*/3,58=88224,19)</t>
    </r>
    <r>
      <rPr>
        <i/>
        <sz val="10"/>
        <rFont val="Arial"/>
        <family val="2"/>
        <charset val="204"/>
      </rPr>
      <t xml:space="preserve">
Базисная стоимость: 74 766,26 = (88 224,19 / 1,18)</t>
    </r>
  </si>
  <si>
    <r>
      <t>Вытяжная вентиляционная панель 350 VR 200х300 BLOCK (Базовая стоимость с НДС=7862,79*1,02*1,03/7,1=1163,47)</t>
    </r>
    <r>
      <rPr>
        <i/>
        <sz val="10"/>
        <rFont val="Arial"/>
        <family val="2"/>
        <charset val="204"/>
      </rPr>
      <t xml:space="preserve">
Базисная стоимость: 985,99 = (1 163,47 / 1,18)</t>
    </r>
  </si>
  <si>
    <r>
      <t>Вытяжная вентиляционная панель 500 VR 300х300 BLOCK (Базовая стоимость с НДС=7937,72*1,02*1,03/7,1=1174,56)</t>
    </r>
    <r>
      <rPr>
        <i/>
        <sz val="10"/>
        <rFont val="Arial"/>
        <family val="2"/>
        <charset val="204"/>
      </rPr>
      <t xml:space="preserve">
Базисная стоимость: 995,39 = (1 174,56 / 1,18)</t>
    </r>
  </si>
  <si>
    <r>
      <t>Вытяжная вентиляционная панель 600 VR 400х300 BLOCK (Базовая стоимость с НДС=9260,68*1,02*1,03/7,1=1307,32)</t>
    </r>
    <r>
      <rPr>
        <i/>
        <sz val="10"/>
        <rFont val="Arial"/>
        <family val="2"/>
        <charset val="204"/>
      </rPr>
      <t xml:space="preserve">
Базисная стоимость: 1 161,29 = (1 370,32 / 1,18)</t>
    </r>
  </si>
  <si>
    <r>
      <t>Вытяжная вентиляционная панель 700 VR 500х300B LOCK (Базовая стоимость с НДС=10886,05*1,02*1,03/7,1=1610,83)</t>
    </r>
    <r>
      <rPr>
        <i/>
        <sz val="10"/>
        <rFont val="Arial"/>
        <family val="2"/>
        <charset val="204"/>
      </rPr>
      <t xml:space="preserve">
Базисная стоимость: 1 299,36 = (1 533,24 / 1,18)</t>
    </r>
  </si>
  <si>
    <r>
      <t>Клапан (+25 Па) AK/125/D2/00H TROX (Базовая стоимость с НДС=6750.17*1,02*1,03/7,1=998.84)</t>
    </r>
    <r>
      <rPr>
        <i/>
        <sz val="10"/>
        <rFont val="Arial"/>
        <family val="2"/>
        <charset val="204"/>
      </rPr>
      <t xml:space="preserve">
Базисная стоимость: 846,47 = (998,84 / 1,18)</t>
    </r>
  </si>
  <si>
    <r>
      <t>Клапан (+25 Па) AK/160/D2/00H TROX (Базовая стоимость с НДС=7087.67*1,02*1,03/7,1=1048.78)</t>
    </r>
    <r>
      <rPr>
        <i/>
        <sz val="10"/>
        <rFont val="Arial"/>
        <family val="2"/>
        <charset val="204"/>
      </rPr>
      <t xml:space="preserve">
Базисная стоимость: 888,80 = (1 048,78 / 1,18)</t>
    </r>
  </si>
  <si>
    <r>
      <t>Клапан AK/250/D2/00H TROX (Базовая стоимость с НДС=8437.71*1,02*1,03/7,1=1248.54)</t>
    </r>
    <r>
      <rPr>
        <i/>
        <sz val="10"/>
        <rFont val="Arial"/>
        <family val="2"/>
        <charset val="204"/>
      </rPr>
      <t xml:space="preserve">
Базисная стоимость: 1 058,08 = (1 248,54 / 1,18)</t>
    </r>
  </si>
  <si>
    <r>
      <t>Клапан AK/400/D2/00H TROX (Базовая стоимость с НДС=10236,47*1,02*1,03/7,1=1514,71)</t>
    </r>
    <r>
      <rPr>
        <i/>
        <sz val="10"/>
        <rFont val="Arial"/>
        <family val="2"/>
        <charset val="204"/>
      </rPr>
      <t xml:space="preserve">
Базисная стоимость: 1 283,65 = (1 514,71 / 1,18)</t>
    </r>
  </si>
  <si>
    <r>
      <t>Вытяжной канальный вентилятор для круглых воздуховодов К_125_ЕС_Sileo   Systemair (Базовая стоимость с НДС=10584*1,02*1,03/7,1=1566,13)</t>
    </r>
    <r>
      <rPr>
        <i/>
        <sz val="10"/>
        <rFont val="Arial"/>
        <family val="2"/>
        <charset val="204"/>
      </rPr>
      <t xml:space="preserve">
Базисная стоимость: 1 327,23 = (1 566,13 / 1,18)</t>
    </r>
  </si>
  <si>
    <r>
      <t>Вентилятор VR 80-75-400-V-4/3000-ПР0-У1  (Базовая стоимость с НДС=118188*1,02*1,03/7,1=17488,49)</t>
    </r>
    <r>
      <rPr>
        <i/>
        <sz val="10"/>
        <rFont val="Arial"/>
        <family val="2"/>
        <charset val="204"/>
      </rPr>
      <t xml:space="preserve">
Базисная стоимость: 14 820,75 = (17 488,49 / 1,18)</t>
    </r>
  </si>
  <si>
    <r>
      <t>Клапан обратный LO-ф450(Ф)  (Базовая стоимость с НДС=5251,2*1,02*1,03/7,1=777,03)</t>
    </r>
    <r>
      <rPr>
        <i/>
        <sz val="10"/>
        <rFont val="Arial"/>
        <family val="2"/>
        <charset val="204"/>
      </rPr>
      <t xml:space="preserve">
Базисная стоимость: 658,50 = (777,03 / 1,18)</t>
    </r>
  </si>
  <si>
    <r>
      <t>Воздуховоды из нержавеющей стали класс "П" ?=0,5 мм ?200 ГОСТ 5582-75 (Базовая стоимость с НДС=12513*1,02*1,03/7,1=1851,57)</t>
    </r>
    <r>
      <rPr>
        <i/>
        <sz val="10"/>
        <rFont val="Arial"/>
        <family val="2"/>
        <charset val="204"/>
      </rPr>
      <t xml:space="preserve">
Базисная стоимость: 1 569,13 = (1 851,57 / 1,18)</t>
    </r>
  </si>
  <si>
    <r>
      <t>Воздуховоды из нержавеющей стали класс "П" ?=0,6 мм ?250 ГОСТ 5582-75 (Базовая стоимость с НДС=12513*1,02*1,03/7,1=1851,57)</t>
    </r>
    <r>
      <rPr>
        <i/>
        <sz val="10"/>
        <rFont val="Arial"/>
        <family val="2"/>
        <charset val="204"/>
      </rPr>
      <t xml:space="preserve">
Базисная стоимость: 1 569,13 = (1 851,57 / 1,18)</t>
    </r>
  </si>
  <si>
    <r>
      <t>Воздуховоды из нержавеющей стали класс "П" ?=0,6 мм ?315 ГОСТ 5582-75 (Базовая стоимость с НДС=12513*1,02*1,03/7,1=1851,57)</t>
    </r>
    <r>
      <rPr>
        <i/>
        <sz val="10"/>
        <rFont val="Arial"/>
        <family val="2"/>
        <charset val="204"/>
      </rPr>
      <t xml:space="preserve">
Базисная стоимость: 1 569,13 = (1 851,57 / 1,18)</t>
    </r>
  </si>
  <si>
    <r>
      <t>Вытяжное устройство KUA - 200 СовПлим  (Базовая стоимость с НДС=38 822,83*1,02*1,03/7,1=5744,68)</t>
    </r>
    <r>
      <rPr>
        <i/>
        <sz val="10"/>
        <rFont val="Arial"/>
        <family val="2"/>
        <charset val="204"/>
      </rPr>
      <t xml:space="preserve">
Базисная стоимость: 4 868,37 = (5 744,68 / 1,18)</t>
    </r>
  </si>
  <si>
    <r>
      <t>Камера статического давления (КСД) 563х563х380мм в сборе с рамой и верхним подключением D=200 мм с фильтром Н13(h=117мм) ZN 0.7 130 мкр на металлической раме563х563/ VR /?200, потолок растр 625х625 VR 653х653/?200   INGERMAX  (Базовая стоимость с НДС=11 532*1,02*1,03/7,1=1706,41)</t>
    </r>
    <r>
      <rPr>
        <i/>
        <sz val="10"/>
        <rFont val="Arial"/>
        <family val="2"/>
        <charset val="204"/>
      </rPr>
      <t xml:space="preserve">
Базисная стоимость: 1 446,11 = (1 706,41 / 1,18)</t>
    </r>
  </si>
  <si>
    <r>
      <t>Регулятор расхода воздуха RN-Ex/?200/D2   TROX (Базовая стоимость с НДС=14644,34*1,02*1,03/7,1=2166,95)</t>
    </r>
    <r>
      <rPr>
        <i/>
        <sz val="10"/>
        <rFont val="Arial"/>
        <family val="2"/>
        <charset val="204"/>
      </rPr>
      <t xml:space="preserve">
Базисная стоимость: 1 836,40 = (2 166,95 / 1,18)</t>
    </r>
  </si>
  <si>
    <r>
      <t>Регулятор расхода воздуха  RN-Ex/315/D2   TROX (Базовая стоимость с НДС=18803,15*1,02*1,03/7,1=2782,34)</t>
    </r>
    <r>
      <rPr>
        <i/>
        <sz val="10"/>
        <rFont val="Arial"/>
        <family val="2"/>
        <charset val="204"/>
      </rPr>
      <t xml:space="preserve">
Базисная стоимость: 2 357,92 = (2 782,34 / 1,18)</t>
    </r>
  </si>
  <si>
    <r>
      <t>Вытяжной канальный вентилятор для круглых воздуховодов  CMT/4-180/75-LG270-0,18KW-3-230/400V-50HZ Благовест (Базовая стоимость с НДС=50 000*1,02*1,03/7,1=7398,59)</t>
    </r>
    <r>
      <rPr>
        <i/>
        <sz val="10"/>
        <rFont val="Arial"/>
        <family val="2"/>
        <charset val="204"/>
      </rPr>
      <t xml:space="preserve">
Базисная стоимость: 6 269,99 = (7 398,59 / 1,18)</t>
    </r>
  </si>
  <si>
    <r>
      <t>Воздуховоды из нержавеющей стали класс "П" ?=0,5 мм ?200 ГОСТ 5582-75 ((Базовая стоимость с НДС=12513*1,02*1,03/7,1=1851,57)</t>
    </r>
    <r>
      <rPr>
        <i/>
        <sz val="10"/>
        <rFont val="Arial"/>
        <family val="2"/>
        <charset val="204"/>
      </rPr>
      <t xml:space="preserve">
Базисная стоимость: 1 569,13 = (1 851,57 / 1,18)</t>
    </r>
  </si>
  <si>
    <r>
      <t>Регулятор расхода воздуха  RN-Ex/?160/D2   TROX (Базовая стоимость с НДС=13449,78*1,02*1,03/7,1=1990,19)</t>
    </r>
    <r>
      <rPr>
        <i/>
        <sz val="10"/>
        <rFont val="Arial"/>
        <family val="2"/>
        <charset val="204"/>
      </rPr>
      <t xml:space="preserve">
Базисная стоимость: 1 686,60 = (1 990,19 / 1,18)</t>
    </r>
  </si>
  <si>
    <r>
      <t>Вентиляционная установка ZENCHA GENERAL CLEAN C30 1717 ВЕНТЕРМ (Базовая стоимость с НДС=2133600*1,02*1,012*1,006/3,58=629890,93)</t>
    </r>
    <r>
      <rPr>
        <i/>
        <sz val="10"/>
        <rFont val="Arial"/>
        <family val="2"/>
        <charset val="204"/>
      </rPr>
      <t xml:space="preserve">
Базисная стоимость: 533 805,87 = (629 890,93 / 1,18)</t>
    </r>
  </si>
  <si>
    <r>
      <t>Камера статического давления (КСД) 563х563х380мм в сборе с рамой и верхним подключением D=160 мм с фильтром Н13(h=117мм) ZN 0.7 130 мкр  на металлической раме 563х563/ VR /?160, потолок растр 625х625 VR 653х653/?160   INGERMAX (Базовая стоимость с НДС=11 532,02*1,02*1,03/7,1=1706,41)</t>
    </r>
    <r>
      <rPr>
        <i/>
        <sz val="10"/>
        <rFont val="Arial"/>
        <family val="2"/>
        <charset val="204"/>
      </rPr>
      <t xml:space="preserve">
Базисная стоимость: 1 446,11 = (1 706,41 / 1,18)</t>
    </r>
  </si>
  <si>
    <r>
      <t>Камера статического давления (КСД) 563х563х380мм в сборе с рамой и верхним подключением D=200 мм с фильтром Н13(h=117мм) ZN 0.7 130 мкр на металлической раме  563х563/ VR /?200, потолок растр 625х625 VR 653х653/?200   INGERMAX (Базовая стоимость с НДС=11 532,02*1,02*1,03/7,1=1706,41)</t>
    </r>
    <r>
      <rPr>
        <i/>
        <sz val="10"/>
        <rFont val="Arial"/>
        <family val="2"/>
        <charset val="204"/>
      </rPr>
      <t xml:space="preserve">
Базисная стоимость: 1 446,11 = (1 706,41 / 1,18)</t>
    </r>
  </si>
  <si>
    <r>
      <t>Камера статического давления (КСД) 563х563х413мм в сборе с рамой и верхним подключением D=315 мм с фильтром  Н13(h=150мм) ZN 0.7 130 мкр на металлической раме  563х563/ VR /?315, потолок растр 625х626 VR 653х653/?315   INGERMAX (Базовая стоимость с НДС=11 532,02*1,02*1,03/7,1=1706,41)</t>
    </r>
    <r>
      <rPr>
        <i/>
        <sz val="10"/>
        <rFont val="Arial"/>
        <family val="2"/>
        <charset val="204"/>
      </rPr>
      <t xml:space="preserve">
Базисная стоимость: 1 446,11 = (1 706,41 / 1,18)</t>
    </r>
  </si>
  <si>
    <r>
      <t>Камера статического давления (КСД) 563х563х380мм  в сборе с рамой и верхним подключением D=315 мм с фильтром Н13(h=117мм) ZN 0.7 130 мкр на металлической раме 563х563/ VR /?315, потолок растр 625х626 VR 653х653/?315   INGERMAX (Базовая стоимость с НДС=11 532,02*1,02*1,03/7,1=1706,41</t>
    </r>
    <r>
      <rPr>
        <i/>
        <sz val="10"/>
        <rFont val="Arial"/>
        <family val="2"/>
        <charset val="204"/>
      </rPr>
      <t xml:space="preserve">
Базисная стоимость: 1 446,11 = (1 706,41 / 1,18)</t>
    </r>
  </si>
  <si>
    <r>
      <t>Регулятор расхода воздуха TVJ/1000х600/Essy   TROX (Базовая стоимость с НДС=75 802,86*1,02*1,03/7,1=11216,69)</t>
    </r>
    <r>
      <rPr>
        <i/>
        <sz val="10"/>
        <rFont val="Arial"/>
        <family val="2"/>
        <charset val="204"/>
      </rPr>
      <t xml:space="preserve">
Базисная стоимость: 9 505,67 = (11 216,69 / 1,18)</t>
    </r>
  </si>
  <si>
    <r>
      <t>Компрессорно-конденсатный блок GLCU2041BC1  DencoHappel   (Базовая стоимость с НДС=1596412,13/3,58=400 047,41)</t>
    </r>
    <r>
      <rPr>
        <i/>
        <sz val="10"/>
        <rFont val="Arial"/>
        <family val="2"/>
        <charset val="204"/>
      </rPr>
      <t xml:space="preserve">
Базисная стоимость: 377 902,69 = (445 925,18 / 1,18)</t>
    </r>
  </si>
  <si>
    <r>
      <t>Компрессорно-конденсатный блок  GLCU2030BC1  DencoHappel   (Базовая стоимость с НДС=1301090,18/3,58=363433,01)</t>
    </r>
    <r>
      <rPr>
        <i/>
        <sz val="10"/>
        <rFont val="Arial"/>
        <family val="2"/>
        <charset val="204"/>
      </rPr>
      <t xml:space="preserve">
Базисная стоимость: 307 994,08 = (363 433,01 / 1,18)</t>
    </r>
  </si>
  <si>
    <r>
      <t>Тепловой электрический вентилятор КЭВ-3С41Е   АО НПО "Тепломаш" (Базовая стоимость с НДС=4854/7,1=683,66)</t>
    </r>
    <r>
      <rPr>
        <i/>
        <sz val="10"/>
        <rFont val="Arial"/>
        <family val="2"/>
        <charset val="204"/>
      </rPr>
      <t xml:space="preserve">
Базисная стоимость: 579,37 = (683,66 / 1,18)</t>
    </r>
  </si>
  <si>
    <r>
      <t>Клапан двухходовой под электропривод VVG44.20-6.3 (Базовая цена = 8546,88*1,02*1,03/7,1=1264,70)</t>
    </r>
    <r>
      <rPr>
        <i/>
        <sz val="10"/>
        <rFont val="Arial"/>
        <family val="2"/>
        <charset val="204"/>
      </rPr>
      <t xml:space="preserve">
Базисная стоимость: 1 071,78 = (1 264,7 / 1,18)</t>
    </r>
  </si>
  <si>
    <r>
      <t>Клапан двухходовой под электропривод VVG44.15-1.6 (Базовая цена = 8546,88*1,02*1,03/7,1=1264,70)</t>
    </r>
    <r>
      <rPr>
        <i/>
        <sz val="10"/>
        <rFont val="Arial"/>
        <family val="2"/>
        <charset val="204"/>
      </rPr>
      <t xml:space="preserve">
Базисная стоимость: 1 071,78 = (1 264,7 / 1,18)</t>
    </r>
  </si>
  <si>
    <t>ЛОКАЛЬНЫЙ СМЕТНЫЙ РАСЧЕТ № 02-01-06</t>
  </si>
  <si>
    <r>
      <t>Шкаф для одежды с штангой BLOCK   Материал - нержавеющая сталь, 800х400х2000 мм  (Базовая стоимость с НДС=121502,61*1,012*1,03/3,58=35376,94)</t>
    </r>
    <r>
      <rPr>
        <i/>
        <sz val="10"/>
        <rFont val="Arial"/>
        <family val="2"/>
        <charset val="204"/>
      </rPr>
      <t xml:space="preserve">
Базисная стоимость: 29 980,46 = (35 376,94 / 1,18)</t>
    </r>
  </si>
  <si>
    <r>
      <t>Дозатор для мыла BXG-SD H1-1000 BXG, BLOCK  Материал - нержавеющая сталь (Базовая стоимость с НДС=7975,96*1,012*1,03 /3,58=2322,3)</t>
    </r>
    <r>
      <rPr>
        <i/>
        <sz val="10"/>
        <rFont val="Arial"/>
        <family val="2"/>
        <charset val="204"/>
      </rPr>
      <t xml:space="preserve">
Базисная стоимость: 1 968,05 = (2 322,3 / 1,18)</t>
    </r>
  </si>
  <si>
    <r>
      <t>Сушилка для рук BXG-120C TM BXG BLOCK  Материал - пластик усиленнойпрочности ABS, 205 х 135 х 290 мм (Базовая стоимость с НДС=16870,78*1,012*1,03 /3,58=4912,13)</t>
    </r>
    <r>
      <rPr>
        <i/>
        <sz val="10"/>
        <rFont val="Arial"/>
        <family val="2"/>
        <charset val="204"/>
      </rPr>
      <t xml:space="preserve">
Базисная стоимость: 4 162,82 = (4 912,13 / 1,18)</t>
    </r>
  </si>
  <si>
    <r>
      <t>Диспенсер для одноразовых перчаток B3DG BLOCK Материал - нержавеющая сталь (Базовая стоимость с НДС=6284,45*1,012*1,03/3,58=1829,79)</t>
    </r>
    <r>
      <rPr>
        <i/>
        <sz val="10"/>
        <rFont val="Arial"/>
        <family val="2"/>
        <charset val="204"/>
      </rPr>
      <t xml:space="preserve">
Базисная стоимость: 1 550,67 = (1 829,79 / 1,18)</t>
    </r>
  </si>
  <si>
    <r>
      <t>Скамья для чистых помещений с полкой для обуви BLOCK  Материал - нержавеющая сталь, 2200х600х450 мм (Базовая стоимость с НДС=139702,71*1,012*1,03/3,58=40676,12)</t>
    </r>
    <r>
      <rPr>
        <i/>
        <sz val="10"/>
        <rFont val="Arial"/>
        <family val="2"/>
        <charset val="204"/>
      </rPr>
      <t xml:space="preserve">
Базисная стоимость: 34 471,29 = (40 676,12 / 1,18)</t>
    </r>
  </si>
  <si>
    <r>
      <t>Зеркало для чистых помещений BLOCK  Размер в полный рост человека (Базовая стоимость с НДС=3480,27*1,012*1,03/3,58=1013,32)</t>
    </r>
    <r>
      <rPr>
        <i/>
        <sz val="10"/>
        <rFont val="Arial"/>
        <family val="2"/>
        <charset val="204"/>
      </rPr>
      <t xml:space="preserve">
Базисная стоимость: 858,75 = (1 013,32 / 1,18)</t>
    </r>
  </si>
  <si>
    <r>
      <t>Шкаф для одежды с штангой BLOCK   Материал - нержавеющая сталь, 1300х400х2000 мм (Базовая стоимость с НДС=145841,63*1,012*1,03/3,58=42463,54)</t>
    </r>
    <r>
      <rPr>
        <i/>
        <sz val="10"/>
        <rFont val="Arial"/>
        <family val="2"/>
        <charset val="204"/>
      </rPr>
      <t xml:space="preserve">
Базисная стоимость: 35 986,05 = (42 463,54 / 1,18)</t>
    </r>
  </si>
  <si>
    <r>
      <t>Стеллаж для одежды BLOCK  Материал - нержавеющая сталь, 500х400х1800 мм (Базовая стоимость с НДС=56243,53*1,012*1,03/3,58=16375,98)</t>
    </r>
    <r>
      <rPr>
        <i/>
        <sz val="10"/>
        <rFont val="Arial"/>
        <family val="2"/>
        <charset val="204"/>
      </rPr>
      <t xml:space="preserve">
Базисная стоимость: 13 877,95 = (16 375,98 / 1,18)</t>
    </r>
  </si>
  <si>
    <r>
      <t>Емкость для использованной одежды и отходов с крышкой BLOCK  Материал - нержавеющая сталь (Базовая стоимость с НДС=19094,15*1,012*1,03/3,58=5559,49)</t>
    </r>
    <r>
      <rPr>
        <i/>
        <sz val="10"/>
        <rFont val="Arial"/>
        <family val="2"/>
        <charset val="204"/>
      </rPr>
      <t xml:space="preserve">
Базисная стоимость: 4 711,43 = (5 559,49 / 1,18)</t>
    </r>
  </si>
  <si>
    <r>
      <t>Тележка T-1.010-01 BLOCK  Материал - нержавеющая сталь, 600х600х1100 мм (Базовая стоимость с НДС=32145,97*1,012*1,03/3,58=9359,69 )</t>
    </r>
    <r>
      <rPr>
        <i/>
        <sz val="10"/>
        <rFont val="Arial"/>
        <family val="2"/>
        <charset val="204"/>
      </rPr>
      <t xml:space="preserve">
Базисная стоимость: 7 931,94 = (9 359,69 / 1,18)</t>
    </r>
  </si>
  <si>
    <r>
      <t>Тележка для перевозки бочек Индивидуальное изготовление BLOCK  Материал - нержавеющая сталь, 600х600х1100 мм (Базовая стоимость с НДС=32145,97*1,012*1,03/3,58=9359,69)</t>
    </r>
    <r>
      <rPr>
        <i/>
        <sz val="10"/>
        <rFont val="Arial"/>
        <family val="2"/>
        <charset val="204"/>
      </rPr>
      <t xml:space="preserve">
Базисная стоимость: 7 931,94 = (9 359,69 / 1,18)</t>
    </r>
  </si>
  <si>
    <r>
      <t>Тележка для перевозки бочек (кантователь) DT250 BLOCK   Грузоподъемность - 250 кг, 800х820х1050 мм (Базовая стоимость с НДС=64050,48*1,012*1,03/3,58=18649,07)</t>
    </r>
    <r>
      <rPr>
        <i/>
        <sz val="10"/>
        <rFont val="Arial"/>
        <family val="2"/>
        <charset val="204"/>
      </rPr>
      <t xml:space="preserve">
Базисная стоимость: 15 804,30 = (18 649,07 / 1,18)</t>
    </r>
  </si>
  <si>
    <r>
      <t>Шкаф для средств индивидуальной защиты  Индивидуальное изготовление BLOCK  Материал - нержавеющая сталь, 360х190х530 мм (Базовая стоимость с НДС=40364,04*1,012*1,03/3,58=11752,48)</t>
    </r>
    <r>
      <rPr>
        <i/>
        <sz val="10"/>
        <rFont val="Arial"/>
        <family val="2"/>
        <charset val="204"/>
      </rPr>
      <t xml:space="preserve">
Базисная стоимость: 9 959,73 = (11 752,48 / 1,18)</t>
    </r>
  </si>
  <si>
    <r>
      <t>Шкаф инструментальный КД-152И  "ДиКом" в комплекте с экраном, полкой и 2-мя ящиками, 1000х500х1900 мм (Базовая стоимость с НДС=18740*1,012*1,03/3,58=5456,38)</t>
    </r>
    <r>
      <rPr>
        <i/>
        <sz val="10"/>
        <rFont val="Arial"/>
        <family val="2"/>
        <charset val="204"/>
      </rPr>
      <t xml:space="preserve">
Базисная стоимость: 4 624,05 = (5 456,38 / 1,18)</t>
    </r>
  </si>
  <si>
    <r>
      <t>Шкаф для безопасного хранения ЛВЖ Ш-ЛВЖ-700В  BLOCK 680х650х1985 мм (Базовая стоимость с НДС=212696,29*1,012*1,03 /3,58=61929,08)</t>
    </r>
    <r>
      <rPr>
        <i/>
        <sz val="10"/>
        <rFont val="Arial"/>
        <family val="2"/>
        <charset val="204"/>
      </rPr>
      <t xml:space="preserve">
Базисная стоимость: 52 482,27 = (61 929,08 / 1,18)</t>
    </r>
  </si>
  <si>
    <r>
      <t>Шкаф для уборочного инвентаря  Индивидуальное изготовление BLOCK  Материал - нержавеющая сталь, 600х400х1800 мм (Базовая стоимость с НДС=72993,58*1,012*1,03/3,58=21252,96)</t>
    </r>
    <r>
      <rPr>
        <i/>
        <sz val="10"/>
        <rFont val="Arial"/>
        <family val="2"/>
        <charset val="204"/>
      </rPr>
      <t xml:space="preserve">
Базисная стоимость: 18 010,98 = (21 252,96 / 1,18)</t>
    </r>
  </si>
  <si>
    <r>
      <t>Модульная уборочная тележка на два ведра Ergo 200 BLOCK   Материал рамы - нержавеющая сталь, ведра – полипропилен, 420х600х340 мм (Базовая стоимость с НДС=12085,33*1,012*1,03/3,58=3518,79)</t>
    </r>
    <r>
      <rPr>
        <i/>
        <sz val="10"/>
        <rFont val="Arial"/>
        <family val="2"/>
        <charset val="204"/>
      </rPr>
      <t xml:space="preserve">
Базисная стоимость: 2 982,03 = (3 518,79 / 1,18)</t>
    </r>
  </si>
  <si>
    <r>
      <t>Станина для снятия крышки с реактора  Индивидуальное изготовление Материал - нержавеющая сталь (Базовая стоимость с НДС=59665,44*1,012*1,03/3,58=17372,31)</t>
    </r>
    <r>
      <rPr>
        <i/>
        <sz val="10"/>
        <rFont val="Arial"/>
        <family val="2"/>
        <charset val="204"/>
      </rPr>
      <t xml:space="preserve">
Базисная стоимость: 14 722,30 = (17 372,31 / 1,18)</t>
    </r>
  </si>
  <si>
    <r>
      <t>Ламинарный бокс II B2 класса без циркуляции воздуха с подключением к вытяжной системе AB2-3S1 (Airstream) BLOCK 1135x811x1460мм  (Базовая стоимость с НДС=1162805,78*1,012*1,03/3,58=338564,87)</t>
    </r>
    <r>
      <rPr>
        <i/>
        <sz val="10"/>
        <rFont val="Arial"/>
        <family val="2"/>
        <charset val="204"/>
      </rPr>
      <t xml:space="preserve">
Базисная стоимость: 286 919,38 = (338 564,87 / 1,18)</t>
    </r>
  </si>
  <si>
    <r>
      <t>Подставка под бокс BLOCK  В комплекте 2 брызгозащищенные розетки, 1200х850х886 мм (Базовая стоимость с НДС=47629,34*1,012*1,03/3,58=13867,85)</t>
    </r>
    <r>
      <rPr>
        <i/>
        <sz val="10"/>
        <rFont val="Arial"/>
        <family val="2"/>
        <charset val="204"/>
      </rPr>
      <t xml:space="preserve">
Базисная стоимость: 11 752,42 = (13 867,85 / 1,18)</t>
    </r>
  </si>
  <si>
    <r>
      <t>Шкаф вытяжной напольный EFF–6UB _W–8 BLOCK 1830x965x2688мм (Базовая стоимость с НДС=814742,58*1,012*1,03/3,58=237222,09)</t>
    </r>
    <r>
      <rPr>
        <i/>
        <sz val="10"/>
        <rFont val="Arial"/>
        <family val="2"/>
        <charset val="204"/>
      </rPr>
      <t xml:space="preserve">
Базисная стоимость: 201 035,67 = (237 222,09 / 1,18)</t>
    </r>
  </si>
  <si>
    <r>
      <t>Насос винтовой в комплекте с пневмодвигателем  Насос - B70V-HD-SR 12.1. двигатель - MD-1 Lutz (Базовая стоимость с НДС=358977,12*1,012*1,03/3,58=104520,5)</t>
    </r>
    <r>
      <rPr>
        <i/>
        <sz val="10"/>
        <rFont val="Arial"/>
        <family val="2"/>
        <charset val="204"/>
      </rPr>
      <t xml:space="preserve">
Базисная стоимость: 88 576,69 = (104 520,5 / 1,18)</t>
    </r>
  </si>
  <si>
    <r>
      <t>Зонт вытяжной  Индивидуальное изготовление   Материал - нержавеющая сталь,1200х2400 мм (Базовая стоимость с НДС=35600*1,012*1,03/3,58=10365,37)</t>
    </r>
    <r>
      <rPr>
        <i/>
        <sz val="10"/>
        <rFont val="Arial"/>
        <family val="2"/>
        <charset val="204"/>
      </rPr>
      <t xml:space="preserve">
Базисная стоимость: 8 784,21 = (10 365,37 / 1,18)</t>
    </r>
  </si>
  <si>
    <r>
      <t>Стол СТ-6.000 BLOCK Материал - нержавеющая сталь 1000х600х900 мм (Базовая стоимость с НДС=41089,07*1,012*1,03/3,58=11963,58)</t>
    </r>
    <r>
      <rPr>
        <i/>
        <sz val="10"/>
        <rFont val="Arial"/>
        <family val="2"/>
        <charset val="204"/>
      </rPr>
      <t xml:space="preserve">
Базисная стоимость: 10 138,63 = (11 963,58 / 1,18)</t>
    </r>
  </si>
  <si>
    <r>
      <t>Стол для весов  Индивидуальное изготовление BLOCK  Материал - нержавеющая сталь, 600х400х750 мм (Базовая стоимость с НДС=96196,44*1,012*1,03/3,58=28008,75)</t>
    </r>
    <r>
      <rPr>
        <i/>
        <sz val="10"/>
        <rFont val="Arial"/>
        <family val="2"/>
        <charset val="204"/>
      </rPr>
      <t xml:space="preserve">
Базисная стоимость: 23 736,23 = (28 008,75 / 1,18)</t>
    </r>
  </si>
  <si>
    <r>
      <t>Ванна моечная ВМ-1.010-01 BLOCK 570х680х850мм (Базовая стоимость с НДС=47373,52 *1,012*1,03/3,58= 13793,37)</t>
    </r>
    <r>
      <rPr>
        <i/>
        <sz val="10"/>
        <rFont val="Arial"/>
        <family val="2"/>
        <charset val="204"/>
      </rPr>
      <t xml:space="preserve">
Базисная стоимость: 11 689,30 = (13 793,37 / 1,18)</t>
    </r>
  </si>
  <si>
    <r>
      <t>Зонт вытяжной  Индивидуальное изготовление   Материал - нержавеющая сталь, 1000х1400 мм (Базовая стоимость с НДС=9250*1,012*1,03/3,58=2693,25 )</t>
    </r>
    <r>
      <rPr>
        <i/>
        <sz val="10"/>
        <rFont val="Arial"/>
        <family val="2"/>
        <charset val="204"/>
      </rPr>
      <t xml:space="preserve">
Базисная стоимость: 2 282,42 = (2 693,25 / 1,18)</t>
    </r>
  </si>
  <si>
    <r>
      <t>Весы KB60tх MettlerTolledo 400х500х123/148 мм 400х500х123/148 мм (Базовая стоимость с НДС=444000,36*1,012*1,03/3,58=129276,04)</t>
    </r>
    <r>
      <rPr>
        <i/>
        <sz val="10"/>
        <rFont val="Arial"/>
        <family val="2"/>
        <charset val="204"/>
      </rPr>
      <t xml:space="preserve">
Базисная стоимость: 109 555,97 = (129 276,04 / 1,18)</t>
    </r>
  </si>
  <si>
    <r>
      <t>Весы лабораторные прецизионные MS303S MettlerTolledo 204x347x283 мм (Базовая стоимость с НДС=334737,66*1,012*1,03/3,58=97462,89)</t>
    </r>
    <r>
      <rPr>
        <i/>
        <sz val="10"/>
        <rFont val="Arial"/>
        <family val="2"/>
        <charset val="204"/>
      </rPr>
      <t xml:space="preserve">
Базисная стоимость: 82 595,67 = (97 462,89 / 1,18)</t>
    </r>
  </si>
  <si>
    <r>
      <t>Весы XS 10001L MettlerTolledo 280х360х130 мм (Базовая стоимость с НДС=359061,16*1,012*1,03/3,58=104544,97)</t>
    </r>
    <r>
      <rPr>
        <i/>
        <sz val="10"/>
        <rFont val="Arial"/>
        <family val="2"/>
        <charset val="204"/>
      </rPr>
      <t xml:space="preserve">
Базисная стоимость: 88 597,43 = (104 544,97 / 1,18)</t>
    </r>
  </si>
  <si>
    <r>
      <t>Электромеханический подъемник для  рулонов TAWI Protema PRO 70 ООО"Крановые и подъемные технологии" Материал -  нержавеющая сталь, 600х744х1563/2063 мм (Базовая стоимость с НДС=2157179,2 *1,012*1,03/3,58=628088,63)</t>
    </r>
    <r>
      <rPr>
        <i/>
        <sz val="10"/>
        <rFont val="Arial"/>
        <family val="2"/>
        <charset val="204"/>
      </rPr>
      <t xml:space="preserve">
Базисная стоимость: 532 278,50 = (628 088,63 / 1,18)</t>
    </r>
  </si>
  <si>
    <r>
      <t>Тележка T-1.010-01 BLOCK  Материал - нержавеющая сталь, 900х500х900 мм (Базовая стоимость с НДС=33934,72*1,012*1,03/3,58=9880,5)</t>
    </r>
    <r>
      <rPr>
        <i/>
        <sz val="10"/>
        <rFont val="Arial"/>
        <family val="2"/>
        <charset val="204"/>
      </rPr>
      <t xml:space="preserve">
Базисная стоимость: 8 373,31 = (9 880,5 / 1,18)</t>
    </r>
  </si>
  <si>
    <r>
      <t>Электромеханический подъемник для рулонов  TAWI Protema PRO 70 ООО"Крановые и подъемные технологии" Материал -нержавеющая сталь, 600х744х1563/2063 мм (Базовая стоимость с НДС=821953,58 *1,012*1,03/3,58=239321,66 )</t>
    </r>
    <r>
      <rPr>
        <i/>
        <sz val="10"/>
        <rFont val="Arial"/>
        <family val="2"/>
        <charset val="204"/>
      </rPr>
      <t xml:space="preserve">
Базисная стоимость: 202 814,97 = (239 321,66 / 1,18)</t>
    </r>
  </si>
  <si>
    <r>
      <t>Система для размещения рулонов  Индивидуальное изготовление Материал - нержавеющая сталь.  Для размещения четырех рулонов диаметром 500 мм (Базовая стоимость с НДС=74581,8*1,012*1,03/3,58=21715,39)</t>
    </r>
    <r>
      <rPr>
        <i/>
        <sz val="10"/>
        <rFont val="Arial"/>
        <family val="2"/>
        <charset val="204"/>
      </rPr>
      <t xml:space="preserve">
Базисная стоимость: 18 402,87 = (21 715,39 / 1,18)</t>
    </r>
  </si>
  <si>
    <t>ЛОКАЛЬНЫЙ СМЕТНЫЙ РАСЧЕТ № 02-01-07</t>
  </si>
  <si>
    <r>
      <t>м12-11-001-3</t>
    </r>
    <r>
      <rPr>
        <i/>
        <sz val="10"/>
        <rFont val="Arial"/>
        <family val="2"/>
        <charset val="204"/>
      </rPr>
      <t xml:space="preserve">
Поправка: МДС 81-35.2004, прил.1, т.1, п.2</t>
    </r>
  </si>
  <si>
    <r>
      <t>м12-12-006-2</t>
    </r>
    <r>
      <rPr>
        <i/>
        <sz val="10"/>
        <rFont val="Arial"/>
        <family val="2"/>
        <charset val="204"/>
      </rPr>
      <t xml:space="preserve">
Поправка: МДС 81-35.2004, прил.1, т.1, п.2</t>
    </r>
  </si>
  <si>
    <r>
      <t>18-07-001-3</t>
    </r>
    <r>
      <rPr>
        <i/>
        <sz val="10"/>
        <rFont val="Arial"/>
        <family val="2"/>
        <charset val="204"/>
      </rPr>
      <t xml:space="preserve">
Поправка: МДС 81-35.2004, п.4.7  Поправка: МДС 81-35.2004, прил.1, т.1, п.2</t>
    </r>
  </si>
  <si>
    <r>
      <t>м12-11-001-6</t>
    </r>
    <r>
      <rPr>
        <i/>
        <sz val="10"/>
        <rFont val="Arial"/>
        <family val="2"/>
        <charset val="204"/>
      </rPr>
      <t xml:space="preserve">
Поправка: МДС 81-35.2004, прил.1, т.1, п.2</t>
    </r>
  </si>
  <si>
    <t>Составлен(а) в уровне текущих (прогнозных) цен Уровень цен</t>
  </si>
  <si>
    <r>
      <t>Блок контрольно-пусковой С2000-КПБ</t>
    </r>
    <r>
      <rPr>
        <i/>
        <sz val="10"/>
        <rFont val="Arial"/>
        <family val="2"/>
        <charset val="204"/>
      </rPr>
      <t xml:space="preserve">
Базисная стоимость: 658,47 - занесена вручную</t>
    </r>
  </si>
  <si>
    <r>
      <t>Блок сигнально-пусковой С2000-СП1 исп 1</t>
    </r>
    <r>
      <rPr>
        <i/>
        <sz val="10"/>
        <rFont val="Arial"/>
        <family val="2"/>
        <charset val="204"/>
      </rPr>
      <t xml:space="preserve">
Базисная стоимость: 432,00 - занесена вручную</t>
    </r>
  </si>
  <si>
    <r>
      <t>Контроллер двухпроводной линии связи С2000-КДЛ</t>
    </r>
    <r>
      <rPr>
        <i/>
        <sz val="10"/>
        <rFont val="Arial"/>
        <family val="2"/>
        <charset val="204"/>
      </rPr>
      <t xml:space="preserve">
Базисная стоимость: 550,49 - занесена вручную</t>
    </r>
  </si>
  <si>
    <r>
      <t>Контроллер доступа С2000-2</t>
    </r>
    <r>
      <rPr>
        <i/>
        <sz val="10"/>
        <rFont val="Arial"/>
        <family val="2"/>
        <charset val="204"/>
      </rPr>
      <t xml:space="preserve">
Базисная стоимость: 2 837,58 - занесена вручную</t>
    </r>
  </si>
  <si>
    <r>
      <t>Источник питания резервированный РИП 24.исп 6</t>
    </r>
    <r>
      <rPr>
        <i/>
        <sz val="10"/>
        <rFont val="Arial"/>
        <family val="2"/>
        <charset val="204"/>
      </rPr>
      <t xml:space="preserve">
Базисная стоимость: 1 670,39 - занесена вручную</t>
    </r>
  </si>
  <si>
    <r>
      <t>Источник питания резервированный РИП 12.исп 6</t>
    </r>
    <r>
      <rPr>
        <i/>
        <sz val="10"/>
        <rFont val="Arial"/>
        <family val="2"/>
        <charset val="204"/>
      </rPr>
      <t xml:space="preserve">
Базисная стоимость: 1 670,39 - занесена вручную</t>
    </r>
  </si>
  <si>
    <r>
      <t>Аккумулятор DTM 1217</t>
    </r>
    <r>
      <rPr>
        <i/>
        <sz val="10"/>
        <rFont val="Arial"/>
        <family val="2"/>
        <charset val="204"/>
      </rPr>
      <t xml:space="preserve">
Базисная стоимость: 501,84 - занесена вручную</t>
    </r>
  </si>
  <si>
    <r>
      <t>Аккумулятор DTM 1226</t>
    </r>
    <r>
      <rPr>
        <i/>
        <sz val="10"/>
        <rFont val="Arial"/>
        <family val="2"/>
        <charset val="204"/>
      </rPr>
      <t xml:space="preserve">
Базисная стоимость: 872,96 - занесена вручную</t>
    </r>
  </si>
  <si>
    <r>
      <t>Блок разветвительно-изолирующий БРИЗ</t>
    </r>
    <r>
      <rPr>
        <i/>
        <sz val="10"/>
        <rFont val="Arial"/>
        <family val="2"/>
        <charset val="204"/>
      </rPr>
      <t xml:space="preserve">
Базисная стоимость: 92,27 - занесена вручную</t>
    </r>
  </si>
  <si>
    <r>
      <t>Блок защитный сетевой БЗС</t>
    </r>
    <r>
      <rPr>
        <i/>
        <sz val="10"/>
        <rFont val="Arial"/>
        <family val="2"/>
        <charset val="204"/>
      </rPr>
      <t xml:space="preserve">
Базисная стоимость: 178,25 - занесена вручную</t>
    </r>
  </si>
  <si>
    <r>
      <t>Блок защиты коммутационный БЗК</t>
    </r>
    <r>
      <rPr>
        <i/>
        <sz val="10"/>
        <rFont val="Arial"/>
        <family val="2"/>
        <charset val="204"/>
      </rPr>
      <t xml:space="preserve">
Базисная стоимость: 207,83 - занесена вручную</t>
    </r>
  </si>
  <si>
    <r>
      <t>Преобразователь интерфейса С2000-Ethernet</t>
    </r>
    <r>
      <rPr>
        <i/>
        <sz val="10"/>
        <rFont val="Arial"/>
        <family val="2"/>
        <charset val="204"/>
      </rPr>
      <t xml:space="preserve">
Базисная стоимость: 507,48 - занесена вручную</t>
    </r>
  </si>
  <si>
    <r>
      <t>Извещатель пожарный дымовой оптико-электронный адресно-аналоговый ДИП-34А-04</t>
    </r>
    <r>
      <rPr>
        <i/>
        <sz val="10"/>
        <rFont val="Arial"/>
        <family val="2"/>
        <charset val="204"/>
      </rPr>
      <t xml:space="preserve">
Базисная стоимость: 259,27 - занесена вручную</t>
    </r>
  </si>
  <si>
    <r>
      <t>Извещатель пожарный пламени Болид С2000-Спектрон-607</t>
    </r>
    <r>
      <rPr>
        <i/>
        <sz val="10"/>
        <rFont val="Arial"/>
        <family val="2"/>
        <charset val="204"/>
      </rPr>
      <t xml:space="preserve">
Базисная стоимость: 4 423,35 - занесена вручную</t>
    </r>
  </si>
  <si>
    <r>
      <t>Извещатель пожарный ручной адресный ИПР 513-3АМ</t>
    </r>
    <r>
      <rPr>
        <i/>
        <sz val="10"/>
        <rFont val="Arial"/>
        <family val="2"/>
        <charset val="204"/>
      </rPr>
      <t xml:space="preserve">
Базисная стоимость: 138,40 - занесена вручную</t>
    </r>
  </si>
  <si>
    <r>
      <t>Извещатель тепловой адресный С2000-ИП-03</t>
    </r>
    <r>
      <rPr>
        <i/>
        <sz val="10"/>
        <rFont val="Arial"/>
        <family val="2"/>
        <charset val="204"/>
      </rPr>
      <t xml:space="preserve">
Базисная стоимость: 180,34 - занесена вручную</t>
    </r>
  </si>
  <si>
    <r>
      <t>Оповещатель пожарный комбинированный свето-звуковой (табло) БЛИК-ЗС-12 "Выход"</t>
    </r>
    <r>
      <rPr>
        <i/>
        <sz val="10"/>
        <rFont val="Arial"/>
        <family val="2"/>
        <charset val="204"/>
      </rPr>
      <t xml:space="preserve">
Базисная стоимость: 88,05 - занесена вручную</t>
    </r>
  </si>
  <si>
    <r>
      <t>Громкоговоритель SWS-03</t>
    </r>
    <r>
      <rPr>
        <i/>
        <sz val="10"/>
        <rFont val="Arial"/>
        <family val="2"/>
        <charset val="204"/>
      </rPr>
      <t xml:space="preserve">
Базисная стоимость: 382,80 - занесена вручную</t>
    </r>
  </si>
  <si>
    <r>
      <t>Громкоговоритель CS-03A</t>
    </r>
    <r>
      <rPr>
        <i/>
        <sz val="10"/>
        <rFont val="Arial"/>
        <family val="2"/>
        <charset val="204"/>
      </rPr>
      <t xml:space="preserve">
Базисная стоимость: 218,73 - занесена вручную</t>
    </r>
  </si>
  <si>
    <r>
      <t>Рупор вер.3xx</t>
    </r>
    <r>
      <rPr>
        <i/>
        <sz val="10"/>
        <rFont val="Arial"/>
        <family val="2"/>
        <charset val="204"/>
      </rPr>
      <t xml:space="preserve">
Базисная стоимость: 1 376,30 - занесена вручную</t>
    </r>
  </si>
  <si>
    <r>
      <t>Рупор вер.2xx</t>
    </r>
    <r>
      <rPr>
        <i/>
        <sz val="10"/>
        <rFont val="Arial"/>
        <family val="2"/>
        <charset val="204"/>
      </rPr>
      <t xml:space="preserve">
Базисная стоимость: 1 376,30 - занесена вручную</t>
    </r>
  </si>
  <si>
    <r>
      <t>Аккумулятор 12 В, 7 Ач для Рупор</t>
    </r>
    <r>
      <rPr>
        <i/>
        <sz val="10"/>
        <rFont val="Arial"/>
        <family val="2"/>
        <charset val="204"/>
      </rPr>
      <t xml:space="preserve">
Базисная стоимость: 109,90 - занесена вручную</t>
    </r>
  </si>
  <si>
    <r>
      <t>Корпус сварной навесной серии ST 800x800x300мм R5ST0883 IP65</t>
    </r>
    <r>
      <rPr>
        <i/>
        <sz val="10"/>
        <rFont val="Arial"/>
        <family val="2"/>
        <charset val="204"/>
      </rPr>
      <t xml:space="preserve">
Базисная стоимость: 2 615,80 - занесена вручную</t>
    </r>
  </si>
  <si>
    <r>
      <t>Корпус сварной навесной серии ST 800x600x300мм R5ST0863, IP65</t>
    </r>
    <r>
      <rPr>
        <i/>
        <sz val="10"/>
        <rFont val="Arial"/>
        <family val="2"/>
        <charset val="204"/>
      </rPr>
      <t xml:space="preserve">
Базисная стоимость: 1 820,38 - занесена вручную</t>
    </r>
  </si>
  <si>
    <r>
      <t>Кабель силовой ВВГнг-LS 2х0,75</t>
    </r>
    <r>
      <rPr>
        <i/>
        <sz val="10"/>
        <rFont val="Arial"/>
        <family val="2"/>
        <charset val="204"/>
      </rPr>
      <t xml:space="preserve">
Базисная стоимость: 6,54 - занесена вручную</t>
    </r>
  </si>
  <si>
    <r>
      <t>Лоток проволочный 150х50х3000 (FC5015INOX)</t>
    </r>
    <r>
      <rPr>
        <i/>
        <sz val="10"/>
        <rFont val="Arial"/>
        <family val="2"/>
        <charset val="204"/>
      </rPr>
      <t xml:space="preserve">
Базисная стоимость: 387,38 - занесена вручную</t>
    </r>
  </si>
  <si>
    <r>
      <t>Металлорукав DN 20мм в гладкой ПВХ изоляции Dвнутр=20.5</t>
    </r>
    <r>
      <rPr>
        <i/>
        <sz val="10"/>
        <rFont val="Arial"/>
        <family val="2"/>
        <charset val="204"/>
      </rPr>
      <t xml:space="preserve">
Базисная стоимость: 387,38 - занесена вручную</t>
    </r>
  </si>
  <si>
    <r>
      <t>Расходные материалы</t>
    </r>
    <r>
      <rPr>
        <i/>
        <sz val="10"/>
        <rFont val="Arial"/>
        <family val="2"/>
        <charset val="204"/>
      </rPr>
      <t xml:space="preserve">
Базисная стоимость: 2 698,80 - занесена вручную</t>
    </r>
  </si>
  <si>
    <r>
      <t>Датчик влажности и температуры комнатный, DC 0...10V, 0...100%,   -40...+70 °C QFA3160  Siemens</t>
    </r>
    <r>
      <rPr>
        <i/>
        <sz val="10"/>
        <rFont val="Arial"/>
        <family val="2"/>
        <charset val="204"/>
      </rPr>
      <t xml:space="preserve">
Базисная стоимость: 3 843,61 - занесена вручную</t>
    </r>
  </si>
  <si>
    <r>
      <t>Экран для защиты датчика QFA3160 от излучения для установки на наружные стены AQF3100  Siemens</t>
    </r>
    <r>
      <rPr>
        <i/>
        <sz val="10"/>
        <rFont val="Arial"/>
        <family val="2"/>
        <charset val="204"/>
      </rPr>
      <t xml:space="preserve">
Базисная стоимость: 2 082,51 - занесена вручную</t>
    </r>
  </si>
  <si>
    <r>
      <t>Датчик канальный взрывозащищенный температуры и влажности (DC 0...10V), ExCos-D и сенсор 150мм  ExProCTF-150  Schischek</t>
    </r>
    <r>
      <rPr>
        <i/>
        <sz val="10"/>
        <rFont val="Arial"/>
        <family val="2"/>
        <charset val="204"/>
      </rPr>
      <t xml:space="preserve">
Базисная стоимость: 17 018,00 - занесена вручную</t>
    </r>
  </si>
  <si>
    <r>
      <t>Привод воздушной заслонки поворотного типа AC/DC 24 В / DC 0…10 В, 7 Нм с пружинным возвратом 90/15 с GMA161.1E</t>
    </r>
    <r>
      <rPr>
        <i/>
        <sz val="10"/>
        <rFont val="Arial"/>
        <family val="2"/>
        <charset val="204"/>
      </rPr>
      <t xml:space="preserve">
Базисная стоимость: 2 523,87 - занесена вручную</t>
    </r>
  </si>
  <si>
    <r>
      <t>Дифференциальный датчик давления, -50…50 Па, -100…100 Па, 0…100 Па QBM2030-1U</t>
    </r>
    <r>
      <rPr>
        <i/>
        <sz val="10"/>
        <rFont val="Arial"/>
        <family val="2"/>
        <charset val="204"/>
      </rPr>
      <t xml:space="preserve">
Базисная стоимость: 2 070,20 - занесена вручную</t>
    </r>
  </si>
  <si>
    <r>
      <t>Газоанализатор  Detcon PI-700 CH3COOC2H5 (C4H8O2)  Detcon</t>
    </r>
    <r>
      <rPr>
        <i/>
        <sz val="10"/>
        <rFont val="Arial"/>
        <family val="2"/>
        <charset val="204"/>
      </rPr>
      <t xml:space="preserve">
Базисная стоимость: 61 562,00 - занесена вручную</t>
    </r>
  </si>
  <si>
    <r>
      <t>Балон с поверочной смесью</t>
    </r>
    <r>
      <rPr>
        <i/>
        <sz val="10"/>
        <rFont val="Arial"/>
        <family val="2"/>
        <charset val="204"/>
      </rPr>
      <t xml:space="preserve">
Базисная стоимость: 14 012,00 - занесена вручную</t>
    </r>
  </si>
  <si>
    <r>
      <t>Устройство для крепления газоанализаторов</t>
    </r>
    <r>
      <rPr>
        <i/>
        <sz val="10"/>
        <rFont val="Arial"/>
        <family val="2"/>
        <charset val="204"/>
      </rPr>
      <t xml:space="preserve">
Базисная стоимость: 2 876,15 - занесена вручную</t>
    </r>
  </si>
  <si>
    <r>
      <t>Взрывозащищенный кабельный ввод для небронированного кабеля КНВ (FEC)          Горэлтех</t>
    </r>
    <r>
      <rPr>
        <i/>
        <sz val="10"/>
        <rFont val="Arial"/>
        <family val="2"/>
        <charset val="204"/>
      </rPr>
      <t xml:space="preserve">
Базисная стоимость: 1 236,86 - занесена вручную</t>
    </r>
  </si>
  <si>
    <r>
      <t>Компаунд Горэлтех</t>
    </r>
    <r>
      <rPr>
        <i/>
        <sz val="10"/>
        <rFont val="Arial"/>
        <family val="2"/>
        <charset val="204"/>
      </rPr>
      <t xml:space="preserve">
Базисная стоимость: 662,70 - занесена вручную</t>
    </r>
  </si>
  <si>
    <r>
      <t>Светофор, 2 светодиода (красный, зеленый), 2VDC SL</t>
    </r>
    <r>
      <rPr>
        <i/>
        <sz val="10"/>
        <rFont val="Arial"/>
        <family val="2"/>
        <charset val="204"/>
      </rPr>
      <t xml:space="preserve">
Базисная стоимость: 1 256,20 - занесена вручную</t>
    </r>
  </si>
  <si>
    <r>
      <t>Светофор взрывозвщищенный, 2 светодиода (красный, зеленый) МСВ-ИС-ЛК-3303-УХЛ1-1Ех е m IIC T6 Gb X-ТУ 4252-001-65408025-2010</t>
    </r>
    <r>
      <rPr>
        <i/>
        <sz val="10"/>
        <rFont val="Arial"/>
        <family val="2"/>
        <charset val="204"/>
      </rPr>
      <t xml:space="preserve">
Базисная стоимость: 2 625,70 - занесена вручную</t>
    </r>
  </si>
  <si>
    <r>
      <t>Электромагнитный замок в компл. с крепелением (уголок) LM-295A) ML-295A</t>
    </r>
    <r>
      <rPr>
        <i/>
        <sz val="10"/>
        <rFont val="Arial"/>
        <family val="2"/>
        <charset val="204"/>
      </rPr>
      <t xml:space="preserve">
Базисная стоимость: 401,32 - занесена вручную</t>
    </r>
  </si>
  <si>
    <r>
      <t>Кнопка аварийного останова с фиксацией 1НО+1НЗ 40мм CE4P-10R-11   в комплекте с : - Рамка из нержавеющей стали, - Корпус кнопочного поста, 1 пост, пластиковый, серый, без кольца, IP66 MEP1-0, - Кольцо уплотнительное для кнопочных постов MEP COSSK615516-1</t>
    </r>
    <r>
      <rPr>
        <i/>
        <sz val="10"/>
        <rFont val="Arial"/>
        <family val="2"/>
        <charset val="204"/>
      </rPr>
      <t xml:space="preserve">
Базисная стоимость: 739,00 - занесена вручную</t>
    </r>
  </si>
  <si>
    <r>
      <t>Кнопка разблокировки двери, в составе: Рамка из нержавеющей стали, Актуатор 14-435.036, Линза 704.601.9, Окантовка утсановочная 704.955.9</t>
    </r>
    <r>
      <rPr>
        <i/>
        <sz val="10"/>
        <rFont val="Arial"/>
        <family val="2"/>
        <charset val="204"/>
      </rPr>
      <t xml:space="preserve">
Базисная стоимость: 2 005,05 - занесена вручную</t>
    </r>
  </si>
  <si>
    <r>
      <t>Кнопочный пост</t>
    </r>
    <r>
      <rPr>
        <i/>
        <sz val="10"/>
        <rFont val="Arial"/>
        <family val="2"/>
        <charset val="204"/>
      </rPr>
      <t xml:space="preserve">
Базисная стоимость: 2 196,00 - занесена вручную</t>
    </r>
  </si>
  <si>
    <r>
      <t>Блок питания NES-100-12</t>
    </r>
    <r>
      <rPr>
        <i/>
        <sz val="10"/>
        <rFont val="Arial"/>
        <family val="2"/>
        <charset val="204"/>
      </rPr>
      <t xml:space="preserve">
Базисная стоимость: 448,80 - занесена вручную</t>
    </r>
  </si>
  <si>
    <r>
      <t>Блок питания PSS-825M</t>
    </r>
    <r>
      <rPr>
        <i/>
        <sz val="10"/>
        <rFont val="Arial"/>
        <family val="2"/>
        <charset val="204"/>
      </rPr>
      <t xml:space="preserve">
Базисная стоимость: 1 775,40 - занесена вручную</t>
    </r>
  </si>
  <si>
    <r>
      <t>Щит блокировки дверей технологических помещений, в комплекте с низковольтным оборудованием ЩУБ</t>
    </r>
    <r>
      <rPr>
        <i/>
        <sz val="10"/>
        <rFont val="Arial"/>
        <family val="2"/>
        <charset val="204"/>
      </rPr>
      <t xml:space="preserve">
Базисная стоимость: 12 310,00 - занесена вручную</t>
    </r>
  </si>
  <si>
    <r>
      <t>Расходные материалы</t>
    </r>
    <r>
      <rPr>
        <i/>
        <sz val="10"/>
        <rFont val="Arial"/>
        <family val="2"/>
        <charset val="204"/>
      </rPr>
      <t xml:space="preserve">
Базисная стоимость: 3 698,80 - занесена вручную</t>
    </r>
  </si>
  <si>
    <r>
      <t>Датчик канальный взрывозащищенный температуры и влажности (DC 0...10V), ExCos-D и сенсор 50мм ExProCTF-50</t>
    </r>
    <r>
      <rPr>
        <i/>
        <sz val="10"/>
        <rFont val="Arial"/>
        <family val="2"/>
        <charset val="204"/>
      </rPr>
      <t xml:space="preserve">
Базисная стоимость: 16 831,00 - занесена вручную</t>
    </r>
  </si>
  <si>
    <r>
      <t>Дифференциальный манометр Magnehelic 2000</t>
    </r>
    <r>
      <rPr>
        <i/>
        <sz val="10"/>
        <rFont val="Arial"/>
        <family val="2"/>
        <charset val="204"/>
      </rPr>
      <t xml:space="preserve">
Базисная стоимость: 3 277,87 - занесена вручную</t>
    </r>
  </si>
  <si>
    <r>
      <t>Датчик настенный температуры и влажности 907021/160-3-34-067/000</t>
    </r>
    <r>
      <rPr>
        <i/>
        <sz val="10"/>
        <rFont val="Arial"/>
        <family val="2"/>
        <charset val="204"/>
      </rPr>
      <t xml:space="preserve">
Базисная стоимость: 2 351,11 - занесена вручную</t>
    </r>
  </si>
  <si>
    <r>
      <t>Расходные материалы</t>
    </r>
    <r>
      <rPr>
        <i/>
        <sz val="10"/>
        <rFont val="Arial"/>
        <family val="2"/>
        <charset val="204"/>
      </rPr>
      <t xml:space="preserve">
Базисная стоимость: 2 628,50 - занесена вручную</t>
    </r>
  </si>
  <si>
    <t>ИТОГО В ТЕКУЩЕМ УРОВНЕ ЦЕН НА 1 КВАРТАЛ 2017</t>
  </si>
  <si>
    <t>Стоимость оборудования (ИНДЕКС К ОБОРУДОВАНИЮ 3,58)</t>
  </si>
  <si>
    <t>Строительные работы с НР и СП (ИНДЕКС К СМР 7,1)</t>
  </si>
  <si>
    <t>Монтажные работы с НР и СП (ИНДЕКС К СМР 7,1)</t>
  </si>
  <si>
    <t>Прочие работы с НР и СП (ИНДЕКС К ПРОЧИМ 17,89)</t>
  </si>
  <si>
    <t>ЛОКАЛЬНЫЙ СМЕТНЫЙ РАСЧЕТ № 02-01-05</t>
  </si>
  <si>
    <r>
      <t>Фланец стальной плоский приварной Ст 20, Ру16 DN 50 (Базовая стоимость с НДС=139,36*1,02*1,03/7,1=20,62)</t>
    </r>
    <r>
      <rPr>
        <i/>
        <sz val="10"/>
        <rFont val="Arial"/>
        <family val="2"/>
        <charset val="204"/>
      </rPr>
      <t xml:space="preserve">
Базисная стоимость: 159,27 = (187,94 / 1,18)</t>
    </r>
  </si>
  <si>
    <r>
      <t>Tri-clamp соединение DN 32 НОЙМО (Базовая стоимость с НДС=1602/7,1=225,63)</t>
    </r>
    <r>
      <rPr>
        <i/>
        <sz val="10"/>
        <rFont val="Arial"/>
        <family val="2"/>
        <charset val="204"/>
      </rPr>
      <t xml:space="preserve">
Базисная стоимость: 191,21 = (225,63 / 1,18)</t>
    </r>
  </si>
  <si>
    <r>
      <t>Tri-clamp соединение DN 20 НОЙМО (Базовая стоимость с НДС=1697/7,1=239,01)</t>
    </r>
    <r>
      <rPr>
        <i/>
        <sz val="10"/>
        <rFont val="Arial"/>
        <family val="2"/>
        <charset val="204"/>
      </rPr>
      <t xml:space="preserve">
Базисная стоимость: 202,55 = (239,01 / 1,18)</t>
    </r>
  </si>
  <si>
    <r>
      <t>Труба AISI 304 из нержавеющей стали DN 15х2,5 (Базовая стоимость с НДС=287/7,1=40,42)</t>
    </r>
    <r>
      <rPr>
        <i/>
        <sz val="10"/>
        <rFont val="Arial"/>
        <family val="2"/>
        <charset val="204"/>
      </rPr>
      <t xml:space="preserve">
Базисная стоимость: 34,25 = (40,42 / 1,18)</t>
    </r>
  </si>
  <si>
    <r>
      <t>Труба AISI 304 из нержавеющей стали DN 32х3 (Базовая стоимость с НДС=461/7,1=64,93)</t>
    </r>
    <r>
      <rPr>
        <i/>
        <sz val="10"/>
        <rFont val="Arial"/>
        <family val="2"/>
        <charset val="204"/>
      </rPr>
      <t xml:space="preserve">
Базисная стоимость: 55,03 = (64,93 / 1,18)</t>
    </r>
  </si>
  <si>
    <r>
      <t>Шланг SILFLON - внутренний слой PTFE, внешний слой- белый  силикон (L=1.3м, подключение-Tri-clamp соединение) D=3/4 (Базовая стоимость с НДС=1280/7,1=180,28)</t>
    </r>
    <r>
      <rPr>
        <i/>
        <sz val="10"/>
        <rFont val="Arial"/>
        <family val="2"/>
        <charset val="204"/>
      </rPr>
      <t xml:space="preserve">
Базисная стоимость: 152,78 = (180,28 / 1,18)</t>
    </r>
  </si>
  <si>
    <r>
      <t>Шланг гофрированный PTFE оплетка нержавеющая сталь и  внешний слой санитарный белый силикон, ND 1"1/4, общая  длина 1500 mm , обжатые фитинги тип Clamp (A=50.4/B=29.7  mm) сталь 316 L (Базовая стоимость с НДС=2560/7,1=360,56)</t>
    </r>
    <r>
      <rPr>
        <i/>
        <sz val="10"/>
        <rFont val="Arial"/>
        <family val="2"/>
        <charset val="204"/>
      </rPr>
      <t xml:space="preserve">
Базисная стоимость: 305,56 = (360,56 / 1,18)</t>
    </r>
  </si>
  <si>
    <r>
      <t>Тройник равнопроходной короткий из стали DN 32 AISI 304 (Базовая стоимость с НДС=433/7,1=61,01)</t>
    </r>
    <r>
      <rPr>
        <i/>
        <sz val="10"/>
        <rFont val="Arial"/>
        <family val="2"/>
        <charset val="204"/>
      </rPr>
      <t xml:space="preserve">
Базисная стоимость: 51,70 = (61,01 / 1,18)</t>
    </r>
  </si>
  <si>
    <r>
      <t>Отвод крутоизогнутый 90 из стали DN 32 AISI 304 (Базовая стоимость с НДС=219/7,1=30,85)</t>
    </r>
    <r>
      <rPr>
        <i/>
        <sz val="10"/>
        <rFont val="Arial"/>
        <family val="2"/>
        <charset val="204"/>
      </rPr>
      <t xml:space="preserve">
Базисная стоимость: 26,14 = (30,85 / 1,18)</t>
    </r>
  </si>
  <si>
    <r>
      <t>Эксцентрический переход; сталь 20/15 AISI 304 (Базовая стоимость с НДС=254,4/7,1=35,83)</t>
    </r>
    <r>
      <rPr>
        <i/>
        <sz val="10"/>
        <rFont val="Arial"/>
        <family val="2"/>
        <charset val="204"/>
      </rPr>
      <t xml:space="preserve">
Базисная стоимость: 30,36 = (35,83 / 1,18)</t>
    </r>
  </si>
  <si>
    <t xml:space="preserve">ЛОКАЛЬНАЯ СМЕТА № </t>
  </si>
  <si>
    <t>ЛОКАЛЬНАЯ СМЕТА № 02-01-09</t>
  </si>
  <si>
    <t>ЛОКАЛЬНАЯ СМЕТА № 02-01-12</t>
  </si>
  <si>
    <t>ЛОКАЛЬНАЯ СМЕТА № 02-01-11</t>
  </si>
  <si>
    <t xml:space="preserve">Мониторинг параметров </t>
  </si>
  <si>
    <t>ЛОКАЛЬНАЯ СМЕТА № 02-01-10</t>
  </si>
  <si>
    <t xml:space="preserve">ЛОКАЛЬНЫЙ СМЕТНЫЙ РАСЧЕТ № </t>
  </si>
  <si>
    <t>ЛОКАЛЬНЫЙ СМЕТНЫЙ РАСЧЕТ № 02-01-02</t>
  </si>
  <si>
    <t>ЛОКАЛЬНЫЙ СМЕТНЫЙ РАСЧЕТ № 02-01-13</t>
  </si>
  <si>
    <t>Пуско-наладочные работы</t>
  </si>
  <si>
    <r>
      <t>Блок сигнально-пусковой адресный С2000-СП2 исп 2</t>
    </r>
    <r>
      <rPr>
        <i/>
        <sz val="10"/>
        <rFont val="Arial"/>
        <family val="2"/>
        <charset val="204"/>
      </rPr>
      <t xml:space="preserve">
Базисная стоимость: 183,29 - занесена вручную</t>
    </r>
  </si>
  <si>
    <r>
      <t>Контроллер двухпроводной линии связи С2000-КДЛ</t>
    </r>
    <r>
      <rPr>
        <i/>
        <sz val="10"/>
        <rFont val="Arial"/>
        <family val="2"/>
        <charset val="204"/>
      </rPr>
      <t xml:space="preserve">
Базисная стоимость: 277,57 - занесена вручную</t>
    </r>
  </si>
  <si>
    <r>
      <t>Источник питания резервированный СКАТ-2400И7</t>
    </r>
    <r>
      <rPr>
        <i/>
        <sz val="10"/>
        <rFont val="Arial"/>
        <family val="2"/>
        <charset val="204"/>
      </rPr>
      <t xml:space="preserve">
Базисная стоимость: 842,25 - занесена вручную</t>
    </r>
  </si>
  <si>
    <r>
      <t>Блок разветвительно-изолирующий БРИЗ</t>
    </r>
    <r>
      <rPr>
        <i/>
        <sz val="10"/>
        <rFont val="Arial"/>
        <family val="2"/>
        <charset val="204"/>
      </rPr>
      <t xml:space="preserve">
Базисная стоимость: 46,53 - занесена вручную</t>
    </r>
  </si>
  <si>
    <r>
      <t>Блок защитный сетевой БЗС</t>
    </r>
    <r>
      <rPr>
        <i/>
        <sz val="10"/>
        <rFont val="Arial"/>
        <family val="2"/>
        <charset val="204"/>
      </rPr>
      <t xml:space="preserve">
Базисная стоимость: 89,88 - занесена вручную</t>
    </r>
  </si>
  <si>
    <r>
      <t>Блок защиты коммутационный БЗК</t>
    </r>
    <r>
      <rPr>
        <i/>
        <sz val="10"/>
        <rFont val="Arial"/>
        <family val="2"/>
        <charset val="204"/>
      </rPr>
      <t xml:space="preserve">
Базисная стоимость: 104,79 - занесена вручную</t>
    </r>
  </si>
  <si>
    <r>
      <t>Извещатель охранный магнитоконтактный адресный С2000-СМК исп. 01</t>
    </r>
    <r>
      <rPr>
        <i/>
        <sz val="10"/>
        <rFont val="Arial"/>
        <family val="2"/>
        <charset val="204"/>
      </rPr>
      <t xml:space="preserve">
Базисная стоимость: 130,73 - занесена вручную</t>
    </r>
  </si>
  <si>
    <r>
      <t>Оповещатель охранно-пожарный комбинированный свето-звуковой Маяк-24 КПМ1</t>
    </r>
    <r>
      <rPr>
        <i/>
        <sz val="10"/>
        <rFont val="Arial"/>
        <family val="2"/>
        <charset val="204"/>
      </rPr>
      <t xml:space="preserve">
Базисная стоимость: 34,04 - занесена вручную</t>
    </r>
  </si>
  <si>
    <r>
      <t>Корпус сварной навесной серии ST 800x600x300мм R5ST0863, IP65</t>
    </r>
    <r>
      <rPr>
        <i/>
        <sz val="10"/>
        <rFont val="Arial"/>
        <family val="2"/>
        <charset val="204"/>
      </rPr>
      <t xml:space="preserve">
Базисная стоимость: 917,88 - занесена вручную</t>
    </r>
  </si>
  <si>
    <r>
      <t>Кабели парной скрутки огнестойкие для систем пожарной сигнализации с однопроволочными медными жилами, изоляцией из кремнийорганической резины, оболочкой из ПВХ, не распространяющий горение, с низким дымо- и газовыделением, с экраном из алюмолавсановой ленты, марки КПСЭнг-FRLS 2х2х0,75</t>
    </r>
    <r>
      <rPr>
        <i/>
        <sz val="10"/>
        <rFont val="Arial"/>
        <family val="2"/>
        <charset val="204"/>
      </rPr>
      <t xml:space="preserve">
Базисная стоимость: 4 182,69 - занесена вручную</t>
    </r>
  </si>
  <si>
    <r>
      <t>Кабели парной скрутки огнестойкие для систем пожарной сигнализации с однопроволочными медными жилами, изоляцией из кремнийорганической резины, оболочкой из безгалогенной полимерной композиции, не распространяющий горение, с низким дымо- и газовыделением, марки КПСнг(А)-FRHF 2х2х0,75</t>
    </r>
    <r>
      <rPr>
        <i/>
        <sz val="10"/>
        <rFont val="Arial"/>
        <family val="2"/>
        <charset val="204"/>
      </rPr>
      <t xml:space="preserve">
Базисная стоимость: 8 248,23 - занесена вручную</t>
    </r>
  </si>
  <si>
    <r>
      <t>Кабели парной скрутки огнестойкие для систем пожарной сигнализации с однопроволочными медными жилами, изоляцией из кремнийорганической резины, оболочкой из безгалогенной полимерной композиции, не распространяющий горение, с низким дымо- и газовыделением, марки КПСнг(А)-FRHF 2х2х1,0</t>
    </r>
    <r>
      <rPr>
        <i/>
        <sz val="10"/>
        <rFont val="Arial"/>
        <family val="2"/>
        <charset val="204"/>
      </rPr>
      <t xml:space="preserve">
Базисная стоимость: 10 225,66 - занесена вручную</t>
    </r>
  </si>
  <si>
    <r>
      <t>Кабель силовой ВВГнг-LS 2х0,75</t>
    </r>
    <r>
      <rPr>
        <i/>
        <sz val="10"/>
        <rFont val="Arial"/>
        <family val="2"/>
        <charset val="204"/>
      </rPr>
      <t xml:space="preserve">
Базисная стоимость: 3,30 - занесена вручную</t>
    </r>
  </si>
  <si>
    <r>
      <t>Трубы гибкие гофрированные легкие из самозатухающего ПВХ (IP55) серии FL, с зондом, диаметром 20 мм</t>
    </r>
    <r>
      <rPr>
        <i/>
        <sz val="10"/>
        <rFont val="Arial"/>
        <family val="2"/>
        <charset val="204"/>
      </rPr>
      <t xml:space="preserve">
Базисная стоимость: 10,69 - занесена вручную</t>
    </r>
  </si>
  <si>
    <r>
      <t>Держатель с защелкой "DKC" для труб диаметром 25 мм</t>
    </r>
    <r>
      <rPr>
        <i/>
        <sz val="10"/>
        <rFont val="Arial"/>
        <family val="2"/>
        <charset val="204"/>
      </rPr>
      <t xml:space="preserve">
Базисная стоимость: 19,16 - занесена вручную</t>
    </r>
  </si>
  <si>
    <r>
      <t>Металлорукав DN 20мм в гладкой ПВХ изоляции Dвнутр=20.5</t>
    </r>
    <r>
      <rPr>
        <i/>
        <sz val="10"/>
        <rFont val="Arial"/>
        <family val="2"/>
        <charset val="204"/>
      </rPr>
      <t xml:space="preserve">
Базисная стоимость: 6,33 - занесена вручную</t>
    </r>
  </si>
  <si>
    <r>
      <t>Расходные материалы</t>
    </r>
    <r>
      <rPr>
        <i/>
        <sz val="10"/>
        <rFont val="Arial"/>
        <family val="2"/>
        <charset val="204"/>
      </rPr>
      <t xml:space="preserve">
Базисная стоимость: 191,55 - занесена вручную</t>
    </r>
  </si>
  <si>
    <r>
      <t>Считыватель MATRIX- III</t>
    </r>
    <r>
      <rPr>
        <i/>
        <sz val="10"/>
        <rFont val="Arial"/>
        <family val="2"/>
        <charset val="204"/>
      </rPr>
      <t xml:space="preserve">
Базисная стоимость: 272,14 - занесена вручную</t>
    </r>
  </si>
  <si>
    <r>
      <t>Контроллер доступа на 4 двери Castle EP4</t>
    </r>
    <r>
      <rPr>
        <i/>
        <sz val="10"/>
        <rFont val="Arial"/>
        <family val="2"/>
        <charset val="204"/>
      </rPr>
      <t xml:space="preserve">
Базисная стоимость: 2 690,38 - занесена вручную</t>
    </r>
  </si>
  <si>
    <r>
      <t>Контроллер доступа на 2 двери Castle EP2</t>
    </r>
    <r>
      <rPr>
        <i/>
        <sz val="10"/>
        <rFont val="Arial"/>
        <family val="2"/>
        <charset val="204"/>
      </rPr>
      <t xml:space="preserve">
Базисная стоимость: 1 480,07 - занесена вручную</t>
    </r>
  </si>
  <si>
    <r>
      <t>Кнопка TS-CLICK</t>
    </r>
    <r>
      <rPr>
        <i/>
        <sz val="10"/>
        <rFont val="Arial"/>
        <family val="2"/>
        <charset val="204"/>
      </rPr>
      <t xml:space="preserve">
Базисная стоимость: 91,78 - занесена вручную</t>
    </r>
  </si>
  <si>
    <r>
      <t>Карта EM-Marine</t>
    </r>
    <r>
      <rPr>
        <i/>
        <sz val="10"/>
        <rFont val="Arial"/>
        <family val="2"/>
        <charset val="204"/>
      </rPr>
      <t xml:space="preserve">
Базисная стоимость: 3,54 - занесена вручную</t>
    </r>
  </si>
  <si>
    <r>
      <t>Замок электромагнитный 12../24 BEL-600S</t>
    </r>
    <r>
      <rPr>
        <i/>
        <sz val="10"/>
        <rFont val="Arial"/>
        <family val="2"/>
        <charset val="204"/>
      </rPr>
      <t xml:space="preserve">
Базисная стоимость: 212,82 - занесена вручную</t>
    </r>
  </si>
  <si>
    <r>
      <t>Доводчик гидромеханический DC-180 (Е-605)</t>
    </r>
    <r>
      <rPr>
        <i/>
        <sz val="10"/>
        <rFont val="Arial"/>
        <family val="2"/>
        <charset val="204"/>
      </rPr>
      <t xml:space="preserve">
Базисная стоимость: 216,94 - занесена вручную</t>
    </r>
  </si>
  <si>
    <r>
      <t>Источник резервного питания СКАТ 2400И7</t>
    </r>
    <r>
      <rPr>
        <i/>
        <sz val="10"/>
        <rFont val="Arial"/>
        <family val="2"/>
        <charset val="204"/>
      </rPr>
      <t xml:space="preserve">
Базисная стоимость: 617,09 - занесена вручную</t>
    </r>
  </si>
  <si>
    <r>
      <t>Преобразователь питания TME 1205S</t>
    </r>
    <r>
      <rPr>
        <i/>
        <sz val="10"/>
        <rFont val="Arial"/>
        <family val="2"/>
        <charset val="204"/>
      </rPr>
      <t xml:space="preserve">
Базисная стоимость: 573,53 - занесена вручную</t>
    </r>
  </si>
  <si>
    <r>
      <t>Коммутатор DGS-1005D</t>
    </r>
    <r>
      <rPr>
        <i/>
        <sz val="10"/>
        <rFont val="Arial"/>
        <family val="2"/>
        <charset val="204"/>
      </rPr>
      <t xml:space="preserve">
Базисная стоимость: 613,53 - занесена вручную</t>
    </r>
  </si>
  <si>
    <r>
      <t>Шкаф настенный ШОС №2 R5ST0889</t>
    </r>
    <r>
      <rPr>
        <i/>
        <sz val="10"/>
        <rFont val="Arial"/>
        <family val="2"/>
        <charset val="204"/>
      </rPr>
      <t xml:space="preserve">
Базисная стоимость: 699,45 - занесена вручную</t>
    </r>
  </si>
  <si>
    <r>
      <t>Шкаф настенный TDC-6U-GR-RAL9004</t>
    </r>
    <r>
      <rPr>
        <i/>
        <sz val="10"/>
        <rFont val="Arial"/>
        <family val="2"/>
        <charset val="204"/>
      </rPr>
      <t xml:space="preserve">
Базисная стоимость: 699,45 - занесена вручную</t>
    </r>
  </si>
  <si>
    <r>
      <t>Кабельный организатор LAN-ORG1U LANMASTER</t>
    </r>
    <r>
      <rPr>
        <i/>
        <sz val="10"/>
        <rFont val="Arial"/>
        <family val="2"/>
        <charset val="204"/>
      </rPr>
      <t xml:space="preserve">
Базисная стоимость: 76,84 - занесена вручную</t>
    </r>
  </si>
  <si>
    <r>
      <t>Блок розеток. TWT-PDU19-16A8P-3.0</t>
    </r>
    <r>
      <rPr>
        <i/>
        <sz val="10"/>
        <rFont val="Arial"/>
        <family val="2"/>
        <charset val="204"/>
      </rPr>
      <t xml:space="preserve">
Базисная стоимость: 311,27 - занесена вручную</t>
    </r>
  </si>
  <si>
    <r>
      <t>Розетка RJ-45  Nikomax</t>
    </r>
    <r>
      <rPr>
        <i/>
        <sz val="10"/>
        <rFont val="Arial"/>
        <family val="2"/>
        <charset val="204"/>
      </rPr>
      <t xml:space="preserve">
Базисная стоимость: 47,74 - занесена вручную</t>
    </r>
  </si>
  <si>
    <r>
      <t>Коммутатор 8 портов с PoE DGS-1008P/C1B</t>
    </r>
    <r>
      <rPr>
        <i/>
        <sz val="10"/>
        <rFont val="Arial"/>
        <family val="2"/>
        <charset val="204"/>
      </rPr>
      <t xml:space="preserve">
Базисная стоимость: 608,74 - занесена вручную</t>
    </r>
  </si>
  <si>
    <r>
      <t>Медиаконвертер MC220L</t>
    </r>
    <r>
      <rPr>
        <i/>
        <sz val="10"/>
        <rFont val="Arial"/>
        <family val="2"/>
        <charset val="204"/>
      </rPr>
      <t xml:space="preserve">
Базисная стоимость: 247,07 - занесена вручную</t>
    </r>
  </si>
  <si>
    <r>
      <t>Кабель NKL-F-016A1R-02B-BK</t>
    </r>
    <r>
      <rPr>
        <i/>
        <sz val="10"/>
        <rFont val="Arial"/>
        <family val="2"/>
        <charset val="204"/>
      </rPr>
      <t xml:space="preserve">
Базисная стоимость: 75,56 - занесена вручную</t>
    </r>
  </si>
  <si>
    <r>
      <t>Видеокамера купольная IP-66 DS-2CD4D16FWD-IZS Hikvision</t>
    </r>
    <r>
      <rPr>
        <i/>
        <sz val="10"/>
        <rFont val="Arial"/>
        <family val="2"/>
        <charset val="204"/>
      </rPr>
      <t xml:space="preserve">
Базисная стоимость: 4 117,93 - занесена вручную</t>
    </r>
  </si>
  <si>
    <r>
      <t>IP-видеорегистратор 16-канальный DS-7716NI-E4/16P</t>
    </r>
    <r>
      <rPr>
        <i/>
        <sz val="10"/>
        <rFont val="Arial"/>
        <family val="2"/>
        <charset val="204"/>
      </rPr>
      <t xml:space="preserve">
Базисная стоимость: 4 046,31 - занесена вручную</t>
    </r>
  </si>
  <si>
    <t>ЛОКАЛЬНЫЙ СМЕТНЫЙ РАСЧЕТ № 02-01-08</t>
  </si>
  <si>
    <t>Сети связи. Компьютерные сети, система контроля и управления доступом. Видеонаблюдение. Охранная сигнализация</t>
  </si>
  <si>
    <t xml:space="preserve">Сводка затрат </t>
  </si>
  <si>
    <t>Сметная стоимость, руб.</t>
  </si>
  <si>
    <t xml:space="preserve">  руб.</t>
  </si>
  <si>
    <t xml:space="preserve"> руб.</t>
  </si>
  <si>
    <t>руб.</t>
  </si>
  <si>
    <t>Всего
в текущих ценах 1 квартала 2017 года, 
без НДС</t>
  </si>
  <si>
    <t>Smeta.RU  (495) 974-1589</t>
  </si>
  <si>
    <t xml:space="preserve">______________________ </t>
  </si>
  <si>
    <t>АР_26.05.2017</t>
  </si>
  <si>
    <t xml:space="preserve">Основание: </t>
  </si>
  <si>
    <t>Локальная смета: Архитектурные и конструктивные решения</t>
  </si>
  <si>
    <t>Раздел: Площадка для размещения инженерного оборудования</t>
  </si>
  <si>
    <t>1</t>
  </si>
  <si>
    <t>09-05-006-1</t>
  </si>
  <si>
    <t>Резка стального профилированного настила</t>
  </si>
  <si>
    <t>1 м реза</t>
  </si>
  <si>
    <t>)*1,15</t>
  </si>
  <si>
    <t>2</t>
  </si>
  <si>
    <t>09-04-002-4</t>
  </si>
  <si>
    <t>Монтаж кровельного покрытия из профилированных алюминиевых листов при высоте здания до 50 м</t>
  </si>
  <si>
    <t>100 м2 покрытия</t>
  </si>
  <si>
    <t>3</t>
  </si>
  <si>
    <t>101-1810</t>
  </si>
  <si>
    <t>Винты самонарезающие для крепления профилированного настила и панелей к несущим конструкциям</t>
  </si>
  <si>
    <t>т</t>
  </si>
  <si>
    <t>4</t>
  </si>
  <si>
    <t>101-1811</t>
  </si>
  <si>
    <t>Заклепки комбинированные для соединения профилированного стального настила и разнообразных листовых деталей</t>
  </si>
  <si>
    <t>5</t>
  </si>
  <si>
    <t>101-4603</t>
  </si>
  <si>
    <t>Профнастил оцинкованный с покрытием гранит, пурал НC35-1000-0,5</t>
  </si>
  <si>
    <t>Объем: 57,75=52,5*1,1</t>
  </si>
  <si>
    <t>6</t>
  </si>
  <si>
    <t>06-01-041-5</t>
  </si>
  <si>
    <t>Устройство перекрытий ребристых на высоте от опорной площади до 6 м</t>
  </si>
  <si>
    <t>100 м3 в деле</t>
  </si>
  <si>
    <t>Объем: 0,07875=52,5*0,15/100</t>
  </si>
  <si>
    <t>7</t>
  </si>
  <si>
    <t>12-01-002-9</t>
  </si>
  <si>
    <t>Устройство кровель плоских из наплавляемых материалов в два слоя</t>
  </si>
  <si>
    <t>100 м2 кровли</t>
  </si>
  <si>
    <t>8</t>
  </si>
  <si>
    <t>26-01-041-3</t>
  </si>
  <si>
    <t>Изоляция изделиями из пенопласта на битуме холодных поверхностей покрытий и перекрытий снизу</t>
  </si>
  <si>
    <t>1 м3 изоляции</t>
  </si>
  <si>
    <t>Объем: 7,875=0,15*52,5</t>
  </si>
  <si>
    <t>8,1</t>
  </si>
  <si>
    <t>104-0103</t>
  </si>
  <si>
    <t>Плиты из пенопласта полистирольного ПСБС-40</t>
  </si>
  <si>
    <t>м3</t>
  </si>
  <si>
    <t>9</t>
  </si>
  <si>
    <t>104-0143</t>
  </si>
  <si>
    <t>Плиты теплоизоляционные перлитоцементные</t>
  </si>
  <si>
    <t>10</t>
  </si>
  <si>
    <t>10-01-022-1</t>
  </si>
  <si>
    <t>Подшивка потолков (прим.)</t>
  </si>
  <si>
    <t>100 м2 потолка</t>
  </si>
  <si>
    <t>10,1</t>
  </si>
  <si>
    <t>203-0371</t>
  </si>
  <si>
    <t>Обшивка наружная и внутренняя из древесины тип 0-1; 0-2; 0-3 толщиной 16 мм, шириной без гребня от 70 до 90 мм</t>
  </si>
  <si>
    <t>11</t>
  </si>
  <si>
    <t>101-9164-008</t>
  </si>
  <si>
    <t>Плиты цементно-стружечные нешлифованные марка ЦСП-1, толщиной 10 мм (размер 3600х1200 мм)</t>
  </si>
  <si>
    <t>15</t>
  </si>
  <si>
    <t>09-04-006-4</t>
  </si>
  <si>
    <t>Монтаж ограждающих конструкций стен из многослойных панелей заводской готовности при высоте здания до 50 м</t>
  </si>
  <si>
    <t>100 м2</t>
  </si>
  <si>
    <t>16</t>
  </si>
  <si>
    <t>Цена поставщика</t>
  </si>
  <si>
    <t>17</t>
  </si>
  <si>
    <t>цена поставщика</t>
  </si>
  <si>
    <t>КОМПЛЕКТ</t>
  </si>
  <si>
    <t>21</t>
  </si>
  <si>
    <t>12-01-009-2</t>
  </si>
  <si>
    <t>Устройство желобов подвесных</t>
  </si>
  <si>
    <t>100 М ЖЕЛОБОВ</t>
  </si>
  <si>
    <t>22</t>
  </si>
  <si>
    <t>12-01-008-1</t>
  </si>
  <si>
    <t>Устройство обделок на фасадах (наружные подоконники, пояски, балконы и др.) включая водосточные трубы, с изготовлением элементов труб</t>
  </si>
  <si>
    <t>100 м2фасада (без вычета проемов)</t>
  </si>
  <si>
    <t>Итого по разделу: Площадка для размещения инженерного оборудования</t>
  </si>
  <si>
    <t>Раздел: Заполнение дверных проемов</t>
  </si>
  <si>
    <t>23</t>
  </si>
  <si>
    <t>26-01-042-1</t>
  </si>
  <si>
    <t>Установка дверей с тепловой изоляцией</t>
  </si>
  <si>
    <t>100 м2 проемов по наружному обводу коробок</t>
  </si>
  <si>
    <t>Объем: 0,05025=(1,809*2+1,407)/100</t>
  </si>
  <si>
    <t>)*1,15)*1,2</t>
  </si>
  <si>
    <t>)*1,25)*1,2</t>
  </si>
  <si>
    <t>25</t>
  </si>
  <si>
    <t>шт.</t>
  </si>
  <si>
    <t>26</t>
  </si>
  <si>
    <t>27</t>
  </si>
  <si>
    <t>28</t>
  </si>
  <si>
    <t>09-04-012-2</t>
  </si>
  <si>
    <t>Установка дверного доводчика к металлическим дверям</t>
  </si>
  <si>
    <t>1  ШТ.</t>
  </si>
  <si>
    <t>30</t>
  </si>
  <si>
    <t>Установка дверей с тепловой изоляцией в кирпичных перегородках</t>
  </si>
  <si>
    <t>Объем: 0,02412=(2,412)/100</t>
  </si>
  <si>
    <t>31</t>
  </si>
  <si>
    <t>32</t>
  </si>
  <si>
    <t>Итого по разделу: Заполнение дверных проемов</t>
  </si>
  <si>
    <t>Раздел: Заполнение оконных проемов</t>
  </si>
  <si>
    <t>33</t>
  </si>
  <si>
    <t>09-04-009-4</t>
  </si>
  <si>
    <t>Монтаж оконных блоков из алюминиевых многокамерных профилей с герметичными стеклопакетами</t>
  </si>
  <si>
    <t>Объем: 0,218625=((1,65*2,65)*5)/100</t>
  </si>
  <si>
    <t>33,1</t>
  </si>
  <si>
    <t>101-1836</t>
  </si>
  <si>
    <t>Стеклопакеты двухслойные из неполированного стекла толщиной 4 мм</t>
  </si>
  <si>
    <t>34</t>
  </si>
  <si>
    <t>Итого по разделу: Заполнение оконных проемов</t>
  </si>
  <si>
    <t>Раздел: Устройство напольных покрытий</t>
  </si>
  <si>
    <t>35</t>
  </si>
  <si>
    <t>12-01-017-1</t>
  </si>
  <si>
    <t>Устройство выравнивающих стяжек цементно-песчаных толщиной 15 мм</t>
  </si>
  <si>
    <t>100 м2 стяжки</t>
  </si>
  <si>
    <t>35,1</t>
  </si>
  <si>
    <t>402-0004</t>
  </si>
  <si>
    <t>Раствор готовый кладочный цементный марки 100</t>
  </si>
  <si>
    <t>36</t>
  </si>
  <si>
    <t>Объем: 125=(20*3*52)/25</t>
  </si>
  <si>
    <t>37</t>
  </si>
  <si>
    <t>12-01-017-2</t>
  </si>
  <si>
    <t>Устройство выравнивающих стяжек на каждый 1 мм изменения толщины добавлять или исключать к расценке 12-01-017-01</t>
  </si>
  <si>
    <t>*15)*1,15)*1,2</t>
  </si>
  <si>
    <t>*15)*1,25)*1,2</t>
  </si>
  <si>
    <t>38</t>
  </si>
  <si>
    <t>13-03-001-1</t>
  </si>
  <si>
    <t>Покрытие бетонной поверхности обеспыливающей акриловой краской на водной  основе. (прим)</t>
  </si>
  <si>
    <t>100 м2 окрашиваемой поверхности</t>
  </si>
  <si>
    <t>39</t>
  </si>
  <si>
    <t>101-6967</t>
  </si>
  <si>
    <t>Краска акриловая водно-дисперсионная ЛАЭС "Шагрень" р/д: 0,30 кг/кв.м.</t>
  </si>
  <si>
    <t>кг</t>
  </si>
  <si>
    <t>Объем: 15,6=0,3*52</t>
  </si>
  <si>
    <t>40</t>
  </si>
  <si>
    <t>11-01-011-9</t>
  </si>
  <si>
    <t>Устройство стяжек из выравнивающей смеси типа «Ветонит» 3000, толщиной 3 мм (прим)</t>
  </si>
  <si>
    <t>41</t>
  </si>
  <si>
    <t>Объем: 4=0,3*138/10</t>
  </si>
  <si>
    <t>42</t>
  </si>
  <si>
    <t>Объем: 26=1,6*3*138/25</t>
  </si>
  <si>
    <t>43</t>
  </si>
  <si>
    <t>13-08-009-1</t>
  </si>
  <si>
    <t>Шлифовка бетонных поверхностей</t>
  </si>
  <si>
    <t>100 м2 шлифуемой поверхности</t>
  </si>
  <si>
    <t>44</t>
  </si>
  <si>
    <t>Огрунтовка полов (прим)</t>
  </si>
  <si>
    <t>45</t>
  </si>
  <si>
    <t>Объем: 2=0,15*120/10</t>
  </si>
  <si>
    <t>46</t>
  </si>
  <si>
    <t>11-01-036-1</t>
  </si>
  <si>
    <t>Устройство покрытий из линолеума на клее (прим)</t>
  </si>
  <si>
    <t>Объем: 1,569=(120+18+126*0,15)/100</t>
  </si>
  <si>
    <t>47</t>
  </si>
  <si>
    <t>48</t>
  </si>
  <si>
    <t>49</t>
  </si>
  <si>
    <t>Объем: 5=0,35*120/12+1</t>
  </si>
  <si>
    <t>50</t>
  </si>
  <si>
    <t>Объем: 1=0,3*18/12+1</t>
  </si>
  <si>
    <t>51</t>
  </si>
  <si>
    <t>52</t>
  </si>
  <si>
    <t>м10-04-040-1</t>
  </si>
  <si>
    <t>Заземление из медной ленты в каналах или по полу (прим.)</t>
  </si>
  <si>
    <t>100 м</t>
  </si>
  <si>
    <t>53</t>
  </si>
  <si>
    <t>Объем: 4=120/30</t>
  </si>
  <si>
    <t>54</t>
  </si>
  <si>
    <t>11-01-040-1</t>
  </si>
  <si>
    <t>Устройство профилей для завода линолеума на стены</t>
  </si>
  <si>
    <t>100 М ПЛИНТУСА</t>
  </si>
  <si>
    <t>Объем: 1,26=(84+42)/100</t>
  </si>
  <si>
    <t>55</t>
  </si>
  <si>
    <t>м.п.</t>
  </si>
  <si>
    <t>56</t>
  </si>
  <si>
    <t>Объем: 1=0,3*126*0,025</t>
  </si>
  <si>
    <t>Итого по разделу: Устройство напольных покрытий</t>
  </si>
  <si>
    <t>Раздел: Отделочные работы</t>
  </si>
  <si>
    <t>57</t>
  </si>
  <si>
    <t>15-02-036-1</t>
  </si>
  <si>
    <t>Штукатурка по сетке без устройства каркаса улучшенная стен</t>
  </si>
  <si>
    <t>100 м2 оштукатуриваемой поверхности</t>
  </si>
  <si>
    <t>58</t>
  </si>
  <si>
    <t>15-04-006-3</t>
  </si>
  <si>
    <t>Покрытие поверхности акриловой грунтовкой за 1 раз стен (прим)</t>
  </si>
  <si>
    <t>59</t>
  </si>
  <si>
    <t>101-3461</t>
  </si>
  <si>
    <t>Грунтовка акриловая TIEFGRUND LF, CAPAROL</t>
  </si>
  <si>
    <t>л</t>
  </si>
  <si>
    <t>60</t>
  </si>
  <si>
    <t>15-04-027-6</t>
  </si>
  <si>
    <t>Третья шпатлевка при высококачественной окраске по штукатурке и сборным конструкциям потолков, подготовленных под окраску</t>
  </si>
  <si>
    <t>61</t>
  </si>
  <si>
    <t>15-04-007-5</t>
  </si>
  <si>
    <t>Окраска водно-дисперсионными акриловыми составами высококачественная по штукатурке стен</t>
  </si>
  <si>
    <t>62</t>
  </si>
  <si>
    <t>Устройство плинтусов поливинилхлоридных на клее</t>
  </si>
  <si>
    <t>Итого по разделу: Отделочные работы</t>
  </si>
  <si>
    <t>Раздел: Конструктивные решения</t>
  </si>
  <si>
    <t>63</t>
  </si>
  <si>
    <t>01-02-058-6</t>
  </si>
  <si>
    <t>Копание ям вручную без креплений для стоек и столбов с откосами глубиной до 1,5 м, группа грунтов 2</t>
  </si>
  <si>
    <t>100 м3 грунта</t>
  </si>
  <si>
    <t>64</t>
  </si>
  <si>
    <t>01-02-061-2</t>
  </si>
  <si>
    <t>Засыпка вручную траншей, пазух котлованов и ям, группа грунтов 2</t>
  </si>
  <si>
    <t>65</t>
  </si>
  <si>
    <t>08-01-002-1</t>
  </si>
  <si>
    <t>Устройство основания под фундаменты песчаного</t>
  </si>
  <si>
    <t>1 м3 основания</t>
  </si>
  <si>
    <t>66</t>
  </si>
  <si>
    <t>08-01-002-2</t>
  </si>
  <si>
    <t>Устройство основания под фундаменты щебеночного</t>
  </si>
  <si>
    <t>67</t>
  </si>
  <si>
    <t>06-01-001-5</t>
  </si>
  <si>
    <t>Устройство железобетонных фундаментов общего назначения под колонны объемом до 3 м3</t>
  </si>
  <si>
    <t>100 м3 бетона, бутобетона и железобетона в деле</t>
  </si>
  <si>
    <t>68</t>
  </si>
  <si>
    <t>08-01-003-4</t>
  </si>
  <si>
    <t>Гидроизоляция стен, фундаментов боковая цементная с жидким стеклом</t>
  </si>
  <si>
    <t>100 м2 изолируемой поверхности</t>
  </si>
  <si>
    <t>69</t>
  </si>
  <si>
    <t>м38-01-003-2</t>
  </si>
  <si>
    <t>Решетчатые конструкции (стойки, опоры, фермы и пр.), сборка с помощью крана мостового (Изготовление)</t>
  </si>
  <si>
    <t>1 т конструкций</t>
  </si>
  <si>
    <t>69,1</t>
  </si>
  <si>
    <t>201-0565</t>
  </si>
  <si>
    <t>Основные несущие конструкции каркасов цельнометаллические, расход стали на 1 м2 до 150 кг</t>
  </si>
  <si>
    <t>69,2</t>
  </si>
  <si>
    <t>101-1026</t>
  </si>
  <si>
    <t>Швеллеры № 40 из стали марки Ст3сп</t>
  </si>
  <si>
    <t>70</t>
  </si>
  <si>
    <t>201-0763</t>
  </si>
  <si>
    <t>Отдельные конструктивные элементы зданий и сооружений с преобладанием гнутосварных профилей и круглых труб, средняя масса сборочной единицы до 0,1 т</t>
  </si>
  <si>
    <t>73</t>
  </si>
  <si>
    <t>09-01-001-9</t>
  </si>
  <si>
    <t>Монтаж каркасов многоэтажных производственных зданий одно- и многопролетных высотой до 70 м</t>
  </si>
  <si>
    <t>74</t>
  </si>
  <si>
    <t>13-03-002-4</t>
  </si>
  <si>
    <t>Огрунтовка металлических поверхностей за один раз грунтовкой ГФ-021 (за два раза)</t>
  </si>
  <si>
    <t>*2</t>
  </si>
  <si>
    <t>Итого по разделу: Конструктивные решения</t>
  </si>
  <si>
    <t>Итого по локальной смете: Архитектурные и конструктивные решения</t>
  </si>
  <si>
    <t>Локальная смета: Монтаж чистых помещений</t>
  </si>
  <si>
    <t>Раздел: Монтаж "чистых" перегородок</t>
  </si>
  <si>
    <t>76</t>
  </si>
  <si>
    <t>Монтаж ограждающих конструкций стен из многослойных панелей заводской готовности (прим. монтаж перегородок для чистых помещений)</t>
  </si>
  <si>
    <t>Объем: 3,28064=1,8+0,13+1,14+0,024+0,126+0,0288+0,0128+0,01904</t>
  </si>
  <si>
    <t>*1,15)*1,2</t>
  </si>
  <si>
    <t>*1,25)*1,2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</si>
  <si>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</si>
  <si>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</si>
  <si>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</si>
  <si>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</si>
  <si>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</si>
  <si>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</si>
  <si>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</si>
  <si>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</si>
  <si>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</si>
  <si>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53-21-7</t>
  </si>
  <si>
    <t>Ремонт и восстановление герметизации горизонтальных и вертикальных стыков стеновых панелей мастикой герметизирующей нетвердеющей или силиконовыми и акриловыми герметиками</t>
  </si>
  <si>
    <t>100 м восстановленной герметизации стыков</t>
  </si>
  <si>
    <t>Объем: 2,132=3,28*0,65</t>
  </si>
  <si>
    <t>Итого по разделу: Монтаж "чистых" перегородок</t>
  </si>
  <si>
    <t>Раздел: Запонение дверных проемов</t>
  </si>
  <si>
    <t>86</t>
  </si>
  <si>
    <t>Объем: 0,03618=1,809*2/100</t>
  </si>
  <si>
    <t>88</t>
  </si>
  <si>
    <t>89</t>
  </si>
  <si>
    <t>91</t>
  </si>
  <si>
    <t>Объем: 0,02412=2,412/100</t>
  </si>
  <si>
    <t>92</t>
  </si>
  <si>
    <t>94</t>
  </si>
  <si>
    <t>Объем: 0,20301=(2,412*3+1,809+1,608+2,412*4)/100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</si>
  <si>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</si>
  <si>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</si>
  <si>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</si>
  <si>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</si>
  <si>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</si>
  <si>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</si>
  <si>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</si>
  <si>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</si>
  <si>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</si>
  <si>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</si>
  <si>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Итого по разделу: Запонение дверных проемов</t>
  </si>
  <si>
    <t>Раздел: Устройство потолков</t>
  </si>
  <si>
    <t>105</t>
  </si>
  <si>
    <t>09-03-047-1</t>
  </si>
  <si>
    <t>Монтаж каркасов подвесных потолков с подвесками и деталями крепления</t>
  </si>
  <si>
    <t>106</t>
  </si>
  <si>
    <t>09-03-048-1</t>
  </si>
  <si>
    <t>Монтаж потолков подвесных комбинированных стальных с облицовкой алюминиевыми листами (прим.)</t>
  </si>
  <si>
    <t>108</t>
  </si>
  <si>
    <t>109</t>
  </si>
  <si>
    <t>110</t>
  </si>
  <si>
    <t>111</t>
  </si>
  <si>
    <t>113</t>
  </si>
  <si>
    <t>114</t>
  </si>
  <si>
    <t>115</t>
  </si>
  <si>
    <t>116</t>
  </si>
  <si>
    <t>117</t>
  </si>
  <si>
    <t>упак</t>
  </si>
  <si>
    <t>118</t>
  </si>
  <si>
    <t>119</t>
  </si>
  <si>
    <t>120</t>
  </si>
  <si>
    <t>121</t>
  </si>
  <si>
    <t>Итого по разделу: Устройство потолков</t>
  </si>
  <si>
    <t>Итого по локальной смете: Монтаж чистых помещений</t>
  </si>
  <si>
    <t>Итого по локальной смете №02-01-01: Архитектурные и конструктивные решения</t>
  </si>
  <si>
    <t>Итого по смете: АР_26.05.2017</t>
  </si>
  <si>
    <t>ВК</t>
  </si>
  <si>
    <t xml:space="preserve">Локальная смета: </t>
  </si>
  <si>
    <t>Раздел: Хозяйственно-питьевой водопровод В1</t>
  </si>
  <si>
    <t>Прокладка трубопроводов водоснабжения из напорных полиэтиленовых труб наружным диаметром 20 мм</t>
  </si>
  <si>
    <t>100 м трубопровода</t>
  </si>
  <si>
    <t>1,1</t>
  </si>
  <si>
    <t>507-2970</t>
  </si>
  <si>
    <t>Труба ПЭ 80 SDR 11, наружный диаметр 20 мм (ГОСТ 18599-2001)</t>
  </si>
  <si>
    <t>10 м</t>
  </si>
  <si>
    <t>302-3344</t>
  </si>
  <si>
    <t>Трубопроводы напорные из полипропилена PPRS с гильзами и креплениями для холодного и горячего водоснабжения PN20 SDR 6, диаметром 20 мм, толщина стенки 3,4 мм</t>
  </si>
  <si>
    <t>м</t>
  </si>
  <si>
    <t>Прокладка трубопроводов водоснабжения из напорных полиэтиленовых труб наружным диаметром 25 мм</t>
  </si>
  <si>
    <t>3,1</t>
  </si>
  <si>
    <t>507-2971</t>
  </si>
  <si>
    <t>Труба ПЭ 80 SDR 11, наружный диаметр 25 мм (ГОСТ 18599-2001)</t>
  </si>
  <si>
    <t>302-3345</t>
  </si>
  <si>
    <t>Трубопроводы напорные из полипропилена PPRS с гильзами и креплениями для холодного и горячего водоснабжения PN20 SDR 6, диаметром 25 мм, толщина стенки 4,2 мм</t>
  </si>
  <si>
    <t>Прокладка трубопроводов водоснабжения из напорных полиэтиленовых труб наружным диаметром 32 мм</t>
  </si>
  <si>
    <t>5,1</t>
  </si>
  <si>
    <t>507-3642</t>
  </si>
  <si>
    <t>Труба напорная из полиэтилена PE 100 питьевая ПЭ100 SDR11, размером 32х3,0 мм (ГОСТ 18599-2001, ГОСТ Р 52134-2003)</t>
  </si>
  <si>
    <t>302-3346</t>
  </si>
  <si>
    <t>Трубопроводы напорные из полипропилена PPRS с гильзами и креплениями для холодного и горячего водоснабжения PN20 SDR 6, диаметром 32 мм, толщина стенки 5,4 мм</t>
  </si>
  <si>
    <t>507-5056</t>
  </si>
  <si>
    <t>Муфта полипропиленовая переходная диаметром 25х20 мм</t>
  </si>
  <si>
    <t>10 шт.</t>
  </si>
  <si>
    <t>507-5058</t>
  </si>
  <si>
    <t>Муфта полипропиленовая переходная диаметром 32х25 мм</t>
  </si>
  <si>
    <t>507-5057</t>
  </si>
  <si>
    <t>Муфта полипропиленовая переходная диаметром 32х20 мм</t>
  </si>
  <si>
    <t>507-3287</t>
  </si>
  <si>
    <t>Тройник полипропиленовый соединительный диаметром 25 мм</t>
  </si>
  <si>
    <t>507-3297</t>
  </si>
  <si>
    <t>Тройник полипропиленовый переходной диаметром 32х20х32 мм</t>
  </si>
  <si>
    <t>12</t>
  </si>
  <si>
    <t>507-3300</t>
  </si>
  <si>
    <t>Тройник полипропиленовый переходной диаметром 32х25х32 мм</t>
  </si>
  <si>
    <t>13</t>
  </si>
  <si>
    <t>507-3307</t>
  </si>
  <si>
    <t>Тройник полипропиленовый переходной диаметром 50х32х50 мм</t>
  </si>
  <si>
    <t>14</t>
  </si>
  <si>
    <t>507-3173</t>
  </si>
  <si>
    <t>Угольник 90 град. полипропиленовый диаметром 20 мм</t>
  </si>
  <si>
    <t>507-3174</t>
  </si>
  <si>
    <t>Угольник 90 град. полипропиленовый диаметром 25 мм</t>
  </si>
  <si>
    <t>507-3175</t>
  </si>
  <si>
    <t>Угольник 90 град. полипропиленовый диаметром 32 мм</t>
  </si>
  <si>
    <t>507-4308</t>
  </si>
  <si>
    <t>Угольник полипропиленовый комбинированный, с внутренней резьбой диаметром 20х1/2"</t>
  </si>
  <si>
    <t>18</t>
  </si>
  <si>
    <t>Установка вентилей, задвижек, затворов, клапанов обратных, кранов проходных на трубопроводах из стальных труб диаметром до 25 мм</t>
  </si>
  <si>
    <t>19</t>
  </si>
  <si>
    <t>302-0030</t>
  </si>
  <si>
    <t>Краны шаровые BUGATTI для воды и пара стандартные ВВ с размером резьбы 1/2"</t>
  </si>
  <si>
    <t>20</t>
  </si>
  <si>
    <t>302-1897</t>
  </si>
  <si>
    <t>Кран шаровый латунный BROEN BALLOFIX, полнопроходной, с внутренней резьбой DIN 259 и накидной гайкой (американка), давлением 1,6 МПа (16 кгс/см2) и 3,0 МПа (30 кгс/см2), диаметром 25 мм, присоединение 1"х1"</t>
  </si>
  <si>
    <t>65-6-10</t>
  </si>
  <si>
    <t>Смена гибких подводок</t>
  </si>
  <si>
    <t>100 приборов</t>
  </si>
  <si>
    <t>Изоляция трубопроводов диаметром 180 мм изделиями из вспененного каучука («Армофлекс»), вспененного полиэтилена («Термофлекс») трубками</t>
  </si>
  <si>
    <t>10 м трубопровода</t>
  </si>
  <si>
    <t>22,1</t>
  </si>
  <si>
    <t>104-0162</t>
  </si>
  <si>
    <t>Трубки из вспененного полиэтилена (пенополиэтилен) «Термофлекс» диаметром 108х13 мм</t>
  </si>
  <si>
    <t>104-0796</t>
  </si>
  <si>
    <t>Трубки высокотемпературные из вспененного каучука К-FLEX SOLAR НT, толщиной 9 мм диаметром 22 мм</t>
  </si>
  <si>
    <t>24</t>
  </si>
  <si>
    <t>104-0797</t>
  </si>
  <si>
    <t>Трубки высокотемпературные из вспененного каучука К-FLEX SOLAR НT, толщиной 9 мм диаметром 28 мм</t>
  </si>
  <si>
    <t>104-0798</t>
  </si>
  <si>
    <t>Трубки высокотемпературные из вспененного каучука К-FLEX SOLAR НT, толщиной 9 мм диаметром 35 мм</t>
  </si>
  <si>
    <t>Изоляция арматуры и фланцевых соединений пластинами (плитами) из вспененного каучука («Армофлекс»), вспененного полиэтилена («Термофлекс»)</t>
  </si>
  <si>
    <t>10 шт. арматуры и фланцевых соединений</t>
  </si>
  <si>
    <t>Итого по разделу: Хозяйственно-питьевой водопровод В1</t>
  </si>
  <si>
    <t>Раздел: Горячее водоснабжение Т3</t>
  </si>
  <si>
    <t>27,1</t>
  </si>
  <si>
    <t>29</t>
  </si>
  <si>
    <t>29,1</t>
  </si>
  <si>
    <t>31,1</t>
  </si>
  <si>
    <t>507-5043</t>
  </si>
  <si>
    <t>Муфта полипропиленовая комбинированная, с внутренней резьбой, под ключ диаметром 25х1"</t>
  </si>
  <si>
    <t>507-5042</t>
  </si>
  <si>
    <t>Муфта полипропиленовая комбинированная, с внутренней резьбой, под ключ диаметром 25х3/4"</t>
  </si>
  <si>
    <t>507-3288</t>
  </si>
  <si>
    <t>Тройник полипропиленовый соединительный диаметром 32 мм</t>
  </si>
  <si>
    <t>47,1</t>
  </si>
  <si>
    <t>104-0810</t>
  </si>
  <si>
    <t>Трубки высокотемпературные из вспененного каучука К-FLEX SOLAR НT, толщиной 13 мм диаметром 22 мм</t>
  </si>
  <si>
    <t>104-0812</t>
  </si>
  <si>
    <t>Трубки высокотемпературные из вспененного каучука К-FLEX SOLAR НT, толщиной 13 мм диаметром 35 мм</t>
  </si>
  <si>
    <t>Итого по разделу: Горячее водоснабжение Т3</t>
  </si>
  <si>
    <t>Раздел: Хозяйственно-бытовая канализация К1</t>
  </si>
  <si>
    <t>Трубопровод в помещениях или на открытых площадках в пределах цехов из труб высоколегированных сталей, монтируемый из труб и готовых деталей, на условное давление не более 2,5 МПа, диаметр трубопровода наружный 45 мм</t>
  </si>
  <si>
    <t>)*1,2</t>
  </si>
  <si>
    <t>Цена поставщ.</t>
  </si>
  <si>
    <t>Труба нержавеющая AISI 304 DN 32х1,5 DIN 11850 (Базовая стоимость с НДС=456,24/7,1=64,26)</t>
  </si>
  <si>
    <t>Трубопровод в помещениях или на открытых площадках в пределах цехов из труб высоколегированных сталей, монтируемый из труб и готовых деталей, на условное давление не более 2,5 МПа, диаметр трубопровода наружный 57 мм</t>
  </si>
  <si>
    <t>Труба нержавеющая AISI 304 DN 50х1,5 DIN 11850      (Базовая стоимость с НДС=670,8/7,1=94,48)</t>
  </si>
  <si>
    <t>Трубопровод в помещениях или на открытых площадках в пределах цехов из труб высоколегированных сталей, монтируемый из труб и готовых деталей, на условное давление не более 2,5 МПа, диаметр трубопровода наружный 108 мм</t>
  </si>
  <si>
    <t>Труба нержавеющая AISI 304 DN 100х2,0 DIN 11850  (Базовая стоимость с НДС=1692/7,1=238,31)</t>
  </si>
  <si>
    <t>Предварительный подогрев сварных соединений труб, диаметр наружный 32 мм</t>
  </si>
  <si>
    <t>1 стык</t>
  </si>
  <si>
    <t>Отвод нержавеющий 90° Ду 32 DIN 11852 AISI 304 (Базовая стоимость с НДС=218,4/7,1=30,76)</t>
  </si>
  <si>
    <t>Переход стальной нержавеющий AISI 304 Ду50х32 DIN 11852 (Базовая стоимость с НДС=349,2/7,1=49,18)</t>
  </si>
  <si>
    <t>Предварительный подогрев сварных соединений труб, диаметр наружный 57 мм</t>
  </si>
  <si>
    <t>Отвод нержавеющий 90° Ду 50 DIN 11852 AISI 304 (Базовая стоимость с НДС=274,8/7,1=38,7)</t>
  </si>
  <si>
    <t>Стоимость учтена выше</t>
  </si>
  <si>
    <t>Переход стальной нержавеющий AISI 304 Ду50х32 DIN 11852</t>
  </si>
  <si>
    <t>Переход стальной нержавеющий AISI 304 Ду100х50 DIN 11852 (Базовая стоимость с НДС=912/7,1=128,45)</t>
  </si>
  <si>
    <t>Тройник стальной нержавеющий AISI 304 Ду100х50 45° DIN 11850 (Базовая стоимость с НДС=1658/7,1=233,52)</t>
  </si>
  <si>
    <t>Тройник стальной нержавеющий AISI 304 Ду100х50 90° DIN 11850 (Базовая стоимость с НДС=1658/7,1=233,52)</t>
  </si>
  <si>
    <t>Предварительный подогрев сварных соединений труб, диаметр наружный 108 мм</t>
  </si>
  <si>
    <t>Отвод нержавеющий 45° Ду 100 DIN 11852 AISI 304 (Базовая стоимость с НДС=613/7,1=86,34)</t>
  </si>
  <si>
    <t>Отвод нержавеющий 90° Ду 100 DIN 11852 AISI 304 (Базовая стоимость с НДС=948/7,1=133,52)</t>
  </si>
  <si>
    <t>Переход стальной нержавеющий AISI 304 Ду100х50 DIN 11852</t>
  </si>
  <si>
    <t>71</t>
  </si>
  <si>
    <t>Тройник стальной нержавеющий AISI 304 Ду100 45° DIN 11850  (Базовая стоимость с НДС=1658/7,1=233,52)</t>
  </si>
  <si>
    <t>72</t>
  </si>
  <si>
    <t>Тройник стальной нержавеющий AISI 304 Ду100х50 45° DIN 11850</t>
  </si>
  <si>
    <t>Тройник стальной нержавеющий AISI 304 Ду100х50 90° DIN 11850</t>
  </si>
  <si>
    <t>Установка трапов диаметром 100 мм</t>
  </si>
  <si>
    <t>10 компл.</t>
  </si>
  <si>
    <t>76,1</t>
  </si>
  <si>
    <t>301-0637</t>
  </si>
  <si>
    <t>Трапы чугунные эмалированные с прямым отводом, с решеткой и резиновой пробкой Т-100М размером 355х200х142 мм, малые</t>
  </si>
  <si>
    <t>компл.</t>
  </si>
  <si>
    <t>Верхняя часть герметичного трапа под винил 774.651.000 S BLUCHER (Базовая стоимость с НДС=39300/7,1=5535,21)</t>
  </si>
  <si>
    <t>Гидрозатвор  503.001.110 BLUCHER (Базовая стоимость с НДС=4450/7,1=626,76)</t>
  </si>
  <si>
    <t>Нижняя часть трапа 150.000.110 BLUCHER (Базовая стоимость с НДС=2350/7,1=330,9)</t>
  </si>
  <si>
    <t>Установка поддонов душевых чугунных и стальных мелких</t>
  </si>
  <si>
    <t>Душ аварийный с чашей из нержавеющей стали 1711102 FSP-Tech (Базовая стоимость с НДС=197108/7,1=27761,7)</t>
  </si>
  <si>
    <t>Установка раковин</t>
  </si>
  <si>
    <t>83,1</t>
  </si>
  <si>
    <t>301-0572</t>
  </si>
  <si>
    <t>Раковины стальные эмалированные</t>
  </si>
  <si>
    <t>Раковина LAUFEN PRO 810952 (Базовая стоимость с НДС=7754/7,1=1092,11) http://vanoptorg.ru/index.php?route=product/product&amp;path=121&amp;product_id=4819&amp;ymclid=924405797016791131000000</t>
  </si>
  <si>
    <t>Сифон для раковины (Базовая стоимость с НДС=312/7,1=43,94)</t>
  </si>
  <si>
    <t>Установка смесителей</t>
  </si>
  <si>
    <t>86,1</t>
  </si>
  <si>
    <t>301-1527</t>
  </si>
  <si>
    <t>Смеситель латунный с гальванопокрытием для мойки настольный, с верхней камерой смешения</t>
  </si>
  <si>
    <t>87</t>
  </si>
  <si>
    <t>Смеситель для раковины Euroeco 32732 000 Grohe (Базовая стоимость с НДС=3931,76/7,1=553,77)  https://lunda.ru/catalog/category/c6414/product/smesitel-euroeco-grohe_6416.html</t>
  </si>
  <si>
    <t>Итого по разделу: Хозяйственно-бытовая канализация К1</t>
  </si>
  <si>
    <t xml:space="preserve">Итого по локальной смете: </t>
  </si>
  <si>
    <t>Итого по локальной смете №02-01-02: Внутренние системы водоснабжения и  канализации</t>
  </si>
  <si>
    <t>Итого по смете: ВК</t>
  </si>
  <si>
    <t>177ЭОМ</t>
  </si>
  <si>
    <t>м08-01-102-1</t>
  </si>
  <si>
    <t>Шкаф управления и регулирования</t>
  </si>
  <si>
    <t>1 ШКАФ</t>
  </si>
  <si>
    <t>НР от ФОТ [к тек. уровню *0,85]</t>
  </si>
  <si>
    <t>СП от ФОТ [к тек. уровню *0,8]</t>
  </si>
  <si>
    <t>ЩС Щит распределительный</t>
  </si>
  <si>
    <t>м08-03-594-11</t>
  </si>
  <si>
    <t>Светильник в подвесных потолках, устанавливаемый на подвесках, количество ламп в светильнике до 4</t>
  </si>
  <si>
    <t>100 шт.</t>
  </si>
  <si>
    <t>Объем: 0,32=32/100</t>
  </si>
  <si>
    <t>Светильник светодиодный мощн 40 Вт, IP65, встраиваемый, 625х625х45 ARV-208-CLIP-IN-40- 625-H-OP</t>
  </si>
  <si>
    <t>Светильник светодиодный мощн 40 Вт, IP65, встраиваемый, 625х625х45, с  блоком аварийного питания(1.5часа) ARV-208-CLIP-IN-40- 625-H-OP</t>
  </si>
  <si>
    <t>SLICK.PRS ECO LED 60 Ex 5000K</t>
  </si>
  <si>
    <t>SLICK.PRS ECO LED 60 EM Ex  5000K</t>
  </si>
  <si>
    <t>Светильник светодиодный мощн.16,5 Вт LJ-14-7</t>
  </si>
  <si>
    <t>26-02-011-3</t>
  </si>
  <si>
    <t>Нанесение огнезащитной краски на металлические огрунтованные поверхности с пределом огнестойкости 1 час толщиной слоя 1,55 мм</t>
  </si>
  <si>
    <t>Объем: 0,03=3/100</t>
  </si>
  <si>
    <t>*1,2</t>
  </si>
  <si>
    <t>Огнестойкая пена MAKROFLEX FR77</t>
  </si>
  <si>
    <t>Огнестойкая подушка DB1803</t>
  </si>
  <si>
    <t>м10-04-101-15</t>
  </si>
  <si>
    <t>Транспарант световой (табло)</t>
  </si>
  <si>
    <t>Указатель выхода с аккумуляторной батареей, IP65, t=3часа LYRA 6523-4 LED</t>
  </si>
  <si>
    <t>м08-03-593-10</t>
  </si>
  <si>
    <t>Световые настенные указатели</t>
  </si>
  <si>
    <t>Объем: 0,04=4/100</t>
  </si>
  <si>
    <t>Эвакуационно-указательная пиктограмма «ВЫХОД» ПЭУ 010</t>
  </si>
  <si>
    <t>м08-03-591-9</t>
  </si>
  <si>
    <t>Розетка штепсельная утопленного типа при скрытой проводке</t>
  </si>
  <si>
    <t>Объем: 0,02=2/100</t>
  </si>
  <si>
    <t>Розетка однополюсная скрытой установки IP55 16В 220В</t>
  </si>
  <si>
    <t>м08-03-591-10</t>
  </si>
  <si>
    <t>Розетка штепсельная полугерметическая и герметическая</t>
  </si>
  <si>
    <t>Объем: 0,15=15/100</t>
  </si>
  <si>
    <t>Взрывозащищенный встраиваемый разъем  РГМЕК-16-250-2</t>
  </si>
  <si>
    <t>Взрывозащищенный встраиваемый разъем  РГМЕК-32-380-4</t>
  </si>
  <si>
    <t>м08-03-591-11</t>
  </si>
  <si>
    <t>Розетка штепсельная трехполюсная</t>
  </si>
  <si>
    <t>Объем: 0,01=1/100</t>
  </si>
  <si>
    <t>Розетка трёхполюсная  IP55, серого цвета</t>
  </si>
  <si>
    <t>м08-03-591-2</t>
  </si>
  <si>
    <t>Выключатель одноклавишный утопленного типа при скрытой проводке</t>
  </si>
  <si>
    <t>Объем: 0,08=8/100</t>
  </si>
  <si>
    <t>Выключатель одноклавишный скрытой установки IP55 16В 250В</t>
  </si>
  <si>
    <t>м08-03-591-5</t>
  </si>
  <si>
    <t>Выключатель двухклавишный утопленного типа при скрытой проводке</t>
  </si>
  <si>
    <t>Объем: 0,07=7/100</t>
  </si>
  <si>
    <t>Выключатель двухклавишный скрытой установки IP55 16В 250В</t>
  </si>
  <si>
    <t>Выключатель проходной скрытой установки IP55 16В 250В</t>
  </si>
  <si>
    <t>м08-02-409-1</t>
  </si>
  <si>
    <t>Труба винипластовая по установленным конструкциям, по стенам и колоннам с креплением скобами, диаметр до 25 мм</t>
  </si>
  <si>
    <t>Объем: 1,5=150/100</t>
  </si>
  <si>
    <t>Труба гофрированная с ПВХ зондом 25</t>
  </si>
  <si>
    <t>Объем: 153=150*1,02</t>
  </si>
  <si>
    <t>м08-02-409-2</t>
  </si>
  <si>
    <t>Труба винипластовая по установленным конструкциям, по стенам и колоннам с креплением скобами, диаметр до 50 мм</t>
  </si>
  <si>
    <t>Объем: 0,4=40/100</t>
  </si>
  <si>
    <t>Труба гофрированная с ПВХ зондом 32</t>
  </si>
  <si>
    <t>Объем: 40,8=40*1,02</t>
  </si>
  <si>
    <t>м12-01-066-5</t>
  </si>
  <si>
    <t>Труба из нержавеющей стали 76х4(aisi 304)</t>
  </si>
  <si>
    <t>Объем: 15,3=15*1,02</t>
  </si>
  <si>
    <t>07-01-037-4</t>
  </si>
  <si>
    <t>Герметизация мастикой швов вертикальных</t>
  </si>
  <si>
    <t>100 м шва</t>
  </si>
  <si>
    <t>Объем: 0,76=76/100</t>
  </si>
  <si>
    <t>ПГ-КОМПАУНД Компаунд полиуретановый 1кг. Двухкомпонентный.</t>
  </si>
  <si>
    <t>Объем: 0,304=30,4/100</t>
  </si>
  <si>
    <t>ПГ-ФЛАНЕЦ Фланцевый герметик 0,2 кг</t>
  </si>
  <si>
    <t>м08-02-396-10</t>
  </si>
  <si>
    <t>Короб металлический, подвешиваемый к конструкциям на оттяжках или подвесах, длина 3 м</t>
  </si>
  <si>
    <t>Объем: 0,48=48/100</t>
  </si>
  <si>
    <t>Лоток металлический перфорированный 50х100х3000 в комплекте</t>
  </si>
  <si>
    <t>Объем: 24,48=24*1,02</t>
  </si>
  <si>
    <t>Лоток металлический перфорированный 50х50х3000 в комплекте</t>
  </si>
  <si>
    <t>м08-02-401-1</t>
  </si>
  <si>
    <t>Кабель двух-четырехжильный сечением жилы до 16 мм2 с креплением накладными скобами, полосками с установкой ответвительных коробок</t>
  </si>
  <si>
    <t>Объем: 6,05=605/100</t>
  </si>
  <si>
    <t>Кабель силовой с медными жилами с изоляцией и оболочкой из ПВХ, ВВГнг(A)-LS 5х2,5</t>
  </si>
  <si>
    <t>Объем: 117,3=115*1,02</t>
  </si>
  <si>
    <t>Кабель силовой с  медными жилами с изоляцией и оболочкой из ПВХ, ВВГнг(A)-LS 5х10</t>
  </si>
  <si>
    <t>Объем: 56,1=55*1,02</t>
  </si>
  <si>
    <t>Кабель силовой с медными жилами с изоляцией и оболочкой из ПВХ, ВВГнг(A)-LS 3х1,5</t>
  </si>
  <si>
    <t>Объем: 142,8=140*1,02</t>
  </si>
  <si>
    <t>Кабель силовой огнестойкий с медными жилами с изоляцией и оболочкой из ПВХ, ВВГнг(A)-LS 3х2,5</t>
  </si>
  <si>
    <t>Объем: 224,4=220*1,02</t>
  </si>
  <si>
    <t>Кабель силовой огнестойкий с медными жилами с изоляцией и оболочкой из ПВХ, ВВГнг(A)-FRLS 4х1,5</t>
  </si>
  <si>
    <t>Объем: 35,7=35*1,02</t>
  </si>
  <si>
    <t>Кабель силовой огнестойкий с медными жилами с изоляцией и оболочкой из ПВХ, ВВГнг(A)-FRLS 3х1,5</t>
  </si>
  <si>
    <t>м10-08-019-1</t>
  </si>
  <si>
    <t>Коробка ответвительная на стене</t>
  </si>
  <si>
    <t>75</t>
  </si>
  <si>
    <t>Коробка установочная для полых стен</t>
  </si>
  <si>
    <t>Расходные материалы</t>
  </si>
  <si>
    <t>К-Т</t>
  </si>
  <si>
    <t>п01-11-028-1</t>
  </si>
  <si>
    <t>Измерение сопротивления изоляции мегаомметром кабельных и других линий напряжением до 1 кВ, предназначенных для передачи электроэнергии к распределительным устройствам, щитам, шкафам, коммутационным аппаратам и электропотребителям</t>
  </si>
  <si>
    <t>1 линия</t>
  </si>
  <si>
    <t>п01-11-013-1</t>
  </si>
  <si>
    <t>Замер полного сопротивления цепи «фаза-нуль»</t>
  </si>
  <si>
    <t>1 токоприемник</t>
  </si>
  <si>
    <t>п01-11-011-1</t>
  </si>
  <si>
    <t>Проверка наличия цепи между заземлителями и заземленными элементами</t>
  </si>
  <si>
    <t>100 точек</t>
  </si>
  <si>
    <t>Объем: 0,83=83/100</t>
  </si>
  <si>
    <t>п01-12-021-1</t>
  </si>
  <si>
    <t>Испытание аппарата коммутационного напряжением до 1 кВ (силовых цепей)</t>
  </si>
  <si>
    <t>1 испытание</t>
  </si>
  <si>
    <t xml:space="preserve">Итого по локальной смете №02-01-03: Система электроснабжения. Внутреннее электрооборудование и освещение </t>
  </si>
  <si>
    <t>Итого по смете: 177ЭОМ</t>
  </si>
  <si>
    <t>ОВ, ХС1_26.05.2017</t>
  </si>
  <si>
    <t>Раздел: Вентиляция</t>
  </si>
  <si>
    <t>Подраздел: Система В1</t>
  </si>
  <si>
    <t>20-06-002-10</t>
  </si>
  <si>
    <t>Установка камер приточных типовых с секцией орошения производительностью до 20 тыс.м3/час</t>
  </si>
  <si>
    <t>1 КАМЕРА</t>
  </si>
  <si>
    <t>)*1,15*1,2)*1,05</t>
  </si>
  <si>
    <t>)*1,25*1,2)*1,05</t>
  </si>
  <si>
    <t>к-т.</t>
  </si>
  <si>
    <t>20-02-004-16</t>
  </si>
  <si>
    <t>Установка клапанов огнезадерживающих с ручной регулировкой периметром до 3200 мм</t>
  </si>
  <si>
    <t>1 клапан</t>
  </si>
  <si>
    <t>301-5509</t>
  </si>
  <si>
    <t>Клапаны противопожарные с электромеханическим приводом и возвратной пружиной типа КПС-1 (60) размером 900х900 мм</t>
  </si>
  <si>
    <t>20-02-015-5</t>
  </si>
  <si>
    <t>Установка шумоглушителей вентиляционных трубчатых типа ГТП 1-5 сечением 400х400 мм</t>
  </si>
  <si>
    <t>301-6716</t>
  </si>
  <si>
    <t>Шумоглушители для прямоугольных воздуховодов марки RSA 800х500/1000 АРКТОС</t>
  </si>
  <si>
    <t>301-6717</t>
  </si>
  <si>
    <t>Шумоглушители для прямоугольных воздуховодов марки RSA 1000х500/1000 АРКТОС</t>
  </si>
  <si>
    <t>13-07-001-1</t>
  </si>
  <si>
    <t>Обезжиривание поверхностей аппаратов и трубопроводов диаметром до 500 мм бензином  (прим.Мойка воздуховодов)</t>
  </si>
  <si>
    <t>100 м2 обезжириваемой поверхности</t>
  </si>
  <si>
    <t>Объем: 2,4504=(0,1174+0,0079+0,2323+0,0024+0,858+0,0072)*2</t>
  </si>
  <si>
    <t>)*1,15*1,2</t>
  </si>
  <si>
    <t>)*1,25*1,2</t>
  </si>
  <si>
    <t>20-01-002-4</t>
  </si>
  <si>
    <t>Прокладка воздуховодов из листовой оцинкованной стали и алюминия класса П (плотные) толщиной 0,6 мм, диаметром до 250 мм</t>
  </si>
  <si>
    <t>100 м2 поверхности воздуховодов</t>
  </si>
  <si>
    <t>301-0476</t>
  </si>
  <si>
    <t>Крепления для воздуховодов тяги СТД 446</t>
  </si>
  <si>
    <t>Объем: 0,00587=0,1174*0,05</t>
  </si>
  <si>
    <t>300-1815</t>
  </si>
  <si>
    <t>Воздуховоды круглые из оцинкованной стали, толщина 1,0 мм, диаметр до 250 мм</t>
  </si>
  <si>
    <t>300-1920</t>
  </si>
  <si>
    <t>Дроссель-клапаны из тонколистовой оцинкованной стали, диаметр до 280 мм</t>
  </si>
  <si>
    <t>ШТ</t>
  </si>
  <si>
    <t>20-01-002-5</t>
  </si>
  <si>
    <t>Прокладка воздуховодов из листовой оцинкованной стали и алюминия класса П (плотные) толщиной 0,6 мм, диаметром до 355 мм</t>
  </si>
  <si>
    <t>Объем: 0,000395=0,0079*0,05</t>
  </si>
  <si>
    <t>300-1816</t>
  </si>
  <si>
    <t>Воздуховоды круглые из оцинкованной стали, толщина 1,0 мм, диаметр до 400 мм</t>
  </si>
  <si>
    <t>20-01-002-6</t>
  </si>
  <si>
    <t>Прокладка воздуховодов из листовой оцинкованной стали и алюминия класса П (плотные) толщиной 0,6 мм, диаметром до 450 мм</t>
  </si>
  <si>
    <t>Объем: 0,000125=0,0025*0,05</t>
  </si>
  <si>
    <t>20-01-002-9</t>
  </si>
  <si>
    <t>Прокладка воздуховодов из листовой оцинкованной стали и алюминия класса П (плотные) толщиной 0,7 мм, периметром 900 мм</t>
  </si>
  <si>
    <t>Объем: 0,00054=0,0108*0,05</t>
  </si>
  <si>
    <t>301-4755</t>
  </si>
  <si>
    <t>Воздуховоды из оцинкованной стали с шиной и уголками толщиной 0,55 мм, периметром 900 мм</t>
  </si>
  <si>
    <t>20-01-002-10</t>
  </si>
  <si>
    <t>Прокладка воздуховодов из листовой оцинкованной стали и алюминия класса П (плотные) толщиной 0,7 мм, периметром от 1100 до 1600 мм</t>
  </si>
  <si>
    <t>Объем: 0,011615=0,2323*0,05</t>
  </si>
  <si>
    <t>301-4765</t>
  </si>
  <si>
    <t>Воздуховоды из оцинкованной стали с шиной и уголками толщиной 0,7 мм, периметром 1600 мм</t>
  </si>
  <si>
    <t>300-1931</t>
  </si>
  <si>
    <t>Дроссель-клапаны из тонколистовой оцинкованной стали, периметр до 1000 мм</t>
  </si>
  <si>
    <t>20-01-002-11</t>
  </si>
  <si>
    <t>Прокладка воздуховодов из листовой оцинкованной стали и алюминия класса П (плотные) толщиной 0,7 мм, периметром до 2400 мм</t>
  </si>
  <si>
    <t>Объем: 0,00012=0,0024*0,05</t>
  </si>
  <si>
    <t>301-4768</t>
  </si>
  <si>
    <t>Воздуховоды из оцинкованной стали с шиной и уголками толщиной 0,7 мм, периметром 2000 мм (со стороной до 600 мм)</t>
  </si>
  <si>
    <t>300-1933</t>
  </si>
  <si>
    <t>Дроссель-клапаны из тонколистовой оцинкованной стали, периметр до 2400 мм</t>
  </si>
  <si>
    <t>20-01-002-12</t>
  </si>
  <si>
    <t>Прокладка воздуховодов из листовой оцинкованной стали и алюминия класса П (плотные) толщиной 0,7 мм, периметром до 3200 мм</t>
  </si>
  <si>
    <t>Объем: 0,0429=0,858*0,05</t>
  </si>
  <si>
    <t>301-4779</t>
  </si>
  <si>
    <t>Воздуховоды из оцинкованной стали с шиной и уголками толщиной 0,7 мм, периметром 3200 мм</t>
  </si>
  <si>
    <t>20-01-002-13</t>
  </si>
  <si>
    <t>Прокладка воздуховодов из листовой оцинкованной стали и алюминия класса П (плотные) толщиной 0,7 мм, периметром до 3600 мм</t>
  </si>
  <si>
    <t>Объем: 0,00036=0,0072*0,05</t>
  </si>
  <si>
    <t>301-4781</t>
  </si>
  <si>
    <t>Воздуховоды из оцинкованной стали с шиной и уголками толщиной 0,7 мм, периметром 3600 мм</t>
  </si>
  <si>
    <t>20-01-002-17</t>
  </si>
  <si>
    <t>Прокладка воздуховодов из листовой оцинкованной стали и алюминия класса П (плотные) толщиной 0,9 мм, периметром до 7200 мм</t>
  </si>
  <si>
    <t>Объем: 0,00091=0,0182*0,05</t>
  </si>
  <si>
    <t>301-1797</t>
  </si>
  <si>
    <t>Воздуховоды из оцинкованной стали толщиной 0,9 мм, периметром до 7200 мм</t>
  </si>
  <si>
    <t>20-01-001-4</t>
  </si>
  <si>
    <t>Прокладка воздуховодов из листовой, оцинкованной стали и алюминия класса Н (нормальные) толщиной 0,6 мм, диаметром до 250 мм</t>
  </si>
  <si>
    <t>Объем: 0,029642=0,004522+0,02512</t>
  </si>
  <si>
    <t>301-4818</t>
  </si>
  <si>
    <t>Воздуховоды полужесткие (гофрированные) из алюминия толщиной 0,12-0,15 мм, диаметром 160 мм</t>
  </si>
  <si>
    <t>301-4819</t>
  </si>
  <si>
    <t>Воздуховоды полужесткие (гофрированные) из алюминия толщиной 0,12-0,15 мм, диаметром 200 мм</t>
  </si>
  <si>
    <t>20-02-002-1</t>
  </si>
  <si>
    <t>Установка решеток жалюзийных площадью в свету до 0,5 м2</t>
  </si>
  <si>
    <t>1 решетка</t>
  </si>
  <si>
    <t>301-2640</t>
  </si>
  <si>
    <t>Решетки вентиляционные алюминиевые "АРКТОС" типа АРН размером 500х1000 мм</t>
  </si>
  <si>
    <t>20-02-001-9</t>
  </si>
  <si>
    <t>Установка воздухораспределителей, предназначенных для подачи воздуха в верхнюю зону, массой до 30 кг</t>
  </si>
  <si>
    <t>1 воздухораспределитель</t>
  </si>
  <si>
    <t>20-02-005-2</t>
  </si>
  <si>
    <t>Установка заслонок воздушных и клапанов воздушных КВР с ручным приводом диаметром до 355 мм</t>
  </si>
  <si>
    <t>50,1</t>
  </si>
  <si>
    <t>302-9130</t>
  </si>
  <si>
    <t>Заслонки унифицированные или клапаны</t>
  </si>
  <si>
    <t>20-02-005-3</t>
  </si>
  <si>
    <t>Установка заслонок воздушных и клапанов воздушных КВР с ручным приводом диаметром до 560 мм</t>
  </si>
  <si>
    <t>26-01-018-1</t>
  </si>
  <si>
    <t>Изоляция плоских и криволинейных поверхностей пластинами (плитами) из вспененного каучука («Армофлекс»), вспененного полиэтилена («Термофлекс»)</t>
  </si>
  <si>
    <t>10 м2 изолируемой поверхности</t>
  </si>
  <si>
    <t>57,1</t>
  </si>
  <si>
    <t>104-0163</t>
  </si>
  <si>
    <t>Плиты (пластины) из вспененного полиэтилена (пенополиэтилен) «Термафлекс» толщиной 60 мм</t>
  </si>
  <si>
    <t>57,2</t>
  </si>
  <si>
    <t>101-2466</t>
  </si>
  <si>
    <t>Краска «Армофиниш»</t>
  </si>
  <si>
    <t>104-1069</t>
  </si>
  <si>
    <t>Рулоны из вспененного каучука К-FLEX IGO, толщиной 19 мм</t>
  </si>
  <si>
    <t>Итого по подразделу: Система В1</t>
  </si>
  <si>
    <t>Подраздел: Система В2</t>
  </si>
  <si>
    <t>20-03-001-2</t>
  </si>
  <si>
    <t>Установка вентиляторов радиальных массой до 0,12 т</t>
  </si>
  <si>
    <t>1 вентилятор</t>
  </si>
  <si>
    <t>20-02-004-15</t>
  </si>
  <si>
    <t>Установка клапанов огнезадерживающих с ручной регулировкой периметром до 1600 мм</t>
  </si>
  <si>
    <t>301-5475</t>
  </si>
  <si>
    <t>Клапаны противопожарные с электромеханическим приводом и возвратной пружиной типа КПС-1 (60) диаметром 200 мм</t>
  </si>
  <si>
    <t>20-02-014-9</t>
  </si>
  <si>
    <t>Установка шумоглушителей вентиляционных трубчатых круглого сечения типа ГТК 2-3, диаметр обечайки 250 мм</t>
  </si>
  <si>
    <t>301-6703</t>
  </si>
  <si>
    <t>Шумоглушители для круглых воздуховодов марки CSA-250/600 АРКТОС</t>
  </si>
  <si>
    <t>20-05-001-1</t>
  </si>
  <si>
    <t>Установка фильтров ячейковых</t>
  </si>
  <si>
    <t>1 м2 поверхности в свету</t>
  </si>
  <si>
    <t>301-5129</t>
  </si>
  <si>
    <t>Фильтры ячейковые карманные ФЯК с фильтрующим материалом класса EU4 размером 287х287х360 мм</t>
  </si>
  <si>
    <t>Обезжиривание поверхностей аппаратов и трубопроводов диаметром до 500 мм бензином  (Мойка воздуховодов)</t>
  </si>
  <si>
    <t>Объем: 0,2918=(0,1427+0,0032)*2</t>
  </si>
  <si>
    <t>Объем: 0,007135=0,1427*0,05</t>
  </si>
  <si>
    <t>Объем: 0,00016=0,0032*0,05</t>
  </si>
  <si>
    <t>301-8140</t>
  </si>
  <si>
    <t>Воздуховоды типа ALUDUCT (POLAR BEAR) неизолированные гибкие диаметром 160 мм</t>
  </si>
  <si>
    <t>301-2652</t>
  </si>
  <si>
    <t>Решетки потолочные алюминиевые "АРКТОС" типа 4 АПН, размером 600х600 мм</t>
  </si>
  <si>
    <t>301-2630</t>
  </si>
  <si>
    <t>Решетки вентиляционные алюминиевые "АРКТОС" типа АРН размером 200х200 мм</t>
  </si>
  <si>
    <t>20-02-004-1</t>
  </si>
  <si>
    <t>Установка клапанов обратных диаметром до 355 мм</t>
  </si>
  <si>
    <t>301-5687</t>
  </si>
  <si>
    <t>Клапаны обратные общего назначения из листовой и сортовой стали круглого сечения Ко диаметром 250 мм</t>
  </si>
  <si>
    <t>85,1</t>
  </si>
  <si>
    <t>85,2</t>
  </si>
  <si>
    <t>Итого по подразделу: Система В2</t>
  </si>
  <si>
    <t>Подраздел: Система МО1.1</t>
  </si>
  <si>
    <t>20-03-001-3</t>
  </si>
  <si>
    <t>Установка вентиляторов радиальных массой до 0,2 т</t>
  </si>
  <si>
    <t>20-02-004-7</t>
  </si>
  <si>
    <t>Установка клапанов обратных периметром до 2400 мм</t>
  </si>
  <si>
    <t>90</t>
  </si>
  <si>
    <t>93</t>
  </si>
  <si>
    <t>Объем: 0,72=0,9*0,8</t>
  </si>
  <si>
    <t>301-5150</t>
  </si>
  <si>
    <t>Фильтры ячейковые карманные ФЯК с фильтрующим материалом класса EU4 размером 610х610х600 мм</t>
  </si>
  <si>
    <t>20-02-001-11</t>
  </si>
  <si>
    <t>Установка воздухораспределителей, предназначенных для подачи воздуха в верхнюю зону, массой до 100 кг</t>
  </si>
  <si>
    <t>101-3210</t>
  </si>
  <si>
    <t>Элементы зонта, толщина 10 мм</t>
  </si>
  <si>
    <t>301-5506</t>
  </si>
  <si>
    <t>Клапаны противопожарные с электромеханическим приводом и возвратной пружиной типа КПС-1 (60) размером 600х600 мм</t>
  </si>
  <si>
    <t>Объем: 0,533=(0,1633+0,0336+0,0522+0,003+0,0144)*2</t>
  </si>
  <si>
    <t>Объем: 0,008165=0,1633*0,05</t>
  </si>
  <si>
    <t>107</t>
  </si>
  <si>
    <t>Объем: 0,00168=0,0336*0,05</t>
  </si>
  <si>
    <t>112</t>
  </si>
  <si>
    <t>Объем: 0,00182=0,0364*0,05</t>
  </si>
  <si>
    <t>Объем: 0,00261=0,0522*0,05</t>
  </si>
  <si>
    <t>Объем: 0,0254=0,508*0,05</t>
  </si>
  <si>
    <t>Объем: 0,00015=0,003*0,05</t>
  </si>
  <si>
    <t>122</t>
  </si>
  <si>
    <t>20-01-002-16</t>
  </si>
  <si>
    <t>Прокладка воздуховодов из листовой оцинкованной стали и алюминия класса П (плотные) толщиной 0,9 мм, периметром до 5200 мм</t>
  </si>
  <si>
    <t>123</t>
  </si>
  <si>
    <t>301-4789</t>
  </si>
  <si>
    <t>Воздуховоды из оцинкованной стали с шиной и уголками толщиной 1,0 мм, периметром 4800 мм</t>
  </si>
  <si>
    <t>124</t>
  </si>
  <si>
    <t>Объем: 0,00072=0,0144*0,05</t>
  </si>
  <si>
    <t>125</t>
  </si>
  <si>
    <t>Обезжиривание поверхностей аппаратов и трубопроводов диаметром до 500 мм бензином  (Мойка нержавеющих воздуховодов)</t>
  </si>
  <si>
    <t>Объем: 0,1042=(0,019+0,0168+0,0163)*2</t>
  </si>
  <si>
    <t>126</t>
  </si>
  <si>
    <t>Прокладка нержавеющих воздуховодов из листовой оцинкованной стали и алюминия класса П (плотные) толщиной 0,6 мм, диаметром до 250 мм</t>
  </si>
  <si>
    <t>127</t>
  </si>
  <si>
    <t>128</t>
  </si>
  <si>
    <t>129</t>
  </si>
  <si>
    <t>Объем: 0,00095=0,019*0,05</t>
  </si>
  <si>
    <t>130</t>
  </si>
  <si>
    <t>Прокладка нержавеющих воздуховодов из листовой оцинкованной стали и алюминия класса П (плотные) толщиной 0,6 мм, диаметром до 355 мм</t>
  </si>
  <si>
    <t>131</t>
  </si>
  <si>
    <t>132</t>
  </si>
  <si>
    <t>Объем: 0,00084=0,0168*0,05</t>
  </si>
  <si>
    <t>133</t>
  </si>
  <si>
    <t>Прокладка нержавеющих воздуховодов из листовой оцинкованной стали и алюминия класса П (плотные) толщиной 0,6 мм, диаметром до 450 мм</t>
  </si>
  <si>
    <t>134</t>
  </si>
  <si>
    <t>135</t>
  </si>
  <si>
    <t>Объем: 0,000815=0,0163*0,05</t>
  </si>
  <si>
    <t>136</t>
  </si>
  <si>
    <t>20-02-001-13</t>
  </si>
  <si>
    <t>Установка воздухораспределителей, предназначенных для подачи воздуха в верхнюю зону, массой до 250 кг</t>
  </si>
  <si>
    <t>137</t>
  </si>
  <si>
    <t>138</t>
  </si>
  <si>
    <t>139</t>
  </si>
  <si>
    <t>301-2638</t>
  </si>
  <si>
    <t>Решетки вентиляционные алюминиевые "АРКТОС" типа АРН размером 400х700 мм</t>
  </si>
  <si>
    <t>140</t>
  </si>
  <si>
    <t>20-02-001-12</t>
  </si>
  <si>
    <t>Установка воздухораспределителей, предназначенных для подачи воздуха в верхнюю зону, массой до 150 кг</t>
  </si>
  <si>
    <t>141</t>
  </si>
  <si>
    <t>142</t>
  </si>
  <si>
    <t>20-02-006-8</t>
  </si>
  <si>
    <t>Установка заслонок воздушных и клапанов воздушных КВР с электрическим или пневматическим приводом периметром до 2400 мм</t>
  </si>
  <si>
    <t>143</t>
  </si>
  <si>
    <t>301-5635</t>
  </si>
  <si>
    <t>Заслонки воздушные взрывозащищенные ручного управления размером 600х600 мм, АЗД 193.000-05</t>
  </si>
  <si>
    <t>144</t>
  </si>
  <si>
    <t>20-02-004-17</t>
  </si>
  <si>
    <t>Установка клапанов огнезадерживающих с ручной регулировкой периметром до 4500 мм (прим)</t>
  </si>
  <si>
    <t>145</t>
  </si>
  <si>
    <t>146</t>
  </si>
  <si>
    <t>147</t>
  </si>
  <si>
    <t>148</t>
  </si>
  <si>
    <t>149</t>
  </si>
  <si>
    <t>149,1</t>
  </si>
  <si>
    <t>149,2</t>
  </si>
  <si>
    <t>150</t>
  </si>
  <si>
    <t>Итого по подразделу: Система МО1.1</t>
  </si>
  <si>
    <t>Подраздел: Система МО1.2</t>
  </si>
  <si>
    <t>151</t>
  </si>
  <si>
    <t>152</t>
  </si>
  <si>
    <t>153</t>
  </si>
  <si>
    <t>154</t>
  </si>
  <si>
    <t>301-5489</t>
  </si>
  <si>
    <t>Клапаны противопожарные с электромеханическим приводом и возвратной пружиной типа КПС-1 (90) диаметром 200 мм</t>
  </si>
  <si>
    <t>155</t>
  </si>
  <si>
    <t>156</t>
  </si>
  <si>
    <t>301-6704</t>
  </si>
  <si>
    <t>Шумоглушители для круглых воздуховодов марки CSA-250/900 АРКТОС</t>
  </si>
  <si>
    <t>157</t>
  </si>
  <si>
    <t>158</t>
  </si>
  <si>
    <t>159</t>
  </si>
  <si>
    <t>Объем: 0,3776=(0,0963+0,0925)*2</t>
  </si>
  <si>
    <t>160</t>
  </si>
  <si>
    <t>161</t>
  </si>
  <si>
    <t>162</t>
  </si>
  <si>
    <t>Объем: 0,004815=0,0963*0,05</t>
  </si>
  <si>
    <t>163</t>
  </si>
  <si>
    <t>164</t>
  </si>
  <si>
    <t>165</t>
  </si>
  <si>
    <t>Объем: 0,004625=0,0925*0,05</t>
  </si>
  <si>
    <t>166</t>
  </si>
  <si>
    <t>Объем: 0,02=0,01*2</t>
  </si>
  <si>
    <t>167</t>
  </si>
  <si>
    <t>168</t>
  </si>
  <si>
    <t>169</t>
  </si>
  <si>
    <t>Объем: 0,0005=0,01*0,05</t>
  </si>
  <si>
    <t>170</t>
  </si>
  <si>
    <t>171</t>
  </si>
  <si>
    <t>172</t>
  </si>
  <si>
    <t>20-02-004-5</t>
  </si>
  <si>
    <t>Установка клапанов обратных периметром до 1000 мм</t>
  </si>
  <si>
    <t>173</t>
  </si>
  <si>
    <t>301-2075</t>
  </si>
  <si>
    <t>Клапаны обратные общего назначения из листовой и сортовой стали прямоугольного сечения Коп-1 периметром 1000 мм</t>
  </si>
  <si>
    <t>174</t>
  </si>
  <si>
    <t>175</t>
  </si>
  <si>
    <t>176</t>
  </si>
  <si>
    <t>176,1</t>
  </si>
  <si>
    <t>176,2</t>
  </si>
  <si>
    <t>177</t>
  </si>
  <si>
    <t>Итого по подразделу: Система МО1.2</t>
  </si>
  <si>
    <t>Подраздел: Система П1</t>
  </si>
  <si>
    <t>178</t>
  </si>
  <si>
    <t>179</t>
  </si>
  <si>
    <t>180</t>
  </si>
  <si>
    <t>Установка клапанов огнезадерживающих с ручной регулировкой периметром до 4500 мм</t>
  </si>
  <si>
    <t>181</t>
  </si>
  <si>
    <t>301-5511</t>
  </si>
  <si>
    <t>Клапаны противопожарные с электромеханическим приводом и возвратной пружиной типа КПС-1 (60) размером 1200х800 мм</t>
  </si>
  <si>
    <t>182</t>
  </si>
  <si>
    <t>183</t>
  </si>
  <si>
    <t>184</t>
  </si>
  <si>
    <t>Объем: 1,9844=(0,0582+0,099+0,1666+0,0399+0,076+0,1728+0,1529+0,2268)*2</t>
  </si>
  <si>
    <t>185</t>
  </si>
  <si>
    <t>186</t>
  </si>
  <si>
    <t>187</t>
  </si>
  <si>
    <t>Объем: 0,00291=0,0582*0,05</t>
  </si>
  <si>
    <t>188</t>
  </si>
  <si>
    <t>189</t>
  </si>
  <si>
    <t>190</t>
  </si>
  <si>
    <t>191</t>
  </si>
  <si>
    <t>Объем: 0,00495=0,099*0,05</t>
  </si>
  <si>
    <t>192</t>
  </si>
  <si>
    <t>300-1921</t>
  </si>
  <si>
    <t>Дроссель-клапаны из тонколистовой оцинкованной стали, диаметр до 450 мм</t>
  </si>
  <si>
    <t>193</t>
  </si>
  <si>
    <t>194</t>
  </si>
  <si>
    <t>195</t>
  </si>
  <si>
    <t>Объем: 0,00833=0,1666*0,05</t>
  </si>
  <si>
    <t>196</t>
  </si>
  <si>
    <t>197</t>
  </si>
  <si>
    <t>198</t>
  </si>
  <si>
    <t>Объем: 0,001995=0,0399*0,05</t>
  </si>
  <si>
    <t>199</t>
  </si>
  <si>
    <t>200</t>
  </si>
  <si>
    <t>201</t>
  </si>
  <si>
    <t>202</t>
  </si>
  <si>
    <t>Объем: 0,0038=0,076*0,05</t>
  </si>
  <si>
    <t>203</t>
  </si>
  <si>
    <t>204</t>
  </si>
  <si>
    <t>205</t>
  </si>
  <si>
    <t>Объем: 0,00864=0,1728*0,05</t>
  </si>
  <si>
    <t>206</t>
  </si>
  <si>
    <t>Объем: 0,1529=0,0235+0,1294</t>
  </si>
  <si>
    <t>207</t>
  </si>
  <si>
    <t>301-4790</t>
  </si>
  <si>
    <t>Воздуховоды из оцинкованной стали с шиной и уголками толщиной 1,0 мм, периметром 5200 мм</t>
  </si>
  <si>
    <t>208</t>
  </si>
  <si>
    <t>Объем: 0,007645=0,1529*0,05</t>
  </si>
  <si>
    <t>209</t>
  </si>
  <si>
    <t>210</t>
  </si>
  <si>
    <t>211</t>
  </si>
  <si>
    <t>Объем: 2,27934=0,2268*10,05</t>
  </si>
  <si>
    <t>212</t>
  </si>
  <si>
    <t>Объем: 0,03756=(1,306+2,45)/100</t>
  </si>
  <si>
    <t>213</t>
  </si>
  <si>
    <t>214</t>
  </si>
  <si>
    <t>215</t>
  </si>
  <si>
    <t>20-01-001-5</t>
  </si>
  <si>
    <t>Прокладка воздуховодов из листовой, оцинкованной стали и алюминия класса Н (нормальные) толщиной 0,6 мм, диаметром до 355 мм</t>
  </si>
  <si>
    <t>216</t>
  </si>
  <si>
    <t>301-4800</t>
  </si>
  <si>
    <t>Воздуховоды из оцинкованной стали жесткие (спирально-навивные) толщиной 0,7 мм, диаметром 355 мм</t>
  </si>
  <si>
    <t>217</t>
  </si>
  <si>
    <t>218</t>
  </si>
  <si>
    <t>219</t>
  </si>
  <si>
    <t>20-02-002-6</t>
  </si>
  <si>
    <t>Установка решеток жалюзийных площадью в свету до 5,0 м2</t>
  </si>
  <si>
    <t>220</t>
  </si>
  <si>
    <t>301-8832</t>
  </si>
  <si>
    <t>Решетки вентиляционные алюминиевые "АРКТОС" типа АМН, размером 2000х800 мм</t>
  </si>
  <si>
    <t>221</t>
  </si>
  <si>
    <t>222</t>
  </si>
  <si>
    <t>223</t>
  </si>
  <si>
    <t>224</t>
  </si>
  <si>
    <t>225</t>
  </si>
  <si>
    <t>226</t>
  </si>
  <si>
    <t>20-02-004-9</t>
  </si>
  <si>
    <t>Установка клапанов обратных периметром до 4500 мм</t>
  </si>
  <si>
    <t>227</t>
  </si>
  <si>
    <t>301-5573</t>
  </si>
  <si>
    <t>Клапаны обратные взрывозащищенные типа АЗЕ104.000-01 размером 1000х1000 мм</t>
  </si>
  <si>
    <t>228</t>
  </si>
  <si>
    <t>229</t>
  </si>
  <si>
    <t>230</t>
  </si>
  <si>
    <t>Объем: 7,899=(24,63+54,36)/10</t>
  </si>
  <si>
    <t>230,1</t>
  </si>
  <si>
    <t>230,2</t>
  </si>
  <si>
    <t>231</t>
  </si>
  <si>
    <t>232</t>
  </si>
  <si>
    <t>104-0426</t>
  </si>
  <si>
    <t>Отражающая изоляция "Пенофол 2000" тип С, самоклеящийся, толщина 8 мм</t>
  </si>
  <si>
    <t>Итого по подразделу: Система П1</t>
  </si>
  <si>
    <t>Итого по разделу: Вентиляция</t>
  </si>
  <si>
    <t>Раздел: ХС1</t>
  </si>
  <si>
    <t>233</t>
  </si>
  <si>
    <t>м12-01-105-2</t>
  </si>
  <si>
    <t>Трубопровод из медных труб на условное давление до 2,5 МПа, диаметр труб наружный 28 мм</t>
  </si>
  <si>
    <t>Объем: 0,48=(24+24)/100</t>
  </si>
  <si>
    <t>234</t>
  </si>
  <si>
    <t>507-2953</t>
  </si>
  <si>
    <t>Трубы медные отожженные (мягкие) универсальные в бухтах, размером 22х1 мм</t>
  </si>
  <si>
    <t>235</t>
  </si>
  <si>
    <t>507-2965</t>
  </si>
  <si>
    <t>Трубы медные неотожженные (твердые) универсальные в штангах, размером 28х1 мм</t>
  </si>
  <si>
    <t>236</t>
  </si>
  <si>
    <t>м12-01-105-4</t>
  </si>
  <si>
    <t>Трубопровод из медных труб на условное давление до 2,5 МПа, диаметр труб наружный 55 мм</t>
  </si>
  <si>
    <t>Объем: 0,485=(24+24,5)/100</t>
  </si>
  <si>
    <t>237</t>
  </si>
  <si>
    <t>507-2967</t>
  </si>
  <si>
    <t>Трубы медные неотожженные (твердые) универсальные в штангах, размером 42х1,5 мм</t>
  </si>
  <si>
    <t>238</t>
  </si>
  <si>
    <t>507-2966</t>
  </si>
  <si>
    <t>Трубы медные неотожженные (твердые) универсальные в штангах, размером 35х1,5 мм</t>
  </si>
  <si>
    <t>239</t>
  </si>
  <si>
    <t>26-01-017-1</t>
  </si>
  <si>
    <t>Объем: 9,7=2,45+2,4+2,45+2,4</t>
  </si>
  <si>
    <t>)*1,2)*1,15</t>
  </si>
  <si>
    <t>)*1,2)*1,25</t>
  </si>
  <si>
    <t>239,1</t>
  </si>
  <si>
    <t>239,2</t>
  </si>
  <si>
    <t>240</t>
  </si>
  <si>
    <t>241</t>
  </si>
  <si>
    <t>104-0811</t>
  </si>
  <si>
    <t>Трубки высокотемпературные из вспененного каучука К-FLEX SOLAR НT, толщиной 13 мм диаметром 28 мм</t>
  </si>
  <si>
    <t>242</t>
  </si>
  <si>
    <t>243</t>
  </si>
  <si>
    <t>104-0814</t>
  </si>
  <si>
    <t>Трубки высокотемпературные из вспененного каучука К-FLEX SOLAR НT, толщиной 13 мм диаметром 48 мм</t>
  </si>
  <si>
    <t>244</t>
  </si>
  <si>
    <t>м07-01-035-4</t>
  </si>
  <si>
    <t>Агрегат или машина компрессорно-конденсаторная, масса 2,6 т</t>
  </si>
  <si>
    <t>245</t>
  </si>
  <si>
    <t>246</t>
  </si>
  <si>
    <t>м07-01-035-3</t>
  </si>
  <si>
    <t>Агрегат или машина компрессорно-конденсаторная, масса 1,2 т</t>
  </si>
  <si>
    <t>247</t>
  </si>
  <si>
    <t>248</t>
  </si>
  <si>
    <t>)*1,2)*1,05*1,15</t>
  </si>
  <si>
    <t>)*1,2)*1,05*1,25</t>
  </si>
  <si>
    <t>249</t>
  </si>
  <si>
    <t>250</t>
  </si>
  <si>
    <t>20-04-001-1</t>
  </si>
  <si>
    <t>Установка агрегатов воздушно-отопительных массой до 0,25 т</t>
  </si>
  <si>
    <t>1 агрегат</t>
  </si>
  <si>
    <t>251</t>
  </si>
  <si>
    <t>Итого по разделу: ХС1</t>
  </si>
  <si>
    <t>Раздел: ТС</t>
  </si>
  <si>
    <t>Подраздел: Узел первого подогрева</t>
  </si>
  <si>
    <t>252</t>
  </si>
  <si>
    <t>18-05-001-1</t>
  </si>
  <si>
    <t>Установка насосов центробежных с электродвигателем, масса агрегата до 0,1 т</t>
  </si>
  <si>
    <t>1 насос</t>
  </si>
  <si>
    <t>253</t>
  </si>
  <si>
    <t>16-05-001-2</t>
  </si>
  <si>
    <t>Установка вентилей, задвижек, затворов, клапанов обратных, кранов проходных на трубопроводах из стальных труб диаметром до 50 мм</t>
  </si>
  <si>
    <t>254</t>
  </si>
  <si>
    <t>255</t>
  </si>
  <si>
    <t>255,1</t>
  </si>
  <si>
    <t>302-9009</t>
  </si>
  <si>
    <t>Арматура трубопроводная фланцевая</t>
  </si>
  <si>
    <t>256</t>
  </si>
  <si>
    <t>301-8346</t>
  </si>
  <si>
    <t>Клапан ручной балансировочный с внутренней резьбой MSV-BD, давлением 2,0 МПа (20 кгс/см2), диаметром 40 мм</t>
  </si>
  <si>
    <t>257</t>
  </si>
  <si>
    <t>257,1</t>
  </si>
  <si>
    <t>258</t>
  </si>
  <si>
    <t>301-6910</t>
  </si>
  <si>
    <t>Клапаны обратные проходные латунные BROEN BALLOFIX, давлением 1,6 МПа (16 кгс/см2), диаметром 40 мм, присоединение 1 1/2"х1 1/2"</t>
  </si>
  <si>
    <t>259</t>
  </si>
  <si>
    <t>18-07-001-2</t>
  </si>
  <si>
    <t>Установка манометров с трехходовым краном</t>
  </si>
  <si>
    <t>1 КОМПЛ.</t>
  </si>
  <si>
    <t>260</t>
  </si>
  <si>
    <t>18-07-001-4</t>
  </si>
  <si>
    <t>Установка термометров в оправе прямых и угловых</t>
  </si>
  <si>
    <t>261</t>
  </si>
  <si>
    <t>261,1</t>
  </si>
  <si>
    <t>262</t>
  </si>
  <si>
    <t>302-2354</t>
  </si>
  <si>
    <t>Кран шаровый латунный полнопроходной ИГЛ (Eagle), со стальной ручкой, с внутренней резьбой, давлением 4 МПа (40 кгс/см2), размером 1 1/2"</t>
  </si>
  <si>
    <t>263</t>
  </si>
  <si>
    <t>16-05-001-1</t>
  </si>
  <si>
    <t>263,1</t>
  </si>
  <si>
    <t>264</t>
  </si>
  <si>
    <t>302-2350</t>
  </si>
  <si>
    <t>Кран шаровый латунный полнопроходной ИГЛ (Eagle), со стальной ручкой, с внутренней резьбой, давлением 4 МПа (40 кгс/см2), размером 1/2"</t>
  </si>
  <si>
    <t>265</t>
  </si>
  <si>
    <t>18-06-007-3</t>
  </si>
  <si>
    <t>Установка фильтров диаметром 40 мм</t>
  </si>
  <si>
    <t>10 фильтров</t>
  </si>
  <si>
    <t>265,1</t>
  </si>
  <si>
    <t>301-1215</t>
  </si>
  <si>
    <t>Фильтры для очистки воды в трубопроводах систем отопления диаметром 40 мм</t>
  </si>
  <si>
    <t>266</t>
  </si>
  <si>
    <t>301-6792</t>
  </si>
  <si>
    <t>Фильтры сетчатые Y222Р DANFOSS со сливным краном, с внутренней резьбой, латунные диаметром 40 мм</t>
  </si>
  <si>
    <t>267</t>
  </si>
  <si>
    <t>18-06-003-10</t>
  </si>
  <si>
    <t>Установка воздухоотводчиков</t>
  </si>
  <si>
    <t>267,1</t>
  </si>
  <si>
    <t>301-1489</t>
  </si>
  <si>
    <t>Воздухоотводчик автоматический с наружным резьбовым присоединением Рр=1,0 МПа, Т max = 120 град С, D = 15 мм</t>
  </si>
  <si>
    <t>268</t>
  </si>
  <si>
    <t>300-9072-001</t>
  </si>
  <si>
    <t>Воздухоотводчики автоматические латунные DANFOSS, соединение 1/2'</t>
  </si>
  <si>
    <t>Итого по подразделу: Узел первого подогрева</t>
  </si>
  <si>
    <t>Подраздел: Узел второго подогрева</t>
  </si>
  <si>
    <t>269</t>
  </si>
  <si>
    <t>270</t>
  </si>
  <si>
    <t>271</t>
  </si>
  <si>
    <t>272</t>
  </si>
  <si>
    <t>273</t>
  </si>
  <si>
    <t>301-8343</t>
  </si>
  <si>
    <t>Клапан ручной балансировочный с внутренней резьбой MSV-BD, давлением 2,0 МПа (20 кгс/см2), диаметром 20 мм</t>
  </si>
  <si>
    <t>274</t>
  </si>
  <si>
    <t>275</t>
  </si>
  <si>
    <t>301-6907</t>
  </si>
  <si>
    <t>Клапаны обратные проходные латунные BROEN BALLOFIX, давлением 1,6 МПа (16 кгс/см2), диаметром 20 мм, присоединение 3/4"х3/4"</t>
  </si>
  <si>
    <t>276</t>
  </si>
  <si>
    <t>277</t>
  </si>
  <si>
    <t>278</t>
  </si>
  <si>
    <t>279</t>
  </si>
  <si>
    <t>302-2351</t>
  </si>
  <si>
    <t>Кран шаровый латунный полнопроходной ИГЛ (Eagle), со стальной ручкой, с внутренней резьбой, давлением 4 МПа (40 кгс/см2), размером 3/4"</t>
  </si>
  <si>
    <t>280</t>
  </si>
  <si>
    <t>281</t>
  </si>
  <si>
    <t>282</t>
  </si>
  <si>
    <t>18-06-007-1</t>
  </si>
  <si>
    <t>Установка фильтров диаметром 25 мм</t>
  </si>
  <si>
    <t>282,1</t>
  </si>
  <si>
    <t>301-1213</t>
  </si>
  <si>
    <t>Фильтры для очистки воды в трубопроводах систем отопления диаметром 25 мм</t>
  </si>
  <si>
    <t>283</t>
  </si>
  <si>
    <t>301-6789</t>
  </si>
  <si>
    <t>Фильтры сетчатые Y222Р DANFOSS со сливным краном, с внутренней резьбой, латунные диаметром 20 мм</t>
  </si>
  <si>
    <t>284</t>
  </si>
  <si>
    <t>284,1</t>
  </si>
  <si>
    <t>285</t>
  </si>
  <si>
    <t>Итого по подразделу: Узел второго подогрева</t>
  </si>
  <si>
    <t>Подраздел: Трубопроводы и арматура</t>
  </si>
  <si>
    <t>286</t>
  </si>
  <si>
    <t>16-02-002-5</t>
  </si>
  <si>
    <t>Прокладка трубопроводов водоснабжения из стальных водогазопроводных оцинкованных труб диаметром 40 мм</t>
  </si>
  <si>
    <t>287</t>
  </si>
  <si>
    <t>301-1224</t>
  </si>
  <si>
    <t>Крепления для трубопроводов: кронштейны, планки, хомуты</t>
  </si>
  <si>
    <t>288</t>
  </si>
  <si>
    <t>16-02-002-2</t>
  </si>
  <si>
    <t>Прокладка трубопроводов водоснабжения из стальных водогазопроводных оцинкованных труб диаметром 20 мм</t>
  </si>
  <si>
    <t>289</t>
  </si>
  <si>
    <t>290</t>
  </si>
  <si>
    <t>16-07-005-1</t>
  </si>
  <si>
    <t>Гидравлическое испытание трубопроводов систем отопления, водопровода и горячего водоснабжения диаметром до 50 мм</t>
  </si>
  <si>
    <t>Объем: 0,65=0,1+0,55</t>
  </si>
  <si>
    <t>291</t>
  </si>
  <si>
    <t>291,1</t>
  </si>
  <si>
    <t>292</t>
  </si>
  <si>
    <t>293</t>
  </si>
  <si>
    <t>293,1</t>
  </si>
  <si>
    <t>294</t>
  </si>
  <si>
    <t>295</t>
  </si>
  <si>
    <t>295,1</t>
  </si>
  <si>
    <t>295,2</t>
  </si>
  <si>
    <t>296</t>
  </si>
  <si>
    <t>104-9400-095</t>
  </si>
  <si>
    <t>Трубки теплоизоляционные из вспененного каучука K-FLEX ST, внутренний диаметр (толщина) 30 (13) мм</t>
  </si>
  <si>
    <t>Объем: 11=10*1,1</t>
  </si>
  <si>
    <t>297</t>
  </si>
  <si>
    <t>104-9400-096</t>
  </si>
  <si>
    <t>Трубки теплоизоляционные из вспененного каучука K-FLEX ST, внутренний диаметр (толщина) 54 (13) мм</t>
  </si>
  <si>
    <t>Объем: 60,5=55*1,1</t>
  </si>
  <si>
    <t>298</t>
  </si>
  <si>
    <t>13-03-004-26</t>
  </si>
  <si>
    <t>Окраска металлических огрунтованных поверхностей эмалью ПФ-115</t>
  </si>
  <si>
    <t>Итого по подразделу: Трубопроводы и арматура</t>
  </si>
  <si>
    <t>Итого по разделу: ТС</t>
  </si>
  <si>
    <t>Итого по локальной смете №02-01-04: Вентиляция и кондиционирование воздуха, холодоснабжение, теплоснабжение</t>
  </si>
  <si>
    <t>Итого по смете: ОВ, ХС1_26.05.2017</t>
  </si>
  <si>
    <t>ТС1(ПАР)_26.05.2017</t>
  </si>
  <si>
    <t>Локальная смета: Пароснабжение</t>
  </si>
  <si>
    <t>м12-12-002-2</t>
  </si>
  <si>
    <t>Арматура фланцевая с ручным приводом или без привода водопроводная на условное давление до 10 МПа, диаметр условного прохода 15 мм</t>
  </si>
  <si>
    <t>Редукционный клапан с пилотным управлением Armstrong GP-2000  для использования на паре Ду15  GP-2000 Armstrong или аналог  (Базовая стоимость с НДС=55939,56*1,02*1,03/7,1=8277,48)</t>
  </si>
  <si>
    <t>м12-13-012-1</t>
  </si>
  <si>
    <t>Арматура для пара на условное давление 40 МПа с ручным приводом, диаметр условного прохода 10 мм</t>
  </si>
  <si>
    <t>Кран шаровой двухходовой из нержавеющей стали DN15 PN40  tmax=200oC  BV17 ADL или аналог (Базовая стоимость с НДС=3854,79*1,02*1,03/7,1=570,4)</t>
  </si>
  <si>
    <t>м12-13-004-1</t>
  </si>
  <si>
    <t>Арматура для воды и пара на условное давление 10 МПа с ручным приводом, диаметр условного прохода 10 мм</t>
  </si>
  <si>
    <t>Вентиль запорный сильфонный фланцевый «Гранвент» серии KV35 DN 15, PN 1,6 МПа, t°макс.+300 °C нержавеющая сталь KV35 ADL или аналог (Базовая стоимость с НДС=12924,05*1,02*1,03/7,1=1802,62)</t>
  </si>
  <si>
    <t>м12-13-004-2</t>
  </si>
  <si>
    <t>Арматура для воды и пара на условное давление 10 МПа с ручным приводом, диаметр условного прохода 32 мм</t>
  </si>
  <si>
    <t>ГРАНВЕНТ® KV31.01.02.032.32.Ф/Ф запорный вентиль с  сильфонным уплотнением DN32 PN16 tmax=300oC  KV31 ADL или аналог (Базовая стоимость с НДС=4191,2*1,02*1,03/7,1=620,18)</t>
  </si>
  <si>
    <t>ГРАНВЕНТ® KV31.01.02.032.20.Ф/Ф запорный вентиль с  сильфонным уплотнением DN20 PN16 tmax=300oC  KV31 ADL или аналог (Базовая стоимость с НДС=2933,57*1,02*1,03/7,1=434,09)</t>
  </si>
  <si>
    <t>ГРАНВЕНТ® KV31.01.02.032.15.Ф/Ф запорный вентиль с  сильфонным уплотнением DN15 PN16 tmax=300oC  KV31 ADL или аналог (Базовая стоимость с НДС=2753,58*1,02*1,03/7,1=407,45)</t>
  </si>
  <si>
    <t>BV17.03.015.40.М/Ф - Кран шаровой двухходовой серии BV17,корпус из углеродистой стали, полнопроходной DN15 PN40,межфланцевый  BV17 ADL или аналог (Базовая стоимость с НДС=3872,73*1,02*1,03/7,1=573,05)</t>
  </si>
  <si>
    <t>м12-13-016-2</t>
  </si>
  <si>
    <t>Арматура для пара на условное давление 80 МПа с ручным приводом, диаметр условного прохода 20 мм</t>
  </si>
  <si>
    <t>Шаровой кран двухходовой BV16-01, резьба DN15 PN40, BV16 ADL или аналог (Базовая стоимость с НДС=512,47*1,02*1,03/7,1=75,83)</t>
  </si>
  <si>
    <t>ГРАНЛОК® CVS16.05.020.16 Обратный клапан  межфланцевый Ду 20 бронза, РN16, Тmax=250oC  CVS16 ADL или аналог (Базовая стоимость с НДС=2067,85*1,02*1,03/7,1=305,98)</t>
  </si>
  <si>
    <t>ГРАНЛОК® CVS16.05.015.16 Обратный клапан  межфланцевый Ду 15 бронза, РN16, Тmax=250oC  CVS16 ADL или аналог (Базовая стоимость с НДС=1631,63*1,02*1,03/7,1=241,44)</t>
  </si>
  <si>
    <t>18-06-006-3</t>
  </si>
  <si>
    <t>Установка узлов конденсатоотводчиков диаметром 25 мм</t>
  </si>
  <si>
    <t>1 УЗЕЛ</t>
  </si>
  <si>
    <t>21,1</t>
  </si>
  <si>
    <t>302-1189</t>
  </si>
  <si>
    <t>Конденсатоотводчики муфтовые 45Ч12НЖ в трубной обвязке из водогазопроводных труб с тремя вентилями № конденсатоотводчика-1, диаметр 25 мм</t>
  </si>
  <si>
    <t>СТИМАКС® A 31.4.5.015.Ф/Ф, конденсатоотводчик поплавковый,стальной DN25 PN16 dP=4.5 бар Тмакс=300оС  А 31.4.5 ADL или аналог (Базовая стоимость с НДС=10691,92*1,02*1,03/7,1=1582,1)</t>
  </si>
  <si>
    <t>23,1</t>
  </si>
  <si>
    <t>СТИМАКС® A 31.4.5.020.Ф/Ф, конденсатоотводчик поплавковый, стальной DN25 PN16 dP=4.5 бар Тмакс=300оС А 31.4.5 ADL или аналог (Базовая стоимость с НДС=11164,58*1,02*1,03/7,1=1652,04)</t>
  </si>
  <si>
    <t>25,1</t>
  </si>
  <si>
    <t>СТИМАКС® ТК 44.22.015.М/Ф, конденсатоотводчик капсульный,DN 15 PN40 dP=22 бар Тмакс=300оС  ТК 44 ADL или аналог (Базовая стоимость с НДС=9532,96*1,02*1,03/7,1=1410,61)</t>
  </si>
  <si>
    <t>Фильтр сетчатый IS16.01.0600.020.032.16.Ф/Ф, DN032, РN16,Тмакс=300оСIS16 ADL или аналог (Базовая стоимость с НДС=1075,97*1,02*1,03/7,1=159,21)</t>
  </si>
  <si>
    <t>Фильтр сетчатый IS16.01.0600.020.16.Ф/Ф, DN020, РN16,  Тмакс=300оСIS16 ADL или аналог (Базовая стоимость с НДС=846,09*1,02*1,03/7,1=125,2)</t>
  </si>
  <si>
    <t>Фильтр сетчатый IS16.01.0600.015.16.Ф/Ф, DN015, РN16,  Тмакс=300оС IS16 ADL или аналог (Базовая стоимость с НДС=712,08*1,02*1,03/7,1=105,37)</t>
  </si>
  <si>
    <t>16-02-007-1</t>
  </si>
  <si>
    <t>Установка фланцевых соединений на стальных трубопроводах диаметром 50 мм</t>
  </si>
  <si>
    <t>1 соединение</t>
  </si>
  <si>
    <t>Объем: 51=102/2</t>
  </si>
  <si>
    <t>507-0983</t>
  </si>
  <si>
    <t>Фланцы стальные плоские приварные из стали ВСт3сп2, ВСт3сп3, давлением 1,0 МПа (10 кгс/см2), диаметром 50 мм</t>
  </si>
  <si>
    <t>Фланец стальной плоский приварной Ст 20, Ру16 DN 50 (Базовая стоимость с НДС=327,21*1,02*1,03/7,1=48,41)</t>
  </si>
  <si>
    <t>Фланец стальной плоский приварной Ст 20, Ру16 DN 40 (Базовая стоимость с НДС=227,83*1,02*1,03/7,1=33,71)</t>
  </si>
  <si>
    <t>Фланец стальной плоский приварной Ст 20, Ру16 DN 32 (Базовая стоимость с НДС=240,62*1,02*1,03/7,1=35,61)</t>
  </si>
  <si>
    <t>Фланец стальной плоский приварной Ст 20, Ру16 DN 32 (Базовая стоимость с НДС=150,08*1,02*1,03/7,1=22,21)</t>
  </si>
  <si>
    <t>39,1</t>
  </si>
  <si>
    <t>42,1</t>
  </si>
  <si>
    <t>301-1465</t>
  </si>
  <si>
    <t>Манометр для неагрессивных сред (класс точности 1.5) с резьбовым присоединением марка МП-3У-16 с трехходовым краном 11П18пкРу16</t>
  </si>
  <si>
    <t>Манометр ТМ-321. Диапазон показаний давлений 0-0.6Мпа (с трубкой Перкинса и трехходовым краном типа 11б18бк без фланца для контрольного манометра)  ТМ-321Р.00 WIKA или аналог (Базовая стоимость с НДС=1234,72*1,02*1,03/7,1=182,7)</t>
  </si>
  <si>
    <t>Клапан трехходовой под манометр 1/4" (Базовая стоимость с НДС=71,82*1,02*1,03/7,1=10,63)</t>
  </si>
  <si>
    <t>м12-10-001-1</t>
  </si>
  <si>
    <t>Бобышки, штуцеры на условное давление до 10 МПа</t>
  </si>
  <si>
    <t>СТМ 021-р/р-008 Трубка под манометр нерж. сталь для  горизонт. трубопроводов Ду1/4" Ру40 tмах=400оС (Базовая стоимость с НДС=1079,9*1,02*1,03/7,1=159,79)</t>
  </si>
  <si>
    <t>м12-01-054-1</t>
  </si>
  <si>
    <t>Трубопровод в помещениях или на открытых площадках в пределах цехов из труб легированных сталей, монтируемый из труб и готовых деталей, на условное давление не более 10 МПа, диаметр трубопровода наружный 45 мм</t>
  </si>
  <si>
    <t>16-02-002-6</t>
  </si>
  <si>
    <t>Прокладка трубопроводов водоснабжения из стальных водогазопроводных оцинкованных труб диаметром 50 мм</t>
  </si>
  <si>
    <t>Объем: 0,0065=0,005*1,3</t>
  </si>
  <si>
    <t>301-3360</t>
  </si>
  <si>
    <t>Крепления для трубопроводов оцинкованные: кронштейны, планки, хомуты</t>
  </si>
  <si>
    <t>Объем: 0,026=0,02*1,3</t>
  </si>
  <si>
    <t>16-02-002-4</t>
  </si>
  <si>
    <t>Прокладка трубопроводов водоснабжения из стальных водогазопроводных оцинкованных труб диаметром 32 мм</t>
  </si>
  <si>
    <t>Объем: 0,52=0,4*1,3</t>
  </si>
  <si>
    <t>16-02-002-3</t>
  </si>
  <si>
    <t>Прокладка трубопроводов водоснабжения из стальных водогазопроводных оцинкованных труб диаметром 25 мм</t>
  </si>
  <si>
    <t>Объем: 0,169=0,13*1,3</t>
  </si>
  <si>
    <t>Объем: 0,26=0,2*1,3</t>
  </si>
  <si>
    <t>16-02-002-7</t>
  </si>
  <si>
    <t>Прокладка трубопроводов водоснабжения из стальных водогазопроводных оцинкованных труб диаметром 65 мм</t>
  </si>
  <si>
    <t>Объем: 0,0195=0,015*1,3</t>
  </si>
  <si>
    <t>Объем: 0,039=0,03*1,3</t>
  </si>
  <si>
    <t>16-02-010-1</t>
  </si>
  <si>
    <t>Изготовление элементов и сборка узлов стальных трубопроводов диаметром 50 мм</t>
  </si>
  <si>
    <t>Объем: 10,205=(0,039+0,26+0,169+0,52+0,026+0,0065)*10</t>
  </si>
  <si>
    <t>16-02-010-2</t>
  </si>
  <si>
    <t>Изготовление элементов и сборка узлов стальных трубопроводов диаметром 80 мм</t>
  </si>
  <si>
    <t>Объем: 0,195=(0,0195)*10</t>
  </si>
  <si>
    <t>Объем: 1,0205=0,0065+0,026+0,52+0,169+0,26+0,039</t>
  </si>
  <si>
    <t>16-07-005-2</t>
  </si>
  <si>
    <t>Гидравлическое испытание трубопроводов систем отопления, водопровода и горячего водоснабжения диаметром до 100 мм</t>
  </si>
  <si>
    <t>16-04-002-1</t>
  </si>
  <si>
    <t>Объем: 0,026=(1,3*2)/100</t>
  </si>
  <si>
    <t>68,1</t>
  </si>
  <si>
    <t>16-04-002-3</t>
  </si>
  <si>
    <t>Объем: 0,015=(1,5*1)/100</t>
  </si>
  <si>
    <t>70,1</t>
  </si>
  <si>
    <t>м12-11-001-5</t>
  </si>
  <si>
    <t>Предварительный подогрев сварных соединений труб, диаметр наружный 38 мм</t>
  </si>
  <si>
    <t>м12-11-001-4</t>
  </si>
  <si>
    <t>м12-11-001-3</t>
  </si>
  <si>
    <t>Предварительный подогрев сварных соединений труб, диаметр наружный 25 мм</t>
  </si>
  <si>
    <t>26-01-001-1</t>
  </si>
  <si>
    <t>Изоляция трубопроводов конструкциями теплоизоляционными комплектными на основе цилиндров минераловатных на синтетическом связующем</t>
  </si>
  <si>
    <t>26-01-019-1</t>
  </si>
  <si>
    <t>Объем: 7,6=(1+1+1+1+3+6+1+1+1+2+4+11+3+5+3+6+26)/10</t>
  </si>
  <si>
    <t>79,1</t>
  </si>
  <si>
    <t>25-12-013-4</t>
  </si>
  <si>
    <t>Выдержка под давлением при гидравлическом испытании на прочность и герметичность трубопроводов Ду 300 мм</t>
  </si>
  <si>
    <t>1 участок испытания трубопровода</t>
  </si>
  <si>
    <t>Итого по локальной смете: Пароснабжение</t>
  </si>
  <si>
    <t>Итого по локальной смете №02-01-05: Пароснабжение</t>
  </si>
  <si>
    <t>Итого по смете: ТС1(ПАР)_26.05.2017</t>
  </si>
  <si>
    <t>ТХ</t>
  </si>
  <si>
    <t>Раздел: Система сжатый воздух (СА)</t>
  </si>
  <si>
    <t>Труба нержавеющая AISI 304 наружная поверхность матовая DIN 11850 тип 2 DN 23х1,5 DIN 11850 (Базовая стоимость с НДС=406,81/7,1=57,30)</t>
  </si>
  <si>
    <t>Труба нержавеющая AISI 304 наружная поверхность матовая DIN 11850 тип 2 DN 19х1,5 DIN 11850 (Базовая стоимость с НДС=261,53/7,1=36,84)</t>
  </si>
  <si>
    <t>Тройник равнопроходный из стали AISI 304 DN15   (Базовая стоимость с НДС=441,67/7,1=62,21)</t>
  </si>
  <si>
    <t>Тройник редуцирующий короткий из стали AISI 304 DN20/DN15   (Базовая стоимость с НДС=505,61/7,1=71,21)</t>
  </si>
  <si>
    <t>Переход эксцентрический из стали AISI 304 DN20/DN15 (Базовая стоимость с НДС=285,93/7,1=40,27)</t>
  </si>
  <si>
    <t>Отвод крутоизогнутый 90 град из стали AISI 304 DN20 (Базовая стоимость с НДС=232,46/7,1=32,74)</t>
  </si>
  <si>
    <t>Конический патрубок для шланга AISI 304 DN15 (Базовая стоимость с НДС=215.03/7,1=30.29)</t>
  </si>
  <si>
    <t>Арматура приварная с ручным приводом или без привода водопроводная на условное давление до 10 МПа, диаметр условного прохода 15 мм</t>
  </si>
  <si>
    <t>Шаровой кран ручной приварной из стали AISI 316, класс герметичности А, PN63 DN15 (Базовая стоимость с НДС=5369,83/7,1=756,31)</t>
  </si>
  <si>
    <t>Резьбовое  соединение из стали AISI 304 DN15  (Базовая стоимость с НДС=215.03/7,1=30.29)</t>
  </si>
  <si>
    <t>Установка манометров с трехходовым краном и трубкой-сифоном</t>
  </si>
  <si>
    <t>14,1</t>
  </si>
  <si>
    <t>301-1466</t>
  </si>
  <si>
    <t>Манометр для неагрессивных сред (класс точности 1.5) с резьбовым присоединением марка МП-3У-16 с трехходовым краном 11П18пкРу16 с трубкой сифоном</t>
  </si>
  <si>
    <t>Манометр  с трехходовым краном 0-10 бар WIKA  (Базовая стоимость с НДС=2161,06/7,1=304,37)</t>
  </si>
  <si>
    <t>Трубка 1/2" JG PE-1007-0100М (Базовая стоимость с НДС=56,05/7,1=7,89)</t>
  </si>
  <si>
    <t>Tri-clamp соединение в сборе (Tri-clamp адаптор - 2 шт.; уплотнение EPDM - 1 шт.; хомут - 1 шт.), нерж. сталь AISI 316L, DIN 11850 DN20  (Базовая стоимость с НДС=2766,27/7,1=389,62)</t>
  </si>
  <si>
    <t>Tri-clamp соединение в сборе (Tri-clamp адаптор - 2 шт.; уплотнение EPDM - 1 шт.; хомут - 1 шт.), нерж. сталь AISI 316L, DIN 11850 DN15  (Базовая стоимость с НДС=2278,11/7,1=320,86)</t>
  </si>
  <si>
    <t>Хомут для трубы со стержнем DN15 AISI  (Базовая стоимость с НДС=191,79/7,1=27.01)</t>
  </si>
  <si>
    <t>Адаптер 1/2" х 1/2" JP  (Базовая стоимость с НДС=47,5/7,1=6,69)</t>
  </si>
  <si>
    <t>Предварительный подогрев сварных соединений труб, диаметр наружный 45 мм</t>
  </si>
  <si>
    <t>Крышка зажимного соединения Clamp DN40 (Базовая стоимость с НДС=578,84/7,1=81,53)</t>
  </si>
  <si>
    <t>Крышка зажимного соединения Clamp DN40 (Базовая стоимость с НДС=626.49/7,1=88,24)</t>
  </si>
  <si>
    <t>Монтажный комплект HILTI (Базовая стоимость с НДС=8896,92/7,1=1253,09)</t>
  </si>
  <si>
    <t>КОМПЛ</t>
  </si>
  <si>
    <t>Итого по разделу: Система сжатый воздух (СА)</t>
  </si>
  <si>
    <t>Итого по локальной смете №02-01-08: Сжатый воздух</t>
  </si>
  <si>
    <t>Итого по смете: ТХ</t>
  </si>
  <si>
    <t>177СС</t>
  </si>
  <si>
    <t>Локальная смета: Охранная сигнализация</t>
  </si>
  <si>
    <t>Раздел: Оборудование</t>
  </si>
  <si>
    <t>м10-08-001-6</t>
  </si>
  <si>
    <t>Приборы приемно-контрольные сигнальные, концентратор блок базовый на 10 лучей</t>
  </si>
  <si>
    <t>)*1,2)*1,2</t>
  </si>
  <si>
    <t>м10-08-003-3</t>
  </si>
  <si>
    <t>Устройство ультразвуковое, блок питания и контроля</t>
  </si>
  <si>
    <t>м08-01-081-1</t>
  </si>
  <si>
    <t>Аппарат (кнопка, ключ управления, замок электромагнитной блокировки, звуковой сигнал, сигнальная лампа) управления и сигнализации, количество подключаемых концов до 2</t>
  </si>
  <si>
    <t>м10-08-002-1</t>
  </si>
  <si>
    <t>Извещатель ПС автоматический тепловой электро-контактный, магнитоконтактный в нормальном исполнении</t>
  </si>
  <si>
    <t>Извещатель охранный поверхностный звуковой адресный С2000-СТ исп03</t>
  </si>
  <si>
    <t>м10-08-002-6</t>
  </si>
  <si>
    <t>Конструкция для установки извещателя</t>
  </si>
  <si>
    <t>м10-04-101-7</t>
  </si>
  <si>
    <t>Громкоговоритель или звуковая колонка в помещении</t>
  </si>
  <si>
    <t>м08-03-572-4</t>
  </si>
  <si>
    <t>Блок управления шкафного исполнения или распределительный пункт (шкаф), устанавливаемый на стене, высота и ширина до 1200х1000 мм</t>
  </si>
  <si>
    <t>Итого по разделу: Оборудование</t>
  </si>
  <si>
    <t>Раздел: Кабельные изделия</t>
  </si>
  <si>
    <t>Объем: 1,7=(25+80+45+20)/100</t>
  </si>
  <si>
    <t>501-1888</t>
  </si>
  <si>
    <t>1000 м</t>
  </si>
  <si>
    <t>Объем: 0,0255=25/1000*1,02</t>
  </si>
  <si>
    <t>501-1906</t>
  </si>
  <si>
    <t>Объем: 0,0816=80/1000*1,02</t>
  </si>
  <si>
    <t>501-1907</t>
  </si>
  <si>
    <t>Объем: 0,0459=45/1000*1,02</t>
  </si>
  <si>
    <t>Объем: 20,4=20*1,02</t>
  </si>
  <si>
    <t>м08-10-010-1</t>
  </si>
  <si>
    <t>Прокладка труб гофрированных ПВХ для защиты проводов и кабелей</t>
  </si>
  <si>
    <t>Объем: 1=100/100</t>
  </si>
  <si>
    <t>103-2413</t>
  </si>
  <si>
    <t>Объем: 10,2=100/10*1,02</t>
  </si>
  <si>
    <t>509-5777</t>
  </si>
  <si>
    <t>Объем: 1,2=120/100</t>
  </si>
  <si>
    <t>м08-02-396-6</t>
  </si>
  <si>
    <t>Короб металлический по стенам и потолкам, длина 3 м</t>
  </si>
  <si>
    <t>Итого по разделу: Кабельные изделия</t>
  </si>
  <si>
    <t>Итого по локальной смете: Охранная сигнализация</t>
  </si>
  <si>
    <t>Локальная смета: Система контроля управления доступом</t>
  </si>
  <si>
    <t>)*1,1)*1,2</t>
  </si>
  <si>
    <t>м11-05-001-1</t>
  </si>
  <si>
    <t>Механизм исполнительный, масса, кг, до: 20</t>
  </si>
  <si>
    <t>м10-03-013-5</t>
  </si>
  <si>
    <t>Коммутатор служебной связи</t>
  </si>
  <si>
    <t>м10-03-014-1</t>
  </si>
  <si>
    <t>Электрическая проверка и настройка коммутатора междугородного</t>
  </si>
  <si>
    <t>1 рабочее место</t>
  </si>
  <si>
    <t>м10-06-068-15</t>
  </si>
  <si>
    <t>Настройка простых сетевых трактов конфигурация и настройка сетевых компонентов (мост, маршрутизатор, модем и т.п.)</t>
  </si>
  <si>
    <t>501-8646</t>
  </si>
  <si>
    <t>Кабель силовой с медными жилами с поливинилхлоридной изоляцией и оболочкой, не распространяющий горение марки ВВГнг, напряжением 0,66 кВ, с числом жил - 2 и сечением 1,5 мм2</t>
  </si>
  <si>
    <t>Объем: 0,0721=70/1000*1,03</t>
  </si>
  <si>
    <t>м08-02-402-2</t>
  </si>
  <si>
    <t>Кабель двух-четырехжильный по установленным конструкциям и лоткам с установкой ответвительных коробок во взрывоопасных и пожароопасных помещениях сечением жилы до 6 мм2</t>
  </si>
  <si>
    <t>500-9075-76801</t>
  </si>
  <si>
    <t>Кабель сетевой "витая пара" UTP 4х2х0,5 мм, категория 5Е LSZH</t>
  </si>
  <si>
    <t>Объем: 133,9=130*1,03</t>
  </si>
  <si>
    <t>Объем: 15,3=150/10*1,02</t>
  </si>
  <si>
    <t>Держатель с защелкой "DKC" для труб диаметром 25 мм</t>
  </si>
  <si>
    <t>м08-02-390-1</t>
  </si>
  <si>
    <t>Короба пластмассовые шириной до 40 мм</t>
  </si>
  <si>
    <t>509-1831</t>
  </si>
  <si>
    <t>Кабель-канал (короб) "Электропласт" 25x16 мм</t>
  </si>
  <si>
    <t>Объем: 0,51=50/100*1,02</t>
  </si>
  <si>
    <t>509-1829</t>
  </si>
  <si>
    <t>Кабель-канал (короб) "Электропласт" 16x16 мм</t>
  </si>
  <si>
    <t>м10-06-068-17</t>
  </si>
  <si>
    <t>Сдача объекта, контрольные и приемо-сдаточные испытания</t>
  </si>
  <si>
    <t>1 объект</t>
  </si>
  <si>
    <t>Итого по локальной смете: Система контроля управления доступом</t>
  </si>
  <si>
    <t>Локальная смета: Структурированная кабельная сеть</t>
  </si>
  <si>
    <t>м08-03-572-3</t>
  </si>
  <si>
    <t>Блок управления шкафного исполнения или распределительный пункт (шкаф), устанавливаемый на стене, высота и ширина до 600х600 мм</t>
  </si>
  <si>
    <t>м11-04-020-1</t>
  </si>
  <si>
    <t>Разъемы штепсельные с разделкой и включением экранированного кабеля, сечение жилы до 1 мм2, количество подключаемых жил 14 шт.</t>
  </si>
  <si>
    <t>509-1841</t>
  </si>
  <si>
    <t>Кабель-канал (короб) "Legrand" 20х12,5 мм</t>
  </si>
  <si>
    <t>Объем: 5,1=50/10*1,02</t>
  </si>
  <si>
    <t>Объем: 0,5=50/100</t>
  </si>
  <si>
    <t>м11-04-008-2</t>
  </si>
  <si>
    <t>Съемные и выдвижные блоки (модули, ячейки, ТЭЗ), масса до 10 кг</t>
  </si>
  <si>
    <t>Объем: 123,6=120*1,03</t>
  </si>
  <si>
    <t>509-8384</t>
  </si>
  <si>
    <t>Коннектор (джек) RJ-45 8P-8C CAT6 (со вставкой) REXANT</t>
  </si>
  <si>
    <t>м10-06-048-6</t>
  </si>
  <si>
    <t>Прокладка волоконно-оптических кабелей в канализации в трубопроводе по свободному каналу</t>
  </si>
  <si>
    <t>100 М КАБЕЛЯ</t>
  </si>
  <si>
    <t>м10-06-059-4</t>
  </si>
  <si>
    <t>Измерение на смонтированном участке волоконно-оптического кабеля в одном направлении с числом волокон 16</t>
  </si>
  <si>
    <t>1 измерение</t>
  </si>
  <si>
    <t>)*1,2*2</t>
  </si>
  <si>
    <t>м10-06-060-4</t>
  </si>
  <si>
    <t>Монтаж оптического кросса с учетом измерений на волоконно-оптическом кабеле с числом волокон 16</t>
  </si>
  <si>
    <t>1 оптический кросс</t>
  </si>
  <si>
    <t>Итого по локальной смете: Структурированная кабельная сеть</t>
  </si>
  <si>
    <t>Локальная смета: Видеонаблюдение</t>
  </si>
  <si>
    <t>м10-10-001-1</t>
  </si>
  <si>
    <t>Камеры видеонаблюдения фиксированные</t>
  </si>
  <si>
    <t>509-6502</t>
  </si>
  <si>
    <t>Источник бесперебойного питания Delta N Series UPS</t>
  </si>
  <si>
    <t>Итого по локальной смете: Видеонаблюдение</t>
  </si>
  <si>
    <t>Итого по локальной смете №02-01-08: Сети связи. Компьютерные сети, система контроля и управления доступом. Видеонаблюдение. Охранная сигнализация</t>
  </si>
  <si>
    <t>Итого по смете: 177СС</t>
  </si>
  <si>
    <t>177АУПС</t>
  </si>
  <si>
    <t>Болид</t>
  </si>
  <si>
    <t>Delta</t>
  </si>
  <si>
    <t>м10-08-003-4</t>
  </si>
  <si>
    <t>Устройство ультразвуковое, преобразователь (излучатель или приемник)</t>
  </si>
  <si>
    <t>м10-08-002-2</t>
  </si>
  <si>
    <t>Извещатель ПС автоматический дымовой, фотоэлектрический, радиоизотопный, световой в нормальном исполнении</t>
  </si>
  <si>
    <t>м10-01-003-9</t>
  </si>
  <si>
    <t>Табло рядовой сигнализации</t>
  </si>
  <si>
    <t>1 табло</t>
  </si>
  <si>
    <t>ЩАП</t>
  </si>
  <si>
    <t>Объем: 6,3=630/100</t>
  </si>
  <si>
    <t>Кабели парной скрутки огнестойкие для систем пожарной сигнализации с однопроволочными медными жилами, изоляцией из кремнийорганической резины, оболочкой из ПВХ, не распространяющий горение, с низким дымо- и газовыделением, с экраном из алюмолавсановой ленты, марки КПСЭнг-FRLS 2х2х0,75</t>
  </si>
  <si>
    <t>Кабели парной скрутки огнестойкие для систем пожарной сигнализации с однопроволочными медными жилами, изоляцией из кремнийорганической резины, оболочкой из безгалогенной полимерной композиции, не распространяющий горение, с низким дымо- и газовыделением, марки КПСнг(А)-FRHF 2х2х0,75</t>
  </si>
  <si>
    <t>Объем: 0,255=250/1000*1,02</t>
  </si>
  <si>
    <t>Кабели парной скрутки огнестойкие для систем пожарной сигнализации с однопроволочными медными жилами, изоляцией из кремнийорганической резины, оболочкой из безгалогенной полимерной композиции, не распространяющий горение, с низким дымо- и газовыделением, марки КПСнг(А)-FRHF 2х2х1,0</t>
  </si>
  <si>
    <t>Объем: 51=50*1,02</t>
  </si>
  <si>
    <t>Объем: 3=300/100</t>
  </si>
  <si>
    <t>Трубы гибкие гофрированные легкие из самозатухающего ПВХ (IP55) серии FL, с зондом, диаметром 20 мм</t>
  </si>
  <si>
    <t>Объем: 30,6=300/10*1,02</t>
  </si>
  <si>
    <t>103-2438</t>
  </si>
  <si>
    <t>Трубы жесткие гладкие тяжелые из самозатухающего ПВХ (IP55) серии RIG, диаметром 20 мм</t>
  </si>
  <si>
    <t>Объем: 1,02=10/10*1,02</t>
  </si>
  <si>
    <t>Объем: 1,75=175/100</t>
  </si>
  <si>
    <t>Россия</t>
  </si>
  <si>
    <t>Итого по локальной смете №02-01-09: Пожарная сигнализация, оповещение о пожаре, противопожарная автоматика и блокировки</t>
  </si>
  <si>
    <t>Итого по смете: 177АУПС</t>
  </si>
  <si>
    <t>177АОВ</t>
  </si>
  <si>
    <t>Раздел: 3. Приборы и средства автоматизации</t>
  </si>
  <si>
    <t>Подраздел: 3.1. Система П1</t>
  </si>
  <si>
    <t>м11-02-002-1</t>
  </si>
  <si>
    <t>Прибор, устанавливаемый на фланцевых соединениях, масса до 1,5 кг</t>
  </si>
  <si>
    <t>Датчик температуры и влажности канальный DC 0...10. DC 0...10 QFM2160  Siemens</t>
  </si>
  <si>
    <t>Датчик температуры погружной, NTC 10k, -30...+130С,  QAE2130.010  Siemens</t>
  </si>
  <si>
    <t>Защитная гильза, 100 мм, G?" LW7, нержавеющая сталь V4A ALT-SS100  Siemens</t>
  </si>
  <si>
    <t>Датчик температуры канальный, NTC 10k, QAM2130.040  Siemens</t>
  </si>
  <si>
    <t>Крепежный фланец, регулируемая толщина AQM63.0  Siemens</t>
  </si>
  <si>
    <t>Термостат защиты от замораживания -5...+15C, L=6.0 м,  QAF81.6  Siemens</t>
  </si>
  <si>
    <t>Термостат защиты от замораживания -5...+15C, L=3.0 м,  QAF81.3  Siemens</t>
  </si>
  <si>
    <t>Реле перепада давления воздуха 50...500 Па,  QBM81-5  Siemens</t>
  </si>
  <si>
    <t>Реле перепада давления воздуха 20...300 Па,  QBM81-3  Siemens</t>
  </si>
  <si>
    <t>м12-12-003-1</t>
  </si>
  <si>
    <t>Арматура фланцевая с электрическим приводом на условное давление до 4 МПа, диаметр условного прохода 32 мм</t>
  </si>
  <si>
    <t>Привод воздушной заслонки с возвр. пружиной, 18Н, 230В 2 доп. контакта, GСA326.1E  Siemens</t>
  </si>
  <si>
    <t>Привод рег. клапана секции нагревателя 24V AC/DC, упр. 0...10V SAS61.03  Siemens</t>
  </si>
  <si>
    <t>Клапан секции нагревателя 2-х ходовой  VVG44.20-6.3  Siemens</t>
  </si>
  <si>
    <t>Латунный фитинг G 1?" / Rp ?, 100 °C, комплект из 2 ALG202B  Siemens</t>
  </si>
  <si>
    <t>Клапан секции нагревателя 2-х ходовой VVG44.20-6.3 VVG44.20-6.3  Siemens</t>
  </si>
  <si>
    <t>Латунный фитинг G 1" / Rp ?", 100°C, комплект из 2 ALG152B  Siemens</t>
  </si>
  <si>
    <t>Итого по подразделу: 3.1. Система П1</t>
  </si>
  <si>
    <t>Подраздел: 3.2. НЕРА-фильтры</t>
  </si>
  <si>
    <t>Реле перепада давления воздуха 100...1000 Па,  QBM81-10  Siemens</t>
  </si>
  <si>
    <t>Итого по подразделу: 3.2. НЕРА-фильтры</t>
  </si>
  <si>
    <t>Итого по разделу: 3. Приборы и средства автоматизации</t>
  </si>
  <si>
    <t>Раздел: 4. Система В1</t>
  </si>
  <si>
    <t>м11-03-011-1</t>
  </si>
  <si>
    <t>Прибор для анализа физико-химического состава вещества, категория сложности I</t>
  </si>
  <si>
    <t>Привод воздушной заслонки с возвр. пружиной, 7Н, 230В 2 доп. контакта, GMA326.1E  Siemens</t>
  </si>
  <si>
    <t>м12-12-003-5</t>
  </si>
  <si>
    <t>Арматура фланцевая с электрическим приводом на условное давление до 4 МПа, диаметр условного прохода 80 мм</t>
  </si>
  <si>
    <t>Привод воздушной заслонки с возвр. пружиной, Exd, упр. 0...10V, ExMax-15-YF  Schischek</t>
  </si>
  <si>
    <t>Реле перепада давления воздуха 100...1000 Па,  QBM81-5  Siemens</t>
  </si>
  <si>
    <t>Реле перепада давления воздуха 100...1000 Па,  QBM81-3  Siemens</t>
  </si>
  <si>
    <t>Итого по разделу: 4. Система В1</t>
  </si>
  <si>
    <t>Раздел: 5. Система МО1.1</t>
  </si>
  <si>
    <t>Взрывозащищенная коробка Exbox-Y/S  Schischek</t>
  </si>
  <si>
    <t>Пост кнопочный во взрывозащищенном исполнении Exd. 2 кнопки без фикс., 2 лампы с подсветкой. Лампа 24 В АС. Кабельный ввод сверху.</t>
  </si>
  <si>
    <t>Итого по разделу: 5. Система МО1.1</t>
  </si>
  <si>
    <t>Раздел: 6. Система МО1.2</t>
  </si>
  <si>
    <t>Итого по разделу: 6. Система МО1.2</t>
  </si>
  <si>
    <t>Раздел: 7. Система В2</t>
  </si>
  <si>
    <t>Итого по разделу: 7. Система В2</t>
  </si>
  <si>
    <t>Раздел: 8. Газоанализаторы</t>
  </si>
  <si>
    <t>Датчик-газоанализатор ДАХ-М-05-O2-30  ИБЯЛ.413412.005  Аналитприбор</t>
  </si>
  <si>
    <t>Датчик-газоанализатор ДАТ-М-05  ИБЯЛ.413216.044  Аналитприбор</t>
  </si>
  <si>
    <t>Оповещатель светозвуковой, взрывозащищенный:  - модуль системный взрывозащищенный  - ИСБ - информационный свето-акустический на 100 дБ/м  - К - индикатор (секция) красного цвета  - переменного тока 220 В (50 или 60 Гц)  - с тремя управляющими входами (три уровня сигнализации)  - основной режим работы  - два кабельных ввода снизу типа М20S (М16)  - от -60 до +50°С (УХЛ1)  - 1Ex e m IIС T6 Gb Х МСВ-ИСБ-К-3-3-0-3 УХЛ1   1Ex e m IIС T6 Gb Х  ИнТехСистем</t>
  </si>
  <si>
    <t>Итого по разделу: 8. Газоанализаторы</t>
  </si>
  <si>
    <t>Раздел: 9. КОНТРОЛЛЕРНОЕ ОБОРУДОВАНИЕ И СЕТЕВОЕ ОБОРУДОВАНИЕ</t>
  </si>
  <si>
    <t>Подраздел: 1.1. 177-ЩА</t>
  </si>
  <si>
    <t>м10-02-040-1</t>
  </si>
  <si>
    <t>Устройство центральное управляющее</t>
  </si>
  <si>
    <t>1 устройство</t>
  </si>
  <si>
    <t>Станция автоматизации до 200 точек данных, Island шиной, коммуникацией BACnet/IP PXC100-E.D  Siemens</t>
  </si>
  <si>
    <t>м10-02-041-1</t>
  </si>
  <si>
    <t>Электрическая проверка и настройка устройства центрального управляющего</t>
  </si>
  <si>
    <t>м11-04-008-1</t>
  </si>
  <si>
    <t>Съемные и выдвижные блоки (модули, ячейки, ТЭЗ), масса до 5 кг</t>
  </si>
  <si>
    <t>Модуль питания TXS1.12F10  Siemens</t>
  </si>
  <si>
    <t>Модуль подключения шины TXS1.EF10  Siemens</t>
  </si>
  <si>
    <t>Универсальный модуль ввода/вывода на 8 входов TXM1.8U  Siemens</t>
  </si>
  <si>
    <t>Универсальный модуль ввода/вывода на 8 входов TXM1.8X  Siemens</t>
  </si>
  <si>
    <t>Модуль ввода/вывода на 6 релейных выходов TXM1.6R  Siemens</t>
  </si>
  <si>
    <t>Модуль ввода/вывода на 16 цифровых входов TXM1.16D  Siemens</t>
  </si>
  <si>
    <t>м10-01-039-6</t>
  </si>
  <si>
    <t>Реле, ключ, кнопка и др. с подготовкой места установки</t>
  </si>
  <si>
    <t>Адресный ключ 1-24 + Rest TXA1.K24  Siemens</t>
  </si>
  <si>
    <t>Коммутатор 5 x 10/100BaseTX EDS-205  MOXA</t>
  </si>
  <si>
    <t>м10-02-040-2</t>
  </si>
  <si>
    <t>Устройство автоматического ввода программ</t>
  </si>
  <si>
    <t>Панель оператора PXM20-E  Siemens</t>
  </si>
  <si>
    <t>Итого по подразделу: 1.1. 177-ЩА</t>
  </si>
  <si>
    <t>Итого по разделу: 9. КОНТРОЛЛЕРНОЕ ОБОРУДОВАНИЕ И СЕТЕВОЕ ОБОРУДОВАНИЕ</t>
  </si>
  <si>
    <t>Раздел: 10. ЭЛЕКТРОАППАРАТЫ И ПРОЧЕЕ ОБОРУДОВАНИЕ</t>
  </si>
  <si>
    <t>Подраздел: 10.1. Система П1</t>
  </si>
  <si>
    <t>м10-02-016-6</t>
  </si>
  <si>
    <t>Отдельно устанавливаемый преобразователь или блок питания</t>
  </si>
  <si>
    <t>Частотный преобразователь 18,5 кВт,  ACS310-03E-41A8-4  АВВ</t>
  </si>
  <si>
    <t>Панель управления для  ACS310   АВВ</t>
  </si>
  <si>
    <t>Итого по подразделу: 10.1. Система П1</t>
  </si>
  <si>
    <t>Подраздел: 10.2. Система В1</t>
  </si>
  <si>
    <t>Частотный преобразователь 7,5 кВт,  ACS310-03E-17A2-4  АВВ</t>
  </si>
  <si>
    <t>Итого по подразделу: 10.2. Система В1</t>
  </si>
  <si>
    <t>Подраздел: 10.3. Система МО1.1</t>
  </si>
  <si>
    <t>Частотный преобразователь 4 кВт,  ACS310-03E-09A7-4  АВВ</t>
  </si>
  <si>
    <t>Итого по подразделу: 10.3. Система МО1.1</t>
  </si>
  <si>
    <t>Итого по разделу: 10. ЭЛЕКТРОАППАРАТЫ И ПРОЧЕЕ ОБОРУДОВАНИЕ</t>
  </si>
  <si>
    <t>Раздел: 11. Щиты и пульты</t>
  </si>
  <si>
    <t>Щиты управления, в комплекте с низковольтным оборудованием 177-ЩА  Россия</t>
  </si>
  <si>
    <t>Щиты силовой, в комплекте с низковольтным оборудованием 177-ЩУВ  Россия</t>
  </si>
  <si>
    <t>Итого по разделу: 11. Щиты и пульты</t>
  </si>
  <si>
    <t>Раздел: 12. КАБЕЛИ И ПРОВОДА</t>
  </si>
  <si>
    <t>Объем: 23,05=2305/100</t>
  </si>
  <si>
    <t>Кабель интерфейсный Ethernet UTP 5e Cat 4х2х0.51 Россия</t>
  </si>
  <si>
    <t>Объем: 81,6=80*1,02</t>
  </si>
  <si>
    <t>Кабель силовой малодымный ВВГнг(А)-LS 3x1.5 Россия</t>
  </si>
  <si>
    <t>Объем: 61,2=60*1,02</t>
  </si>
  <si>
    <t>Кабель силовой малодымный ВВГнг(А)-LS 3x2.5 Россия</t>
  </si>
  <si>
    <t>Кабель силовой малодымный ВВГнг(А)-LS 4x1.5 Россия</t>
  </si>
  <si>
    <t>Объем: 30,6=30*1,02</t>
  </si>
  <si>
    <t>Кабель силовой малодымный, экранированный ВВГЭнг(А)-LS 4x2.5 Россия</t>
  </si>
  <si>
    <t>Кабель силовой малодымный, экранированный ВВГЭнг(А)-LS 4x4 Россия</t>
  </si>
  <si>
    <t>Кабель силовой малодымный, экранированный ВВГЭнг(А)-LS 4x10 Россия</t>
  </si>
  <si>
    <t>Кабель сигнальный КПСВВнг(А)-LS  1х2х0.75 Россия</t>
  </si>
  <si>
    <t>Объем: 1111,8=1090*1,02</t>
  </si>
  <si>
    <t>Кабель сигнальный КПСВВнг(А)-LS 2х2х0.75 Россия</t>
  </si>
  <si>
    <t>Объем: 255=250*1,02</t>
  </si>
  <si>
    <t>Кабель сигнальный КПСВВнг(А)-LS 4х2х0.75 Россия</t>
  </si>
  <si>
    <t>Кабель сигнальный экранированный КПСВЭВнг(А)-LS 1х2х0.75 Россия</t>
  </si>
  <si>
    <t>Кабель сигнальный экранированный КПСВЭВнг(А)-LS 2х2х0.75 Россия</t>
  </si>
  <si>
    <t>Объем: 387,6=380*1,02</t>
  </si>
  <si>
    <t>Кабели огнестойкие для систем противопожарной защиты КПСнг(A)-FRLS 2х2х0.75 Россия</t>
  </si>
  <si>
    <t>Объем: 127,5=125*1,02</t>
  </si>
  <si>
    <t>Провод  ПВ3 (ж/з)  Россия</t>
  </si>
  <si>
    <t>Объем: 102=100*1,02</t>
  </si>
  <si>
    <t>Итого по разделу: 12. КАБЕЛИ И ПРОВОДА</t>
  </si>
  <si>
    <t>Раздел: 13. ТРУБЫ, ЛОТКИ</t>
  </si>
  <si>
    <t>Объем: 0,6=60/100</t>
  </si>
  <si>
    <t>Лоток сетчатый 200, L=3000мм   Россия</t>
  </si>
  <si>
    <t>Межлотковый соединитель (в компл. с винтами, гайками)   Россия</t>
  </si>
  <si>
    <t>Полка для сетчатого лотка  (в компл. с винтами, гайками)   Россия</t>
  </si>
  <si>
    <t>Консоль для сетчатого лотка (в компл. с винтами, гайками)   Россия</t>
  </si>
  <si>
    <t>Поворот горизонтальный на 90 градусов (в компл. с винтами, гайками)   Россия</t>
  </si>
  <si>
    <t>Лоток перфорированный 200х50х2500    Россия</t>
  </si>
  <si>
    <t>Крышка лотка замковая 200х15х2500   Россия</t>
  </si>
  <si>
    <t>Перегородка в лоток 50мм   Россия</t>
  </si>
  <si>
    <t>Консоль (в компл. с винтами, гайками)   Россия</t>
  </si>
  <si>
    <t>Полка  (в компл. с винтами, гайками)   Россия</t>
  </si>
  <si>
    <t>Объем: 5=510/1,02/100</t>
  </si>
  <si>
    <t>Труба гофр. негорючая ?25 ПВХ с зондом   Россия</t>
  </si>
  <si>
    <t>Объем: 510=500*1,02</t>
  </si>
  <si>
    <t>Труба DIN 11850 18,00 x 1,50 AISI304  Россия</t>
  </si>
  <si>
    <t>Отвод DIN 11852 - BS-90 - 15 / 18x1,5 1.4307  AISI304  Россия</t>
  </si>
  <si>
    <t>Итого по разделу: 13. ТРУБЫ, ЛОТКИ</t>
  </si>
  <si>
    <t>Раздел: 13. МОНТАЖНЫЕ УЗЛЫ И ИЗДЕЛИЯ</t>
  </si>
  <si>
    <t>Коробка соединительная 85x85x40, 6 выходов, IP55   Россия</t>
  </si>
  <si>
    <t>Объем: 3=6*50/100</t>
  </si>
  <si>
    <t>Импульсная трубка ПВХ 6х9мм (бухта 50 м)   Россия бухта</t>
  </si>
  <si>
    <t>Итого по разделу: 13. МОНТАЖНЫЕ УЗЛЫ И ИЗДЕЛИЯ</t>
  </si>
  <si>
    <t>Итого по локальной смете №02-01-10: Автоматизация общеобменной вентиляции</t>
  </si>
  <si>
    <t>Итого по смете: 177АОВ</t>
  </si>
  <si>
    <t>177СБД</t>
  </si>
  <si>
    <t>Раздел: Приборы и средства автоматизации</t>
  </si>
  <si>
    <t>м10-08-002-4</t>
  </si>
  <si>
    <t>Извещатель ОС автоматический контактный, магнитоконтактный на открывание окон, дверей</t>
  </si>
  <si>
    <t>509-1904</t>
  </si>
  <si>
    <t>Извещатель охранный контактный ИО-102-6 (СМК-6)</t>
  </si>
  <si>
    <t>509-3861</t>
  </si>
  <si>
    <t>Извещатель охранный контактный ИО 102-26/В исп. 10 "Аякс"</t>
  </si>
  <si>
    <t>ИнТехСистем</t>
  </si>
  <si>
    <t>Механизм исполнительный, масса до 20 кг</t>
  </si>
  <si>
    <t>AccordTec</t>
  </si>
  <si>
    <t>ABB</t>
  </si>
  <si>
    <t>м08-03-573-4</t>
  </si>
  <si>
    <t>Шкаф (пульт) управления навесной, высота, ширина и глубина до 600х600х350 мм</t>
  </si>
  <si>
    <t>Итого по разделу: Приборы и средства автоматизации</t>
  </si>
  <si>
    <t>Раздел: Контроллерное оборудование, сетевое оборудование, сенсорные панели</t>
  </si>
  <si>
    <t>Mean Well Enterprises</t>
  </si>
  <si>
    <t>VEGA</t>
  </si>
  <si>
    <t>Итого по разделу: Контроллерное оборудование, сетевое оборудование, сенсорные панели</t>
  </si>
  <si>
    <t>Раздел: Щиты и пульты</t>
  </si>
  <si>
    <t>Итого по разделу: Щиты и пульты</t>
  </si>
  <si>
    <t>Раздел: КАБЕЛИ И ПРОВОДА</t>
  </si>
  <si>
    <t>Объем: 7,8=780/100</t>
  </si>
  <si>
    <t>501-1869</t>
  </si>
  <si>
    <t>Кабели парной скрутки для систем пожарной сигнализации с однопроволочными медными жилами, изоляцией и оболочкой из ПВХ, марки КПСВВ 2х2х0,75</t>
  </si>
  <si>
    <t>Объем: 0,714=700*1,02/1000</t>
  </si>
  <si>
    <t>501-8846</t>
  </si>
  <si>
    <t>Кабель силовой с медными жилами с поливинилхлоридной изоляцией и оболочкой, не распространяющий горение, с низким дымо- и газовыделением марки ВВГнг-LS, напряжением 1,0 кВ, с числом жил - 3 и сечением 1,5 мм2</t>
  </si>
  <si>
    <t>Объем: 0,0714=70*1,02/1000</t>
  </si>
  <si>
    <t>502-0520</t>
  </si>
  <si>
    <t>Провода силовые для электрических установок на напряжение до 450 В с медной жилой марки ПВ3, сечением 6 мм2</t>
  </si>
  <si>
    <t>Объем: 0,0102=10*1,02/1000</t>
  </si>
  <si>
    <t>Итого по разделу: КАБЕЛИ И ПРОВОДА</t>
  </si>
  <si>
    <t>Раздел: ТРУБЫ, ЛОТКИ</t>
  </si>
  <si>
    <t>Лоток перфорированный 200х50х2500</t>
  </si>
  <si>
    <t>Крышка лотка замковая 200х15х2500</t>
  </si>
  <si>
    <t>Перегородка в лоток 50мм</t>
  </si>
  <si>
    <t>Межлотковый соединитель (в компл. с винтами, гайками)</t>
  </si>
  <si>
    <t>Консоль (в компл. с винтами, гайками)</t>
  </si>
  <si>
    <t>Полка  (в компл. с винтами, гайками)</t>
  </si>
  <si>
    <t>Поворот горизонтальный на 90 градусов (в компл. с винтами, гайками)</t>
  </si>
  <si>
    <t>Объем: 2,5=250/100</t>
  </si>
  <si>
    <t>Объем: 21=210/10</t>
  </si>
  <si>
    <t>Труба DIN 11850 18,00 x 1,50 AISI304</t>
  </si>
  <si>
    <t>Отвод DIN 11852 - BS-90 - 15 / 18x1,5 1.4307  AISI304</t>
  </si>
  <si>
    <t>Итого по разделу: ТРУБЫ, ЛОТКИ</t>
  </si>
  <si>
    <t>Раздел: МОНТАЖНЫЕ УЗЛЫ И ИЗДЕЛИЯ</t>
  </si>
  <si>
    <t>503-0722</t>
  </si>
  <si>
    <t>Коробка ответвительная с кабельными вводами (6 выводов диаметром 20 мм), размером 80х80х40 мм, цвет серый</t>
  </si>
  <si>
    <t>Объем: 4=40/10</t>
  </si>
  <si>
    <t>Итого по разделу: МОНТАЖНЫЕ УЗЛЫ И ИЗДЕЛИЯ</t>
  </si>
  <si>
    <t>Итого по локальной смете №02-01-11: Сигнализация и блокировки дверей технологических помещений</t>
  </si>
  <si>
    <t>Итого по смете: 177СБД</t>
  </si>
  <si>
    <t>177МП</t>
  </si>
  <si>
    <t>Schischek</t>
  </si>
  <si>
    <t>Dwyer</t>
  </si>
  <si>
    <t>JUMO</t>
  </si>
  <si>
    <t>Объем: 4,75=475/100</t>
  </si>
  <si>
    <t>Кабель сигнальный экранированный КПСВЭВнг(А)-LS 2х2х0.75</t>
  </si>
  <si>
    <t>Провод  ПВ3 (ж/з)</t>
  </si>
  <si>
    <t>Импульсная трубка ПВХ 6х9мм (бухта 50 м)</t>
  </si>
  <si>
    <t xml:space="preserve">Итого по локальной смете №02-01-12: Мониторинг параметров </t>
  </si>
  <si>
    <t>ПНР_17.05.2017</t>
  </si>
  <si>
    <t>Раздел: Пусконаладочные работы раздела ОВ</t>
  </si>
  <si>
    <t>п03-02-068-5</t>
  </si>
  <si>
    <t>Установка кондиционирования воздуха центральная с номинальной подачей по воздуху до 40 тыс. м3/ч при количестве однотипных установок в машинном зале до 5</t>
  </si>
  <si>
    <t>1 установка</t>
  </si>
  <si>
    <t>п03-02-068-2</t>
  </si>
  <si>
    <t>Установка кондиционирования воздуха центральная с номинальной подачей по воздуху до 10 тыс. м3/ч при количестве однотипных установок в машинном зале до 5</t>
  </si>
  <si>
    <t>п03-01-002-14</t>
  </si>
  <si>
    <t>Вентилятор радиальный (центробежный), диаметральный или крышный до № 10</t>
  </si>
  <si>
    <t>п03-01-002-13</t>
  </si>
  <si>
    <t>Вентилятор радиальный (центробежный), диаметральный или крышный до № 5</t>
  </si>
  <si>
    <t>п03-02-020-4</t>
  </si>
  <si>
    <t>Сеть систем вентиляции и кондиционирования воздуха при количестве сечений до 20</t>
  </si>
  <si>
    <t>1 вентиляционная сеть</t>
  </si>
  <si>
    <t>п03-02-020-2</t>
  </si>
  <si>
    <t>Сеть систем вентиляции и кондиционирования воздуха при количестве сечений до 10</t>
  </si>
  <si>
    <t>п03-02-020-1</t>
  </si>
  <si>
    <t>Сеть систем вентиляции и кондиционирования воздуха при количестве сечений до 5</t>
  </si>
  <si>
    <t>п03-01-011-6</t>
  </si>
  <si>
    <t>Регулировочно-запорное устройство клапан огнезадерживающий</t>
  </si>
  <si>
    <t>п03-01-011-5</t>
  </si>
  <si>
    <t>Регулировочно-запорное устройство клапан обратный</t>
  </si>
  <si>
    <t>п03-02-030-2</t>
  </si>
  <si>
    <t>Фильтр рамный и ячейковый (матерчатый, бумажный, сетчатый), фильтр-поглотитель и др. при количестве ячеек до 8</t>
  </si>
  <si>
    <t>п03-02-032-2</t>
  </si>
  <si>
    <t>Фильтр из объемного материала (КСД с фильтром НЕРА)</t>
  </si>
  <si>
    <t>п03-02-010-3</t>
  </si>
  <si>
    <t>Регулировочно-запорное устройство - регулятор расхода воздуха TROX</t>
  </si>
  <si>
    <t>п03-02-010-2</t>
  </si>
  <si>
    <t>Регулировочно-запорное устройство - клапан воздушный смесительный с электрическим, пневматическим или гидравлическим приводом</t>
  </si>
  <si>
    <t>п03-01-009-1</t>
  </si>
  <si>
    <t>Отсос местный или укрытие при отсасывании воздуха в одном месте (вытяжное устройство "СовПлин"</t>
  </si>
  <si>
    <t>Итого по разделу: Пусконаладочные работы раздела ОВ</t>
  </si>
  <si>
    <t>Раздел: Пусконаладочные работы раздела ХС, ТС</t>
  </si>
  <si>
    <t>п03-01-080-1</t>
  </si>
  <si>
    <t>Установка местного доувлажнения с пневматическими форсунками при числе форсунок до 40 шт.</t>
  </si>
  <si>
    <t>п03-02-007-1</t>
  </si>
  <si>
    <t>Завеса воздушно-тепловая (регулируемая) (прим)</t>
  </si>
  <si>
    <t>п03-02-042-1</t>
  </si>
  <si>
    <t>Насос центробежный при подаче до 10 м3/ч</t>
  </si>
  <si>
    <t>Итого по разделу: Пусконаладочные работы раздела ХС, ТС</t>
  </si>
  <si>
    <t>Раздел: Пусконаладочные работы раздела ТС1</t>
  </si>
  <si>
    <t>п03-02-085-1</t>
  </si>
  <si>
    <t>Клапан регулирующий на трубопроводе системы теплохолодоснабжения с электрическим, пневматическим или гидравлическим приводом проходной</t>
  </si>
  <si>
    <t>Итого по разделу: Пусконаладочные работы раздела ТС1</t>
  </si>
  <si>
    <t>Раздел: Пуско-наладочные работы раздела ЭОМ</t>
  </si>
  <si>
    <t>Итого по разделу: Пуско-наладочные работы раздела ЭОМ</t>
  </si>
  <si>
    <t>Раздел: Пуско-наладочные работы раздела АОВ</t>
  </si>
  <si>
    <t>п02-01-001-13</t>
  </si>
  <si>
    <t>Автоматизированная система управления I категории технической сложности с количеством каналов (Кобщ) 320</t>
  </si>
  <si>
    <t>1 система</t>
  </si>
  <si>
    <t>*0,8</t>
  </si>
  <si>
    <t>п02-01-001-14</t>
  </si>
  <si>
    <t>Автоматизированная система управления I категории технической сложности с количеством каналов (Кобщ) за каждый канал свыше 320 до 639 добавлять к расценке 02-01-001-13</t>
  </si>
  <si>
    <t>1 канал</t>
  </si>
  <si>
    <t>Итого по разделу: Пуско-наладочные работы раздела АОВ</t>
  </si>
  <si>
    <t>Итого по локальной смете №02-01-13: Пуско-наладочные работы</t>
  </si>
  <si>
    <t>Итого по смете: ПНР_17.05.2017</t>
  </si>
  <si>
    <t>ИТОГО ПО ОБЪЕКТУ</t>
  </si>
  <si>
    <t xml:space="preserve">ИТОГО В БАЗИСНОМ УРОВНЕ ЦЕН </t>
  </si>
  <si>
    <t>Итого по смете с лимитированными затратами</t>
  </si>
  <si>
    <t>ВСЕГО ПО СМЕТЕ</t>
  </si>
  <si>
    <t>Директор ФГУП «Московский эндокринный завод»</t>
  </si>
  <si>
    <t>______________________________ (М.Ю. Фонарев)</t>
  </si>
  <si>
    <t>______________________________ (______________)</t>
  </si>
  <si>
    <t>Комплекс работ по техническому перевооружению участка производства трансдермальных терапевтических систем (ТТС), расположенного по адресу: 109052, г. Москва, ул. Новохохловская, д. 25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</si>
</sst>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0;[Red]\-\ #,##0.00"/>
    <numFmt numFmtId="165" formatCode="#,##0.00####;[Red]\-\ #,##0.00####"/>
    <numFmt numFmtId="166" formatCode="mmmm"/>
    <numFmt numFmtId="167" formatCode="#,##0.00_ ;[Red]\-#,##0.00\ "/>
  </numFmts>
  <fonts count="16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Cyr"/>
      <charset val="204"/>
    </font>
    <font>
      <i/>
      <sz val="11"/>
      <name val="Arial"/>
      <family val="2"/>
      <charset val="204"/>
    </font>
    <font>
      <i/>
      <sz val="1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</cellStyleXfs>
  <cellXfs count="294">
    <xf numFmtId="0" fontId="0" fillId="0" borderId="0" xfId="0"/>
    <xf numFmtId="0" fontId="2" fillId="0" borderId="0" xfId="2"/>
    <xf numFmtId="43" fontId="2" fillId="0" borderId="0" xfId="1" applyFont="1"/>
    <xf numFmtId="0" fontId="4" fillId="0" borderId="0" xfId="2" applyFont="1" applyAlignment="1"/>
    <xf numFmtId="0" fontId="5" fillId="0" borderId="0" xfId="2" applyFont="1" applyAlignment="1">
      <alignment horizontal="right"/>
    </xf>
    <xf numFmtId="0" fontId="6" fillId="0" borderId="0" xfId="2" applyFont="1"/>
    <xf numFmtId="1" fontId="6" fillId="0" borderId="0" xfId="2" applyNumberFormat="1" applyFont="1"/>
    <xf numFmtId="0" fontId="6" fillId="0" borderId="0" xfId="2" applyFont="1" applyBorder="1" applyAlignment="1">
      <alignment vertical="center" wrapText="1"/>
    </xf>
    <xf numFmtId="1" fontId="4" fillId="0" borderId="0" xfId="2" applyNumberFormat="1" applyFont="1" applyAlignment="1">
      <alignment vertical="center" wrapText="1"/>
    </xf>
    <xf numFmtId="0" fontId="6" fillId="0" borderId="0" xfId="2" applyFont="1" applyBorder="1" applyAlignment="1">
      <alignment wrapText="1"/>
    </xf>
    <xf numFmtId="0" fontId="6" fillId="0" borderId="0" xfId="2" applyFont="1" applyBorder="1" applyAlignment="1"/>
    <xf numFmtId="164" fontId="6" fillId="0" borderId="1" xfId="2" applyNumberFormat="1" applyFont="1" applyBorder="1" applyAlignment="1">
      <alignment horizontal="right" vertical="center"/>
    </xf>
    <xf numFmtId="0" fontId="6" fillId="0" borderId="0" xfId="2" applyFont="1" applyAlignment="1">
      <alignment horizontal="left" vertical="center"/>
    </xf>
    <xf numFmtId="164" fontId="6" fillId="0" borderId="0" xfId="2" applyNumberFormat="1" applyFont="1" applyBorder="1" applyAlignment="1"/>
    <xf numFmtId="1" fontId="6" fillId="0" borderId="0" xfId="2" applyNumberFormat="1" applyFont="1" applyAlignment="1">
      <alignment horizontal="left"/>
    </xf>
    <xf numFmtId="0" fontId="6" fillId="0" borderId="0" xfId="2" applyFont="1" applyAlignment="1">
      <alignment horizontal="left"/>
    </xf>
    <xf numFmtId="164" fontId="6" fillId="0" borderId="0" xfId="2" applyNumberFormat="1" applyFont="1" applyAlignment="1">
      <alignment horizontal="right" vertical="center"/>
    </xf>
    <xf numFmtId="0" fontId="6" fillId="0" borderId="0" xfId="2" applyFont="1" applyBorder="1"/>
    <xf numFmtId="0" fontId="6" fillId="0" borderId="0" xfId="2" applyFont="1" applyAlignment="1">
      <alignment horizontal="right" vertical="center"/>
    </xf>
    <xf numFmtId="165" fontId="6" fillId="0" borderId="1" xfId="2" applyNumberFormat="1" applyFont="1" applyBorder="1" applyAlignment="1">
      <alignment horizontal="right" vertical="center"/>
    </xf>
    <xf numFmtId="0" fontId="6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right" vertical="center"/>
    </xf>
    <xf numFmtId="0" fontId="8" fillId="0" borderId="0" xfId="2" applyFont="1"/>
    <xf numFmtId="1" fontId="6" fillId="0" borderId="4" xfId="2" applyNumberFormat="1" applyFont="1" applyBorder="1" applyAlignment="1">
      <alignment horizontal="center"/>
    </xf>
    <xf numFmtId="0" fontId="6" fillId="0" borderId="4" xfId="2" applyFont="1" applyBorder="1" applyAlignment="1">
      <alignment horizontal="center" wrapText="1"/>
    </xf>
    <xf numFmtId="0" fontId="6" fillId="0" borderId="4" xfId="2" applyFont="1" applyBorder="1" applyAlignment="1">
      <alignment horizontal="left" wrapText="1"/>
    </xf>
    <xf numFmtId="0" fontId="6" fillId="0" borderId="4" xfId="2" applyFont="1" applyFill="1" applyBorder="1" applyAlignment="1">
      <alignment horizontal="left" vertical="top" wrapText="1"/>
    </xf>
    <xf numFmtId="164" fontId="6" fillId="0" borderId="4" xfId="2" applyNumberFormat="1" applyFont="1" applyBorder="1" applyAlignment="1">
      <alignment horizontal="right" wrapText="1"/>
    </xf>
    <xf numFmtId="164" fontId="6" fillId="2" borderId="4" xfId="2" applyNumberFormat="1" applyFont="1" applyFill="1" applyBorder="1" applyAlignment="1">
      <alignment horizontal="right" wrapText="1"/>
    </xf>
    <xf numFmtId="0" fontId="4" fillId="0" borderId="2" xfId="2" applyFont="1" applyBorder="1" applyAlignment="1">
      <alignment horizontal="center" wrapText="1"/>
    </xf>
    <xf numFmtId="0" fontId="4" fillId="0" borderId="2" xfId="2" applyFont="1" applyBorder="1" applyAlignment="1">
      <alignment horizontal="left" wrapText="1"/>
    </xf>
    <xf numFmtId="164" fontId="4" fillId="0" borderId="2" xfId="2" applyNumberFormat="1" applyFont="1" applyBorder="1" applyAlignment="1">
      <alignment horizontal="right" wrapText="1"/>
    </xf>
    <xf numFmtId="0" fontId="6" fillId="0" borderId="1" xfId="2" applyFont="1" applyBorder="1" applyAlignment="1">
      <alignment horizontal="left" vertical="center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Alignment="1">
      <alignment horizontal="center"/>
    </xf>
    <xf numFmtId="1" fontId="6" fillId="0" borderId="0" xfId="2" applyNumberFormat="1" applyFont="1" applyAlignment="1">
      <alignment horizontal="right"/>
    </xf>
    <xf numFmtId="0" fontId="6" fillId="0" borderId="1" xfId="2" applyFont="1" applyBorder="1"/>
    <xf numFmtId="0" fontId="6" fillId="0" borderId="0" xfId="2" applyFont="1" applyAlignment="1">
      <alignment horizontal="right"/>
    </xf>
    <xf numFmtId="0" fontId="6" fillId="0" borderId="0" xfId="2" applyFont="1" applyAlignment="1"/>
    <xf numFmtId="0" fontId="6" fillId="0" borderId="0" xfId="2" applyFont="1" applyBorder="1" applyAlignment="1">
      <alignment horizontal="center"/>
    </xf>
    <xf numFmtId="0" fontId="3" fillId="0" borderId="0" xfId="2" applyFont="1"/>
    <xf numFmtId="0" fontId="6" fillId="0" borderId="4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0" xfId="3" applyFont="1"/>
    <xf numFmtId="0" fontId="6" fillId="0" borderId="0" xfId="3" applyFont="1" applyAlignment="1">
      <alignment horizontal="right"/>
    </xf>
    <xf numFmtId="0" fontId="3" fillId="0" borderId="0" xfId="3" applyFont="1" applyAlignment="1">
      <alignment horizontal="right" vertical="center"/>
    </xf>
    <xf numFmtId="0" fontId="9" fillId="0" borderId="0" xfId="3"/>
    <xf numFmtId="0" fontId="10" fillId="0" borderId="0" xfId="3" applyFont="1" applyAlignment="1"/>
    <xf numFmtId="0" fontId="6" fillId="0" borderId="0" xfId="3" applyFont="1"/>
    <xf numFmtId="0" fontId="6" fillId="0" borderId="0" xfId="3" applyFont="1" applyAlignment="1"/>
    <xf numFmtId="0" fontId="6" fillId="0" borderId="0" xfId="3" applyFont="1" applyBorder="1" applyAlignment="1">
      <alignment horizontal="left"/>
    </xf>
    <xf numFmtId="0" fontId="6" fillId="0" borderId="0" xfId="3" applyFont="1" applyAlignment="1">
      <alignment horizontal="left"/>
    </xf>
    <xf numFmtId="0" fontId="6" fillId="0" borderId="0" xfId="3" applyFont="1" applyBorder="1" applyAlignment="1">
      <alignment wrapText="1"/>
    </xf>
    <xf numFmtId="0" fontId="7" fillId="0" borderId="1" xfId="3" applyFont="1" applyBorder="1" applyAlignment="1">
      <alignment horizontal="center" wrapText="1"/>
    </xf>
    <xf numFmtId="0" fontId="11" fillId="0" borderId="1" xfId="3" applyFont="1" applyBorder="1" applyAlignment="1">
      <alignment horizontal="center" wrapText="1"/>
    </xf>
    <xf numFmtId="0" fontId="6" fillId="0" borderId="0" xfId="3" applyFont="1" applyAlignment="1">
      <alignment horizontal="left" wrapText="1"/>
    </xf>
    <xf numFmtId="0" fontId="6" fillId="0" borderId="0" xfId="3" applyFont="1" applyAlignment="1">
      <alignment horizontal="center"/>
    </xf>
    <xf numFmtId="164" fontId="6" fillId="0" borderId="0" xfId="3" applyNumberFormat="1" applyFont="1" applyAlignment="1">
      <alignment horizontal="right"/>
    </xf>
    <xf numFmtId="166" fontId="6" fillId="0" borderId="0" xfId="3" applyNumberFormat="1" applyFont="1"/>
    <xf numFmtId="1" fontId="6" fillId="0" borderId="0" xfId="3" applyNumberFormat="1" applyFont="1"/>
    <xf numFmtId="0" fontId="6" fillId="0" borderId="2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10" fillId="0" borderId="0" xfId="3" applyFont="1" applyAlignment="1">
      <alignment horizontal="center" wrapText="1"/>
    </xf>
    <xf numFmtId="0" fontId="6" fillId="0" borderId="0" xfId="3" applyFont="1" applyAlignment="1">
      <alignment horizontal="left" vertical="top"/>
    </xf>
    <xf numFmtId="0" fontId="6" fillId="0" borderId="0" xfId="3" applyFont="1" applyAlignment="1">
      <alignment horizontal="left" vertical="top" wrapText="1"/>
    </xf>
    <xf numFmtId="0" fontId="13" fillId="0" borderId="0" xfId="3" applyFont="1" applyAlignment="1">
      <alignment horizontal="right" wrapText="1"/>
    </xf>
    <xf numFmtId="165" fontId="6" fillId="0" borderId="0" xfId="3" applyNumberFormat="1" applyFont="1" applyAlignment="1">
      <alignment horizontal="right"/>
    </xf>
    <xf numFmtId="0" fontId="6" fillId="0" borderId="0" xfId="3" applyFont="1" applyAlignment="1">
      <alignment horizontal="right" wrapText="1"/>
    </xf>
    <xf numFmtId="0" fontId="6" fillId="0" borderId="1" xfId="3" applyFont="1" applyBorder="1" applyAlignment="1">
      <alignment horizontal="left" vertical="top"/>
    </xf>
    <xf numFmtId="0" fontId="6" fillId="0" borderId="1" xfId="3" applyFont="1" applyBorder="1" applyAlignment="1">
      <alignment horizontal="left" vertical="top" wrapText="1"/>
    </xf>
    <xf numFmtId="0" fontId="13" fillId="0" borderId="1" xfId="3" applyFont="1" applyBorder="1" applyAlignment="1">
      <alignment horizontal="right" wrapText="1"/>
    </xf>
    <xf numFmtId="0" fontId="6" fillId="0" borderId="1" xfId="3" applyFont="1" applyBorder="1" applyAlignment="1">
      <alignment horizontal="right"/>
    </xf>
    <xf numFmtId="165" fontId="6" fillId="0" borderId="1" xfId="3" applyNumberFormat="1" applyFont="1" applyBorder="1" applyAlignment="1">
      <alignment horizontal="right"/>
    </xf>
    <xf numFmtId="0" fontId="6" fillId="0" borderId="1" xfId="3" applyFont="1" applyBorder="1" applyAlignment="1">
      <alignment horizontal="left" wrapText="1"/>
    </xf>
    <xf numFmtId="164" fontId="6" fillId="0" borderId="1" xfId="3" applyNumberFormat="1" applyFont="1" applyBorder="1" applyAlignment="1">
      <alignment horizontal="right"/>
    </xf>
    <xf numFmtId="0" fontId="6" fillId="0" borderId="1" xfId="3" applyFont="1" applyBorder="1" applyAlignment="1">
      <alignment horizontal="right" wrapText="1"/>
    </xf>
    <xf numFmtId="164" fontId="4" fillId="0" borderId="0" xfId="3" applyNumberFormat="1" applyFont="1" applyAlignment="1">
      <alignment horizontal="right"/>
    </xf>
    <xf numFmtId="164" fontId="4" fillId="0" borderId="0" xfId="3" applyNumberFormat="1" applyFont="1" applyAlignment="1">
      <alignment horizontal="right"/>
    </xf>
    <xf numFmtId="164" fontId="9" fillId="0" borderId="0" xfId="3" applyNumberFormat="1"/>
    <xf numFmtId="164" fontId="13" fillId="0" borderId="0" xfId="3" applyNumberFormat="1" applyFont="1" applyAlignment="1">
      <alignment horizontal="right"/>
    </xf>
    <xf numFmtId="0" fontId="9" fillId="0" borderId="1" xfId="3" applyBorder="1"/>
    <xf numFmtId="0" fontId="2" fillId="0" borderId="1" xfId="3" applyFont="1" applyBorder="1" applyAlignment="1">
      <alignment wrapText="1"/>
    </xf>
    <xf numFmtId="0" fontId="2" fillId="0" borderId="0" xfId="3" applyFont="1" applyAlignment="1">
      <alignment wrapText="1"/>
    </xf>
    <xf numFmtId="0" fontId="6" fillId="0" borderId="0" xfId="3" quotePrefix="1" applyFont="1" applyAlignment="1">
      <alignment horizontal="left" wrapText="1"/>
    </xf>
    <xf numFmtId="0" fontId="4" fillId="0" borderId="0" xfId="3" applyFont="1" applyAlignment="1">
      <alignment horizontal="left" wrapText="1"/>
    </xf>
    <xf numFmtId="164" fontId="6" fillId="0" borderId="0" xfId="3" applyNumberFormat="1" applyFont="1" applyAlignment="1">
      <alignment horizontal="right"/>
    </xf>
    <xf numFmtId="0" fontId="6" fillId="0" borderId="1" xfId="3" applyFont="1" applyBorder="1"/>
    <xf numFmtId="0" fontId="11" fillId="0" borderId="0" xfId="3" applyFont="1" applyAlignment="1">
      <alignment horizontal="center" wrapText="1"/>
    </xf>
    <xf numFmtId="0" fontId="3" fillId="0" borderId="0" xfId="2" applyFont="1" applyAlignment="1">
      <alignment horizontal="right" vertical="center"/>
    </xf>
    <xf numFmtId="0" fontId="10" fillId="0" borderId="0" xfId="2" applyFont="1" applyAlignment="1"/>
    <xf numFmtId="0" fontId="6" fillId="0" borderId="0" xfId="2" applyFont="1" applyBorder="1" applyAlignment="1">
      <alignment horizontal="left"/>
    </xf>
    <xf numFmtId="0" fontId="7" fillId="0" borderId="1" xfId="2" applyFont="1" applyBorder="1" applyAlignment="1">
      <alignment horizontal="center" wrapText="1"/>
    </xf>
    <xf numFmtId="0" fontId="11" fillId="0" borderId="1" xfId="2" applyFont="1" applyBorder="1" applyAlignment="1">
      <alignment horizontal="center" wrapText="1"/>
    </xf>
    <xf numFmtId="0" fontId="6" fillId="0" borderId="0" xfId="2" applyFont="1" applyAlignment="1">
      <alignment horizontal="left" wrapText="1"/>
    </xf>
    <xf numFmtId="164" fontId="6" fillId="0" borderId="0" xfId="2" applyNumberFormat="1" applyFont="1" applyAlignment="1">
      <alignment horizontal="right"/>
    </xf>
    <xf numFmtId="166" fontId="6" fillId="0" borderId="0" xfId="2" applyNumberFormat="1" applyFont="1"/>
    <xf numFmtId="0" fontId="10" fillId="0" borderId="0" xfId="2" applyFont="1" applyAlignment="1">
      <alignment horizontal="center" wrapText="1"/>
    </xf>
    <xf numFmtId="0" fontId="6" fillId="0" borderId="0" xfId="2" applyFont="1" applyAlignment="1">
      <alignment horizontal="left" vertical="top"/>
    </xf>
    <xf numFmtId="0" fontId="6" fillId="0" borderId="0" xfId="2" applyFont="1" applyAlignment="1">
      <alignment horizontal="left" vertical="top" wrapText="1"/>
    </xf>
    <xf numFmtId="0" fontId="13" fillId="0" borderId="0" xfId="2" applyFont="1" applyAlignment="1">
      <alignment horizontal="right" wrapText="1"/>
    </xf>
    <xf numFmtId="165" fontId="6" fillId="0" borderId="0" xfId="2" applyNumberFormat="1" applyFont="1" applyAlignment="1">
      <alignment horizontal="right"/>
    </xf>
    <xf numFmtId="0" fontId="6" fillId="0" borderId="0" xfId="2" applyFont="1" applyAlignment="1">
      <alignment horizontal="right" wrapText="1"/>
    </xf>
    <xf numFmtId="164" fontId="13" fillId="0" borderId="0" xfId="2" applyNumberFormat="1" applyFont="1" applyAlignment="1">
      <alignment horizontal="right"/>
    </xf>
    <xf numFmtId="0" fontId="6" fillId="0" borderId="1" xfId="2" applyFont="1" applyBorder="1" applyAlignment="1">
      <alignment horizontal="left" vertical="top"/>
    </xf>
    <xf numFmtId="0" fontId="6" fillId="0" borderId="1" xfId="2" applyFont="1" applyBorder="1" applyAlignment="1">
      <alignment horizontal="left" vertical="top" wrapText="1"/>
    </xf>
    <xf numFmtId="0" fontId="13" fillId="0" borderId="1" xfId="2" applyFont="1" applyBorder="1" applyAlignment="1">
      <alignment horizontal="right" wrapText="1"/>
    </xf>
    <xf numFmtId="0" fontId="6" fillId="0" borderId="1" xfId="2" applyFont="1" applyBorder="1" applyAlignment="1">
      <alignment horizontal="right"/>
    </xf>
    <xf numFmtId="165" fontId="6" fillId="0" borderId="1" xfId="2" applyNumberFormat="1" applyFont="1" applyBorder="1" applyAlignment="1">
      <alignment horizontal="right"/>
    </xf>
    <xf numFmtId="0" fontId="6" fillId="0" borderId="1" xfId="2" applyFont="1" applyBorder="1" applyAlignment="1">
      <alignment horizontal="left" wrapText="1"/>
    </xf>
    <xf numFmtId="164" fontId="6" fillId="0" borderId="1" xfId="2" applyNumberFormat="1" applyFont="1" applyBorder="1" applyAlignment="1">
      <alignment horizontal="right"/>
    </xf>
    <xf numFmtId="0" fontId="6" fillId="0" borderId="1" xfId="2" applyFont="1" applyBorder="1" applyAlignment="1">
      <alignment horizontal="right" wrapText="1"/>
    </xf>
    <xf numFmtId="164" fontId="4" fillId="0" borderId="0" xfId="2" applyNumberFormat="1" applyFont="1" applyAlignment="1">
      <alignment horizontal="right"/>
    </xf>
    <xf numFmtId="164" fontId="2" fillId="0" borderId="0" xfId="2" applyNumberFormat="1"/>
    <xf numFmtId="0" fontId="2" fillId="0" borderId="0" xfId="2" applyFont="1" applyAlignment="1">
      <alignment wrapText="1"/>
    </xf>
    <xf numFmtId="0" fontId="2" fillId="0" borderId="1" xfId="2" applyBorder="1"/>
    <xf numFmtId="0" fontId="2" fillId="0" borderId="1" xfId="2" applyFont="1" applyBorder="1" applyAlignment="1">
      <alignment wrapText="1"/>
    </xf>
    <xf numFmtId="0" fontId="4" fillId="0" borderId="0" xfId="2" applyFont="1" applyAlignment="1">
      <alignment horizontal="left" wrapText="1"/>
    </xf>
    <xf numFmtId="0" fontId="6" fillId="0" borderId="0" xfId="2" quotePrefix="1" applyFont="1" applyAlignment="1">
      <alignment horizontal="left" wrapText="1"/>
    </xf>
    <xf numFmtId="167" fontId="9" fillId="0" borderId="0" xfId="3" applyNumberFormat="1"/>
    <xf numFmtId="0" fontId="2" fillId="0" borderId="0" xfId="2" applyAlignment="1">
      <alignment horizontal="right"/>
    </xf>
    <xf numFmtId="0" fontId="7" fillId="0" borderId="1" xfId="2" applyFont="1" applyBorder="1" applyAlignment="1">
      <alignment vertical="center" wrapText="1"/>
    </xf>
    <xf numFmtId="43" fontId="9" fillId="0" borderId="0" xfId="3" applyNumberFormat="1"/>
    <xf numFmtId="0" fontId="9" fillId="0" borderId="0" xfId="3" applyAlignment="1">
      <alignment vertical="top"/>
    </xf>
    <xf numFmtId="0" fontId="6" fillId="0" borderId="0" xfId="3" quotePrefix="1" applyFont="1" applyAlignment="1">
      <alignment horizontal="left" vertical="top" wrapText="1"/>
    </xf>
    <xf numFmtId="0" fontId="9" fillId="2" borderId="0" xfId="3" applyFill="1"/>
    <xf numFmtId="0" fontId="9" fillId="0" borderId="0" xfId="3" applyFill="1"/>
    <xf numFmtId="0" fontId="6" fillId="0" borderId="0" xfId="3" applyFont="1" applyFill="1" applyAlignment="1">
      <alignment horizontal="left" wrapText="1"/>
    </xf>
    <xf numFmtId="164" fontId="6" fillId="0" borderId="0" xfId="3" applyNumberFormat="1" applyFont="1" applyFill="1" applyAlignment="1">
      <alignment horizontal="right"/>
    </xf>
    <xf numFmtId="43" fontId="2" fillId="0" borderId="0" xfId="2" applyNumberFormat="1"/>
    <xf numFmtId="0" fontId="4" fillId="0" borderId="0" xfId="3" applyFont="1" applyFill="1" applyAlignment="1">
      <alignment horizontal="left" wrapText="1"/>
    </xf>
    <xf numFmtId="164" fontId="4" fillId="0" borderId="0" xfId="3" applyNumberFormat="1" applyFont="1" applyFill="1" applyAlignment="1">
      <alignment horizontal="right"/>
    </xf>
    <xf numFmtId="0" fontId="2" fillId="0" borderId="0" xfId="2" applyFill="1"/>
    <xf numFmtId="0" fontId="3" fillId="0" borderId="0" xfId="3" applyFont="1" applyFill="1"/>
    <xf numFmtId="0" fontId="6" fillId="0" borderId="0" xfId="3" applyFont="1" applyFill="1" applyAlignment="1">
      <alignment horizontal="right"/>
    </xf>
    <xf numFmtId="0" fontId="3" fillId="0" borderId="0" xfId="3" applyFont="1" applyFill="1" applyAlignment="1">
      <alignment horizontal="right" vertical="center"/>
    </xf>
    <xf numFmtId="0" fontId="10" fillId="0" borderId="0" xfId="3" applyFont="1" applyFill="1" applyAlignment="1"/>
    <xf numFmtId="0" fontId="6" fillId="0" borderId="0" xfId="3" applyFont="1" applyFill="1"/>
    <xf numFmtId="0" fontId="6" fillId="0" borderId="0" xfId="3" applyFont="1" applyFill="1" applyAlignment="1"/>
    <xf numFmtId="0" fontId="6" fillId="0" borderId="0" xfId="3" applyFont="1" applyFill="1" applyBorder="1" applyAlignment="1">
      <alignment horizontal="left"/>
    </xf>
    <xf numFmtId="0" fontId="6" fillId="0" borderId="0" xfId="3" applyFont="1" applyFill="1" applyAlignment="1">
      <alignment horizontal="left"/>
    </xf>
    <xf numFmtId="0" fontId="6" fillId="0" borderId="0" xfId="3" applyFont="1" applyFill="1" applyBorder="1" applyAlignment="1">
      <alignment wrapText="1"/>
    </xf>
    <xf numFmtId="0" fontId="6" fillId="0" borderId="0" xfId="3" applyFont="1" applyFill="1" applyAlignment="1">
      <alignment horizontal="center"/>
    </xf>
    <xf numFmtId="166" fontId="6" fillId="0" borderId="0" xfId="3" applyNumberFormat="1" applyFont="1" applyFill="1"/>
    <xf numFmtId="1" fontId="6" fillId="0" borderId="0" xfId="3" applyNumberFormat="1" applyFont="1" applyFill="1"/>
    <xf numFmtId="0" fontId="6" fillId="0" borderId="2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left" vertical="top"/>
    </xf>
    <xf numFmtId="0" fontId="6" fillId="0" borderId="0" xfId="3" applyFont="1" applyFill="1" applyAlignment="1">
      <alignment horizontal="left" vertical="top" wrapText="1"/>
    </xf>
    <xf numFmtId="0" fontId="13" fillId="0" borderId="0" xfId="3" applyFont="1" applyFill="1" applyAlignment="1">
      <alignment horizontal="right" wrapText="1"/>
    </xf>
    <xf numFmtId="165" fontId="6" fillId="0" borderId="0" xfId="3" applyNumberFormat="1" applyFont="1" applyFill="1" applyAlignment="1">
      <alignment horizontal="right"/>
    </xf>
    <xf numFmtId="0" fontId="6" fillId="0" borderId="0" xfId="3" applyFont="1" applyFill="1" applyAlignment="1">
      <alignment horizontal="right" wrapText="1"/>
    </xf>
    <xf numFmtId="0" fontId="6" fillId="0" borderId="1" xfId="3" applyFont="1" applyFill="1" applyBorder="1" applyAlignment="1">
      <alignment horizontal="left" vertical="top"/>
    </xf>
    <xf numFmtId="0" fontId="6" fillId="0" borderId="1" xfId="3" applyFont="1" applyFill="1" applyBorder="1" applyAlignment="1">
      <alignment horizontal="left" vertical="top" wrapText="1"/>
    </xf>
    <xf numFmtId="0" fontId="13" fillId="0" borderId="1" xfId="3" applyFont="1" applyFill="1" applyBorder="1" applyAlignment="1">
      <alignment horizontal="right" wrapText="1"/>
    </xf>
    <xf numFmtId="0" fontId="6" fillId="0" borderId="1" xfId="3" applyFont="1" applyFill="1" applyBorder="1" applyAlignment="1">
      <alignment horizontal="right"/>
    </xf>
    <xf numFmtId="165" fontId="6" fillId="0" borderId="1" xfId="3" applyNumberFormat="1" applyFont="1" applyFill="1" applyBorder="1" applyAlignment="1">
      <alignment horizontal="right"/>
    </xf>
    <xf numFmtId="0" fontId="6" fillId="0" borderId="1" xfId="3" applyFont="1" applyFill="1" applyBorder="1" applyAlignment="1">
      <alignment horizontal="left" wrapText="1"/>
    </xf>
    <xf numFmtId="164" fontId="6" fillId="0" borderId="1" xfId="3" applyNumberFormat="1" applyFont="1" applyFill="1" applyBorder="1" applyAlignment="1">
      <alignment horizontal="right"/>
    </xf>
    <xf numFmtId="0" fontId="6" fillId="0" borderId="1" xfId="3" applyFont="1" applyFill="1" applyBorder="1" applyAlignment="1">
      <alignment horizontal="right" wrapText="1"/>
    </xf>
    <xf numFmtId="164" fontId="13" fillId="0" borderId="0" xfId="3" applyNumberFormat="1" applyFont="1" applyFill="1" applyAlignment="1">
      <alignment horizontal="right"/>
    </xf>
    <xf numFmtId="0" fontId="9" fillId="0" borderId="1" xfId="3" applyFill="1" applyBorder="1"/>
    <xf numFmtId="0" fontId="2" fillId="0" borderId="1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6" fillId="0" borderId="0" xfId="3" quotePrefix="1" applyFont="1" applyFill="1" applyAlignment="1">
      <alignment horizontal="left" wrapText="1"/>
    </xf>
    <xf numFmtId="0" fontId="6" fillId="0" borderId="0" xfId="2" applyFont="1" applyFill="1"/>
    <xf numFmtId="0" fontId="6" fillId="0" borderId="0" xfId="2" applyFont="1" applyFill="1" applyAlignment="1">
      <alignment horizontal="center"/>
    </xf>
    <xf numFmtId="164" fontId="6" fillId="0" borderId="0" xfId="2" applyNumberFormat="1" applyFont="1" applyFill="1" applyAlignment="1">
      <alignment horizontal="right"/>
    </xf>
    <xf numFmtId="0" fontId="6" fillId="0" borderId="0" xfId="2" applyFont="1" applyFill="1" applyAlignment="1">
      <alignment horizontal="right"/>
    </xf>
    <xf numFmtId="166" fontId="6" fillId="0" borderId="0" xfId="2" applyNumberFormat="1" applyFont="1" applyFill="1"/>
    <xf numFmtId="1" fontId="6" fillId="0" borderId="0" xfId="2" applyNumberFormat="1" applyFont="1" applyFill="1"/>
    <xf numFmtId="0" fontId="6" fillId="0" borderId="2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left" vertical="top"/>
    </xf>
    <xf numFmtId="0" fontId="6" fillId="0" borderId="0" xfId="2" applyFont="1" applyFill="1" applyAlignment="1">
      <alignment horizontal="left" vertical="top" wrapText="1"/>
    </xf>
    <xf numFmtId="0" fontId="13" fillId="0" borderId="0" xfId="2" applyFont="1" applyFill="1" applyAlignment="1">
      <alignment horizontal="right" wrapText="1"/>
    </xf>
    <xf numFmtId="165" fontId="6" fillId="0" borderId="0" xfId="2" applyNumberFormat="1" applyFont="1" applyFill="1" applyAlignment="1">
      <alignment horizontal="right"/>
    </xf>
    <xf numFmtId="0" fontId="6" fillId="0" borderId="0" xfId="2" applyFont="1" applyFill="1" applyAlignment="1">
      <alignment horizontal="left" wrapText="1"/>
    </xf>
    <xf numFmtId="0" fontId="6" fillId="0" borderId="0" xfId="2" applyFont="1" applyFill="1" applyAlignment="1">
      <alignment horizontal="right" wrapText="1"/>
    </xf>
    <xf numFmtId="164" fontId="13" fillId="0" borderId="0" xfId="2" applyNumberFormat="1" applyFont="1" applyFill="1" applyAlignment="1">
      <alignment horizontal="right"/>
    </xf>
    <xf numFmtId="0" fontId="6" fillId="0" borderId="1" xfId="2" applyFont="1" applyFill="1" applyBorder="1" applyAlignment="1">
      <alignment horizontal="left" vertical="top"/>
    </xf>
    <xf numFmtId="0" fontId="6" fillId="0" borderId="1" xfId="2" applyFont="1" applyFill="1" applyBorder="1" applyAlignment="1">
      <alignment horizontal="left" vertical="top" wrapText="1"/>
    </xf>
    <xf numFmtId="0" fontId="13" fillId="0" borderId="1" xfId="2" applyFont="1" applyFill="1" applyBorder="1" applyAlignment="1">
      <alignment horizontal="right" wrapText="1"/>
    </xf>
    <xf numFmtId="0" fontId="6" fillId="0" borderId="1" xfId="2" applyFont="1" applyFill="1" applyBorder="1" applyAlignment="1">
      <alignment horizontal="right"/>
    </xf>
    <xf numFmtId="165" fontId="6" fillId="0" borderId="1" xfId="2" applyNumberFormat="1" applyFont="1" applyFill="1" applyBorder="1" applyAlignment="1">
      <alignment horizontal="right"/>
    </xf>
    <xf numFmtId="0" fontId="6" fillId="0" borderId="1" xfId="2" applyFont="1" applyFill="1" applyBorder="1" applyAlignment="1">
      <alignment horizontal="left" wrapText="1"/>
    </xf>
    <xf numFmtId="164" fontId="6" fillId="0" borderId="1" xfId="2" applyNumberFormat="1" applyFont="1" applyFill="1" applyBorder="1" applyAlignment="1">
      <alignment horizontal="right"/>
    </xf>
    <xf numFmtId="0" fontId="6" fillId="0" borderId="1" xfId="2" applyFont="1" applyFill="1" applyBorder="1" applyAlignment="1">
      <alignment horizontal="right" wrapText="1"/>
    </xf>
    <xf numFmtId="164" fontId="4" fillId="0" borderId="0" xfId="2" applyNumberFormat="1" applyFont="1" applyFill="1" applyAlignment="1">
      <alignment horizontal="right"/>
    </xf>
    <xf numFmtId="0" fontId="2" fillId="0" borderId="0" xfId="2" applyFont="1" applyFill="1" applyAlignment="1">
      <alignment wrapText="1"/>
    </xf>
    <xf numFmtId="0" fontId="2" fillId="0" borderId="1" xfId="2" applyFill="1" applyBorder="1"/>
    <xf numFmtId="0" fontId="2" fillId="0" borderId="1" xfId="2" applyFont="1" applyFill="1" applyBorder="1" applyAlignment="1">
      <alignment wrapText="1"/>
    </xf>
    <xf numFmtId="43" fontId="9" fillId="0" borderId="0" xfId="1" applyFont="1" applyFill="1"/>
    <xf numFmtId="43" fontId="9" fillId="0" borderId="0" xfId="3" applyNumberFormat="1" applyFill="1"/>
    <xf numFmtId="0" fontId="6" fillId="0" borderId="0" xfId="2" quotePrefix="1" applyFont="1" applyFill="1" applyAlignment="1">
      <alignment horizontal="left" wrapText="1"/>
    </xf>
    <xf numFmtId="167" fontId="9" fillId="0" borderId="0" xfId="3" applyNumberFormat="1" applyFill="1"/>
    <xf numFmtId="0" fontId="15" fillId="0" borderId="0" xfId="3" applyFont="1" applyFill="1" applyAlignment="1">
      <alignment wrapText="1"/>
    </xf>
    <xf numFmtId="0" fontId="9" fillId="0" borderId="0" xfId="3" applyFill="1" applyAlignment="1">
      <alignment vertical="top"/>
    </xf>
    <xf numFmtId="0" fontId="15" fillId="0" borderId="0" xfId="3" applyFont="1" applyFill="1" applyAlignment="1">
      <alignment vertical="top" wrapText="1"/>
    </xf>
    <xf numFmtId="43" fontId="9" fillId="0" borderId="0" xfId="1" applyFont="1" applyFill="1" applyAlignment="1">
      <alignment vertical="top"/>
    </xf>
    <xf numFmtId="0" fontId="6" fillId="0" borderId="1" xfId="3" applyFont="1" applyFill="1" applyBorder="1"/>
    <xf numFmtId="0" fontId="3" fillId="0" borderId="3" xfId="2" applyFont="1" applyBorder="1" applyAlignment="1">
      <alignment horizontal="center"/>
    </xf>
    <xf numFmtId="0" fontId="3" fillId="0" borderId="0" xfId="2" applyFont="1"/>
    <xf numFmtId="0" fontId="7" fillId="0" borderId="1" xfId="2" quotePrefix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1" fontId="7" fillId="0" borderId="0" xfId="2" applyNumberFormat="1" applyFont="1" applyAlignment="1">
      <alignment horizontal="center" vertical="center" wrapText="1"/>
    </xf>
    <xf numFmtId="1" fontId="7" fillId="0" borderId="1" xfId="2" applyNumberFormat="1" applyFont="1" applyBorder="1" applyAlignment="1">
      <alignment horizontal="left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1" fontId="6" fillId="0" borderId="0" xfId="2" applyNumberFormat="1" applyFont="1" applyAlignment="1">
      <alignment horizontal="left" vertical="center"/>
    </xf>
    <xf numFmtId="0" fontId="7" fillId="0" borderId="1" xfId="2" quotePrefix="1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center" vertical="center" wrapText="1"/>
    </xf>
    <xf numFmtId="164" fontId="6" fillId="0" borderId="6" xfId="2" applyNumberFormat="1" applyFont="1" applyBorder="1" applyAlignment="1">
      <alignment horizontal="center" wrapText="1"/>
    </xf>
    <xf numFmtId="164" fontId="6" fillId="0" borderId="7" xfId="2" applyNumberFormat="1" applyFont="1" applyBorder="1" applyAlignment="1">
      <alignment horizontal="center" wrapText="1"/>
    </xf>
    <xf numFmtId="164" fontId="6" fillId="0" borderId="8" xfId="2" applyNumberFormat="1" applyFont="1" applyBorder="1" applyAlignment="1">
      <alignment horizontal="center" wrapText="1"/>
    </xf>
    <xf numFmtId="1" fontId="6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/>
    </xf>
    <xf numFmtId="1" fontId="6" fillId="0" borderId="2" xfId="2" applyNumberFormat="1" applyFont="1" applyBorder="1" applyAlignment="1">
      <alignment horizontal="center"/>
    </xf>
    <xf numFmtId="164" fontId="6" fillId="0" borderId="2" xfId="2" applyNumberFormat="1" applyFont="1" applyBorder="1" applyAlignment="1">
      <alignment horizontal="right" wrapText="1"/>
    </xf>
    <xf numFmtId="1" fontId="11" fillId="0" borderId="0" xfId="2" applyNumberFormat="1" applyFont="1" applyAlignment="1">
      <alignment horizontal="center" vertical="center" wrapText="1"/>
    </xf>
    <xf numFmtId="1" fontId="6" fillId="0" borderId="0" xfId="2" applyNumberFormat="1" applyFont="1" applyAlignment="1">
      <alignment horizontal="center" vertical="center" wrapText="1"/>
    </xf>
    <xf numFmtId="0" fontId="7" fillId="0" borderId="0" xfId="2" quotePrefix="1" applyFont="1" applyBorder="1" applyAlignment="1">
      <alignment horizontal="left" vertical="center" wrapText="1"/>
    </xf>
    <xf numFmtId="164" fontId="4" fillId="0" borderId="2" xfId="2" applyNumberFormat="1" applyFont="1" applyBorder="1" applyAlignment="1">
      <alignment horizontal="right" wrapText="1"/>
    </xf>
    <xf numFmtId="164" fontId="4" fillId="0" borderId="0" xfId="3" applyNumberFormat="1" applyFont="1" applyFill="1" applyAlignment="1">
      <alignment horizontal="right"/>
    </xf>
    <xf numFmtId="0" fontId="7" fillId="0" borderId="0" xfId="3" applyFont="1" applyFill="1" applyAlignment="1">
      <alignment horizontal="left"/>
    </xf>
    <xf numFmtId="0" fontId="9" fillId="0" borderId="0" xfId="3" applyFill="1" applyAlignment="1">
      <alignment horizontal="left"/>
    </xf>
    <xf numFmtId="0" fontId="6" fillId="0" borderId="0" xfId="3" applyFont="1" applyFill="1" applyAlignment="1">
      <alignment horizontal="left"/>
    </xf>
    <xf numFmtId="0" fontId="10" fillId="0" borderId="0" xfId="3" applyFont="1" applyFill="1" applyAlignment="1">
      <alignment horizontal="center" wrapText="1"/>
    </xf>
    <xf numFmtId="0" fontId="11" fillId="0" borderId="0" xfId="3" applyFont="1" applyFill="1" applyAlignment="1">
      <alignment horizontal="center" wrapText="1"/>
    </xf>
    <xf numFmtId="0" fontId="11" fillId="0" borderId="1" xfId="3" applyFont="1" applyFill="1" applyBorder="1" applyAlignment="1">
      <alignment horizontal="center" wrapText="1"/>
    </xf>
    <xf numFmtId="0" fontId="12" fillId="0" borderId="1" xfId="3" applyFont="1" applyFill="1" applyBorder="1" applyAlignment="1">
      <alignment horizontal="center" wrapText="1"/>
    </xf>
    <xf numFmtId="0" fontId="3" fillId="0" borderId="0" xfId="3" applyFont="1" applyFill="1" applyAlignment="1">
      <alignment horizontal="center" vertical="top" wrapText="1"/>
    </xf>
    <xf numFmtId="0" fontId="9" fillId="0" borderId="0" xfId="3" applyFill="1" applyAlignment="1"/>
    <xf numFmtId="0" fontId="6" fillId="0" borderId="0" xfId="3" applyFont="1" applyFill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9" fillId="0" borderId="0" xfId="3" applyFill="1" applyAlignment="1">
      <alignment horizontal="left" wrapText="1"/>
    </xf>
    <xf numFmtId="0" fontId="7" fillId="0" borderId="1" xfId="3" applyFont="1" applyFill="1" applyBorder="1" applyAlignment="1">
      <alignment horizontal="center" wrapText="1"/>
    </xf>
    <xf numFmtId="0" fontId="3" fillId="0" borderId="3" xfId="3" applyFont="1" applyFill="1" applyBorder="1" applyAlignment="1">
      <alignment horizontal="center" vertical="top"/>
    </xf>
    <xf numFmtId="0" fontId="4" fillId="0" borderId="0" xfId="3" applyFont="1" applyFill="1" applyAlignment="1">
      <alignment horizontal="left" wrapText="1"/>
    </xf>
    <xf numFmtId="164" fontId="6" fillId="0" borderId="0" xfId="3" applyNumberFormat="1" applyFont="1" applyFill="1" applyAlignment="1">
      <alignment horizontal="right"/>
    </xf>
    <xf numFmtId="0" fontId="6" fillId="0" borderId="0" xfId="3" applyFont="1" applyFill="1" applyAlignment="1">
      <alignment horizontal="right" vertical="center"/>
    </xf>
    <xf numFmtId="0" fontId="6" fillId="0" borderId="0" xfId="2" applyFont="1" applyFill="1" applyAlignment="1">
      <alignment horizontal="left"/>
    </xf>
    <xf numFmtId="0" fontId="10" fillId="0" borderId="0" xfId="2" applyFont="1" applyFill="1" applyAlignment="1">
      <alignment horizontal="center" wrapText="1"/>
    </xf>
    <xf numFmtId="164" fontId="4" fillId="0" borderId="0" xfId="2" applyNumberFormat="1" applyFont="1" applyFill="1" applyAlignment="1">
      <alignment horizontal="right"/>
    </xf>
    <xf numFmtId="0" fontId="3" fillId="0" borderId="0" xfId="2" applyFont="1" applyFill="1" applyAlignment="1">
      <alignment horizontal="center" vertical="top" wrapText="1"/>
    </xf>
    <xf numFmtId="0" fontId="11" fillId="0" borderId="0" xfId="2" applyFont="1" applyFill="1" applyAlignment="1">
      <alignment horizontal="center" wrapText="1"/>
    </xf>
    <xf numFmtId="0" fontId="11" fillId="0" borderId="1" xfId="2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 wrapText="1"/>
    </xf>
    <xf numFmtId="0" fontId="2" fillId="0" borderId="0" xfId="2" applyFill="1" applyAlignment="1"/>
    <xf numFmtId="0" fontId="6" fillId="0" borderId="0" xfId="2" applyFont="1" applyFill="1" applyAlignment="1">
      <alignment horizontal="left" wrapText="1"/>
    </xf>
    <xf numFmtId="0" fontId="7" fillId="0" borderId="1" xfId="2" applyFont="1" applyFill="1" applyBorder="1" applyAlignment="1">
      <alignment horizontal="center" wrapText="1"/>
    </xf>
    <xf numFmtId="0" fontId="4" fillId="0" borderId="0" xfId="2" applyFont="1" applyFill="1" applyAlignment="1">
      <alignment horizontal="left" wrapText="1"/>
    </xf>
    <xf numFmtId="164" fontId="6" fillId="0" borderId="0" xfId="3" applyNumberFormat="1" applyFont="1" applyFill="1" applyAlignment="1">
      <alignment horizontal="right" vertical="top"/>
    </xf>
    <xf numFmtId="164" fontId="4" fillId="0" borderId="0" xfId="3" applyNumberFormat="1" applyFont="1" applyFill="1" applyAlignment="1">
      <alignment horizontal="right" vertical="top"/>
    </xf>
    <xf numFmtId="0" fontId="6" fillId="0" borderId="0" xfId="3" applyFont="1" applyFill="1" applyAlignment="1">
      <alignment horizontal="left" vertical="top" wrapText="1"/>
    </xf>
    <xf numFmtId="0" fontId="4" fillId="0" borderId="0" xfId="3" applyFont="1" applyFill="1" applyAlignment="1">
      <alignment horizontal="left" vertical="top" wrapText="1"/>
    </xf>
    <xf numFmtId="0" fontId="6" fillId="0" borderId="0" xfId="3" applyFont="1" applyAlignment="1">
      <alignment horizontal="right" vertical="center"/>
    </xf>
    <xf numFmtId="0" fontId="3" fillId="0" borderId="3" xfId="3" applyFont="1" applyBorder="1" applyAlignment="1">
      <alignment horizontal="center" vertical="top"/>
    </xf>
    <xf numFmtId="0" fontId="6" fillId="0" borderId="0" xfId="3" applyFont="1" applyAlignment="1">
      <alignment horizontal="left" wrapText="1"/>
    </xf>
    <xf numFmtId="0" fontId="4" fillId="0" borderId="0" xfId="3" applyFont="1" applyAlignment="1">
      <alignment horizontal="left" wrapText="1"/>
    </xf>
    <xf numFmtId="164" fontId="6" fillId="0" borderId="0" xfId="3" applyNumberFormat="1" applyFont="1" applyAlignment="1">
      <alignment horizontal="right"/>
    </xf>
    <xf numFmtId="164" fontId="4" fillId="0" borderId="0" xfId="3" applyNumberFormat="1" applyFont="1" applyAlignment="1">
      <alignment horizontal="right"/>
    </xf>
    <xf numFmtId="0" fontId="10" fillId="0" borderId="0" xfId="3" applyFont="1" applyAlignment="1">
      <alignment horizontal="center" wrapText="1"/>
    </xf>
    <xf numFmtId="0" fontId="6" fillId="0" borderId="0" xfId="3" applyFont="1" applyAlignment="1">
      <alignment horizontal="left"/>
    </xf>
    <xf numFmtId="0" fontId="11" fillId="0" borderId="0" xfId="3" applyFont="1" applyAlignment="1">
      <alignment horizontal="center" wrapText="1"/>
    </xf>
    <xf numFmtId="0" fontId="11" fillId="0" borderId="1" xfId="3" applyFont="1" applyBorder="1" applyAlignment="1">
      <alignment horizontal="center" wrapText="1"/>
    </xf>
    <xf numFmtId="0" fontId="12" fillId="0" borderId="1" xfId="3" applyFont="1" applyBorder="1" applyAlignment="1">
      <alignment horizontal="center" wrapText="1"/>
    </xf>
    <xf numFmtId="0" fontId="3" fillId="0" borderId="0" xfId="3" applyFont="1" applyAlignment="1">
      <alignment horizontal="center" vertical="top" wrapText="1"/>
    </xf>
    <xf numFmtId="0" fontId="9" fillId="0" borderId="0" xfId="3" applyAlignment="1"/>
    <xf numFmtId="0" fontId="6" fillId="0" borderId="0" xfId="3" applyFont="1" applyBorder="1" applyAlignment="1">
      <alignment horizontal="left" wrapText="1"/>
    </xf>
    <xf numFmtId="0" fontId="9" fillId="0" borderId="0" xfId="3" applyAlignment="1">
      <alignment horizontal="left" wrapText="1"/>
    </xf>
    <xf numFmtId="0" fontId="7" fillId="0" borderId="1" xfId="3" applyFont="1" applyBorder="1" applyAlignment="1">
      <alignment horizontal="center" wrapText="1"/>
    </xf>
    <xf numFmtId="0" fontId="7" fillId="0" borderId="0" xfId="3" applyFont="1" applyAlignment="1">
      <alignment horizontal="left"/>
    </xf>
    <xf numFmtId="0" fontId="9" fillId="0" borderId="0" xfId="3" applyAlignment="1">
      <alignment horizontal="left"/>
    </xf>
    <xf numFmtId="0" fontId="7" fillId="0" borderId="0" xfId="2" applyFont="1" applyAlignment="1">
      <alignment horizontal="left"/>
    </xf>
    <xf numFmtId="0" fontId="2" fillId="0" borderId="0" xfId="2" applyAlignment="1">
      <alignment horizontal="left"/>
    </xf>
    <xf numFmtId="0" fontId="6" fillId="0" borderId="0" xfId="2" applyFont="1" applyAlignment="1">
      <alignment horizontal="left"/>
    </xf>
    <xf numFmtId="0" fontId="11" fillId="0" borderId="0" xfId="2" applyFont="1" applyAlignment="1">
      <alignment horizontal="center" wrapText="1"/>
    </xf>
    <xf numFmtId="0" fontId="11" fillId="0" borderId="1" xfId="2" applyFont="1" applyBorder="1" applyAlignment="1">
      <alignment horizontal="center" wrapText="1"/>
    </xf>
    <xf numFmtId="0" fontId="12" fillId="0" borderId="1" xfId="2" applyFont="1" applyBorder="1" applyAlignment="1">
      <alignment horizontal="center" wrapText="1"/>
    </xf>
    <xf numFmtId="0" fontId="3" fillId="0" borderId="0" xfId="2" applyFont="1" applyAlignment="1">
      <alignment horizontal="center" vertical="top" wrapText="1"/>
    </xf>
    <xf numFmtId="0" fontId="2" fillId="0" borderId="0" xfId="2" applyAlignment="1"/>
    <xf numFmtId="0" fontId="6" fillId="0" borderId="0" xfId="2" applyFont="1" applyAlignment="1">
      <alignment horizontal="left" wrapText="1"/>
    </xf>
    <xf numFmtId="0" fontId="6" fillId="0" borderId="0" xfId="2" applyFont="1" applyBorder="1" applyAlignment="1">
      <alignment horizontal="left" wrapText="1"/>
    </xf>
    <xf numFmtId="0" fontId="2" fillId="0" borderId="0" xfId="2" applyAlignment="1">
      <alignment horizontal="left" wrapText="1"/>
    </xf>
    <xf numFmtId="0" fontId="7" fillId="0" borderId="1" xfId="2" applyFont="1" applyBorder="1" applyAlignment="1">
      <alignment horizontal="center" wrapText="1"/>
    </xf>
    <xf numFmtId="0" fontId="3" fillId="0" borderId="3" xfId="2" applyFont="1" applyBorder="1" applyAlignment="1">
      <alignment horizontal="center" vertical="top"/>
    </xf>
    <xf numFmtId="164" fontId="4" fillId="0" borderId="0" xfId="2" applyNumberFormat="1" applyFont="1" applyAlignment="1">
      <alignment horizontal="right"/>
    </xf>
    <xf numFmtId="0" fontId="10" fillId="0" borderId="0" xfId="2" applyFont="1" applyAlignment="1">
      <alignment horizontal="center" wrapText="1"/>
    </xf>
    <xf numFmtId="0" fontId="4" fillId="0" borderId="0" xfId="2" applyFont="1" applyAlignment="1">
      <alignment horizontal="left" wrapText="1"/>
    </xf>
    <xf numFmtId="0" fontId="6" fillId="0" borderId="0" xfId="2" applyFont="1" applyAlignment="1">
      <alignment horizontal="right" vertical="center"/>
    </xf>
    <xf numFmtId="0" fontId="6" fillId="0" borderId="0" xfId="3" applyFont="1" applyFill="1" applyAlignment="1">
      <alignment horizontal="center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1;&#1066;&#1045;&#1050;&#1058;&#1067;/&#1052;&#1069;&#1047;%20177/&#1057;&#1052;&#1045;&#1058;&#1067;/&#1057;&#1052;&#1045;&#1058;&#1067;%2016.05.2017/&#1057;&#1084;&#1077;&#1090;&#1099;%20&#1052;&#1069;&#1047;%20177_17.05.2017/&#1054;&#1057;-02-01%20&#1057;&#1052;&#10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1;&#1066;&#1045;&#1050;&#1058;&#1067;/&#1052;&#1069;&#1047;%20177/&#1057;&#1052;&#1045;&#1058;&#1067;/&#1057;&#1052;&#1045;&#1058;&#1067;%2026.05.2017/02-01-06%20&#1058;&#1061;%20&#1086;&#1089;&#1085;&#1072;&#1097;&#1077;&#1085;&#1080;&#10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ъектная смета"/>
      <sheetName val="RV_DATA"/>
      <sheetName val="Смета 12 гр. по ФЕР"/>
      <sheetName val="Source"/>
      <sheetName val="SourceObSm"/>
      <sheetName val="SmtRes"/>
      <sheetName val="EtalonRes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B1" t="str">
            <v>Smeta.RU  (495) 974-1589</v>
          </cell>
        </row>
        <row r="12">
          <cell r="X12" t="str">
            <v/>
          </cell>
          <cell r="Y12" t="str">
            <v/>
          </cell>
          <cell r="AA12" t="str">
            <v/>
          </cell>
          <cell r="AC12" t="str">
            <v>Инженер-сметчик</v>
          </cell>
          <cell r="AD12" t="str">
            <v>Лебедев Д.С.</v>
          </cell>
          <cell r="AE12" t="str">
            <v>Руководитель сметно-договорного отдела</v>
          </cell>
        </row>
        <row r="32">
          <cell r="J32">
            <v>34.94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 10 гр. по ФЕР"/>
      <sheetName val="Source"/>
      <sheetName val="SourceObSm"/>
      <sheetName val="SmtRes"/>
      <sheetName val="EtalonRes"/>
    </sheetNames>
    <sheetDataSet>
      <sheetData sheetId="0"/>
      <sheetData sheetId="1">
        <row r="1">
          <cell r="B1" t="str">
            <v>Smeta.RU  (495) 974-1589</v>
          </cell>
        </row>
        <row r="12">
          <cell r="F12" t="str">
            <v>Новый объект</v>
          </cell>
          <cell r="G12" t="str">
            <v>ТХ оснащение_16.05.2017</v>
          </cell>
          <cell r="J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H12" t="str">
            <v/>
          </cell>
          <cell r="AL12" t="str">
            <v/>
          </cell>
        </row>
        <row r="20">
          <cell r="G20" t="str">
            <v>Монтаж чистых помещений</v>
          </cell>
        </row>
        <row r="24">
          <cell r="G24" t="str">
            <v>Оснащение шлюзов, подсобных и технологических помещений</v>
          </cell>
        </row>
        <row r="29">
          <cell r="E29" t="str">
            <v>1</v>
          </cell>
          <cell r="F29" t="str">
            <v/>
          </cell>
          <cell r="G29" t="str">
            <v>Укомплектация шлюзов мебелью</v>
          </cell>
          <cell r="H29" t="str">
            <v>к-т.</v>
          </cell>
          <cell r="I29">
            <v>11</v>
          </cell>
          <cell r="O29">
            <v>26647.5</v>
          </cell>
          <cell r="S29">
            <v>26647.5</v>
          </cell>
          <cell r="X29">
            <v>0</v>
          </cell>
          <cell r="Y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2422.5</v>
          </cell>
          <cell r="AO29">
            <v>0</v>
          </cell>
          <cell r="BA29">
            <v>1</v>
          </cell>
          <cell r="BO29" t="str">
            <v/>
          </cell>
          <cell r="DG29" t="str">
            <v>=2422,5</v>
          </cell>
          <cell r="FX29">
            <v>0</v>
          </cell>
          <cell r="FY29">
            <v>0</v>
          </cell>
        </row>
        <row r="30">
          <cell r="E30" t="str">
            <v>2</v>
          </cell>
          <cell r="F30" t="str">
            <v>Цена поставщика</v>
          </cell>
          <cell r="H30" t="str">
            <v>шт.</v>
          </cell>
          <cell r="I30">
            <v>1</v>
          </cell>
          <cell r="O30">
            <v>29980.46</v>
          </cell>
          <cell r="P30">
            <v>29980.46</v>
          </cell>
          <cell r="X30">
            <v>0</v>
          </cell>
          <cell r="Y30">
            <v>0</v>
          </cell>
          <cell r="AC30">
            <v>29980.46</v>
          </cell>
          <cell r="AD30">
            <v>0</v>
          </cell>
          <cell r="AE30">
            <v>0</v>
          </cell>
          <cell r="AF30">
            <v>0</v>
          </cell>
          <cell r="AL30">
            <v>29980.46</v>
          </cell>
          <cell r="BC30">
            <v>1</v>
          </cell>
          <cell r="DD30" t="str">
            <v/>
          </cell>
          <cell r="FX30">
            <v>0</v>
          </cell>
          <cell r="FY30">
            <v>0</v>
          </cell>
        </row>
        <row r="31">
          <cell r="E31" t="str">
            <v>3</v>
          </cell>
          <cell r="F31" t="str">
            <v>Цена поставщика</v>
          </cell>
          <cell r="H31" t="str">
            <v>шт.</v>
          </cell>
          <cell r="I31">
            <v>1</v>
          </cell>
          <cell r="O31">
            <v>1968.05</v>
          </cell>
          <cell r="P31">
            <v>1968.05</v>
          </cell>
          <cell r="X31">
            <v>0</v>
          </cell>
          <cell r="Y31">
            <v>0</v>
          </cell>
          <cell r="AC31">
            <v>1968.05</v>
          </cell>
          <cell r="AD31">
            <v>0</v>
          </cell>
          <cell r="AE31">
            <v>0</v>
          </cell>
          <cell r="AF31">
            <v>0</v>
          </cell>
          <cell r="AL31">
            <v>1968.05</v>
          </cell>
          <cell r="BC31">
            <v>1</v>
          </cell>
          <cell r="DD31" t="str">
            <v/>
          </cell>
          <cell r="FX31">
            <v>0</v>
          </cell>
          <cell r="FY31">
            <v>0</v>
          </cell>
        </row>
        <row r="32">
          <cell r="E32" t="str">
            <v>4</v>
          </cell>
          <cell r="F32" t="str">
            <v>Цена поставщика</v>
          </cell>
          <cell r="H32" t="str">
            <v>шт.</v>
          </cell>
          <cell r="I32">
            <v>1</v>
          </cell>
          <cell r="O32">
            <v>4162.82</v>
          </cell>
          <cell r="P32">
            <v>4162.82</v>
          </cell>
          <cell r="X32">
            <v>0</v>
          </cell>
          <cell r="Y32">
            <v>0</v>
          </cell>
          <cell r="AC32">
            <v>4162.82</v>
          </cell>
          <cell r="AD32">
            <v>0</v>
          </cell>
          <cell r="AE32">
            <v>0</v>
          </cell>
          <cell r="AF32">
            <v>0</v>
          </cell>
          <cell r="AL32">
            <v>4162.82</v>
          </cell>
          <cell r="BC32">
            <v>1</v>
          </cell>
          <cell r="DD32" t="str">
            <v/>
          </cell>
          <cell r="FX32">
            <v>0</v>
          </cell>
          <cell r="FY32">
            <v>0</v>
          </cell>
        </row>
        <row r="33">
          <cell r="E33" t="str">
            <v>5</v>
          </cell>
          <cell r="F33" t="str">
            <v>Цена поставщика</v>
          </cell>
          <cell r="H33" t="str">
            <v>шт.</v>
          </cell>
          <cell r="I33">
            <v>1</v>
          </cell>
          <cell r="O33">
            <v>1550.67</v>
          </cell>
          <cell r="P33">
            <v>1550.67</v>
          </cell>
          <cell r="X33">
            <v>0</v>
          </cell>
          <cell r="Y33">
            <v>0</v>
          </cell>
          <cell r="AC33">
            <v>1550.67</v>
          </cell>
          <cell r="AD33">
            <v>0</v>
          </cell>
          <cell r="AE33">
            <v>0</v>
          </cell>
          <cell r="AF33">
            <v>0</v>
          </cell>
          <cell r="AL33">
            <v>1550.67</v>
          </cell>
          <cell r="BC33">
            <v>1</v>
          </cell>
          <cell r="DD33" t="str">
            <v/>
          </cell>
          <cell r="FX33">
            <v>0</v>
          </cell>
          <cell r="FY33">
            <v>0</v>
          </cell>
        </row>
        <row r="34">
          <cell r="E34" t="str">
            <v>6</v>
          </cell>
          <cell r="F34" t="str">
            <v>Цена поставщика</v>
          </cell>
          <cell r="H34" t="str">
            <v>шт.</v>
          </cell>
          <cell r="I34">
            <v>1</v>
          </cell>
          <cell r="O34">
            <v>34471.29</v>
          </cell>
          <cell r="P34">
            <v>34471.29</v>
          </cell>
          <cell r="X34">
            <v>0</v>
          </cell>
          <cell r="Y34">
            <v>0</v>
          </cell>
          <cell r="AC34">
            <v>34471.29</v>
          </cell>
          <cell r="AD34">
            <v>0</v>
          </cell>
          <cell r="AE34">
            <v>0</v>
          </cell>
          <cell r="AF34">
            <v>0</v>
          </cell>
          <cell r="AL34">
            <v>34471.29</v>
          </cell>
          <cell r="BC34">
            <v>1</v>
          </cell>
          <cell r="DD34" t="str">
            <v/>
          </cell>
          <cell r="FX34">
            <v>0</v>
          </cell>
          <cell r="FY34">
            <v>0</v>
          </cell>
        </row>
        <row r="35">
          <cell r="E35" t="str">
            <v>7</v>
          </cell>
          <cell r="F35" t="str">
            <v>Цена поставщика</v>
          </cell>
          <cell r="H35" t="str">
            <v>шт.</v>
          </cell>
          <cell r="I35">
            <v>1</v>
          </cell>
          <cell r="O35">
            <v>858.75</v>
          </cell>
          <cell r="P35">
            <v>858.75</v>
          </cell>
          <cell r="X35">
            <v>0</v>
          </cell>
          <cell r="Y35">
            <v>0</v>
          </cell>
          <cell r="AC35">
            <v>858.75</v>
          </cell>
          <cell r="AD35">
            <v>0</v>
          </cell>
          <cell r="AE35">
            <v>0</v>
          </cell>
          <cell r="AF35">
            <v>0</v>
          </cell>
          <cell r="AL35">
            <v>858.75</v>
          </cell>
          <cell r="BC35">
            <v>1</v>
          </cell>
          <cell r="DD35" t="str">
            <v/>
          </cell>
          <cell r="FX35">
            <v>0</v>
          </cell>
          <cell r="FY35">
            <v>0</v>
          </cell>
        </row>
        <row r="36">
          <cell r="E36" t="str">
            <v>8</v>
          </cell>
          <cell r="F36" t="str">
            <v>Цена поставщика</v>
          </cell>
          <cell r="H36" t="str">
            <v>шт.</v>
          </cell>
          <cell r="I36">
            <v>1</v>
          </cell>
          <cell r="O36">
            <v>35986.050000000003</v>
          </cell>
          <cell r="P36">
            <v>35986.050000000003</v>
          </cell>
          <cell r="X36">
            <v>0</v>
          </cell>
          <cell r="Y36">
            <v>0</v>
          </cell>
          <cell r="AC36">
            <v>35986.050000000003</v>
          </cell>
          <cell r="AD36">
            <v>0</v>
          </cell>
          <cell r="AE36">
            <v>0</v>
          </cell>
          <cell r="AF36">
            <v>0</v>
          </cell>
          <cell r="AL36">
            <v>35986.050000000003</v>
          </cell>
          <cell r="BC36">
            <v>1</v>
          </cell>
          <cell r="DD36" t="str">
            <v/>
          </cell>
          <cell r="FX36">
            <v>0</v>
          </cell>
          <cell r="FY36">
            <v>0</v>
          </cell>
        </row>
        <row r="37">
          <cell r="E37" t="str">
            <v>9</v>
          </cell>
          <cell r="F37" t="str">
            <v>Цена поставщика</v>
          </cell>
          <cell r="H37" t="str">
            <v>шт.</v>
          </cell>
          <cell r="I37">
            <v>1</v>
          </cell>
          <cell r="O37">
            <v>13877.95</v>
          </cell>
          <cell r="P37">
            <v>13877.95</v>
          </cell>
          <cell r="X37">
            <v>0</v>
          </cell>
          <cell r="Y37">
            <v>0</v>
          </cell>
          <cell r="AC37">
            <v>13877.95</v>
          </cell>
          <cell r="AD37">
            <v>0</v>
          </cell>
          <cell r="AE37">
            <v>0</v>
          </cell>
          <cell r="AF37">
            <v>0</v>
          </cell>
          <cell r="AL37">
            <v>13877.95</v>
          </cell>
          <cell r="BC37">
            <v>1</v>
          </cell>
          <cell r="DD37" t="str">
            <v/>
          </cell>
          <cell r="FX37">
            <v>0</v>
          </cell>
          <cell r="FY37">
            <v>0</v>
          </cell>
        </row>
        <row r="38">
          <cell r="E38" t="str">
            <v>10</v>
          </cell>
          <cell r="F38" t="str">
            <v>Цена поставщика</v>
          </cell>
          <cell r="H38" t="str">
            <v>шт.</v>
          </cell>
          <cell r="I38">
            <v>3</v>
          </cell>
          <cell r="O38">
            <v>14134.29</v>
          </cell>
          <cell r="P38">
            <v>14134.29</v>
          </cell>
          <cell r="X38">
            <v>0</v>
          </cell>
          <cell r="Y38">
            <v>0</v>
          </cell>
          <cell r="AC38">
            <v>4711.43</v>
          </cell>
          <cell r="AD38">
            <v>0</v>
          </cell>
          <cell r="AE38">
            <v>0</v>
          </cell>
          <cell r="AF38">
            <v>0</v>
          </cell>
          <cell r="AL38">
            <v>4711.43</v>
          </cell>
          <cell r="BC38">
            <v>1</v>
          </cell>
          <cell r="DD38" t="str">
            <v/>
          </cell>
          <cell r="FX38">
            <v>0</v>
          </cell>
          <cell r="FY38">
            <v>0</v>
          </cell>
        </row>
        <row r="40">
          <cell r="E40" t="str">
            <v>11</v>
          </cell>
          <cell r="F40" t="str">
            <v/>
          </cell>
          <cell r="G40" t="str">
            <v>Укомплектация шлюзов мебелью</v>
          </cell>
          <cell r="H40" t="str">
            <v>к-т.</v>
          </cell>
          <cell r="I40">
            <v>3</v>
          </cell>
          <cell r="O40">
            <v>7267.5</v>
          </cell>
          <cell r="S40">
            <v>7267.5</v>
          </cell>
          <cell r="X40">
            <v>0</v>
          </cell>
          <cell r="Y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2422.5</v>
          </cell>
          <cell r="AO40">
            <v>0</v>
          </cell>
          <cell r="BA40">
            <v>1</v>
          </cell>
          <cell r="BO40" t="str">
            <v/>
          </cell>
          <cell r="DG40" t="str">
            <v>=2422,5</v>
          </cell>
          <cell r="FX40">
            <v>0</v>
          </cell>
          <cell r="FY40">
            <v>0</v>
          </cell>
        </row>
        <row r="41">
          <cell r="E41" t="str">
            <v>12</v>
          </cell>
          <cell r="F41" t="str">
            <v>Цена поставщика</v>
          </cell>
          <cell r="H41" t="str">
            <v>шт.</v>
          </cell>
          <cell r="I41">
            <v>1</v>
          </cell>
          <cell r="O41">
            <v>7931.94</v>
          </cell>
          <cell r="P41">
            <v>7931.94</v>
          </cell>
          <cell r="X41">
            <v>0</v>
          </cell>
          <cell r="Y41">
            <v>0</v>
          </cell>
          <cell r="AC41">
            <v>7931.94</v>
          </cell>
          <cell r="AD41">
            <v>0</v>
          </cell>
          <cell r="AE41">
            <v>0</v>
          </cell>
          <cell r="AF41">
            <v>0</v>
          </cell>
          <cell r="AL41">
            <v>7931.94</v>
          </cell>
          <cell r="BC41">
            <v>1</v>
          </cell>
          <cell r="DD41" t="str">
            <v/>
          </cell>
          <cell r="FX41">
            <v>0</v>
          </cell>
          <cell r="FY41">
            <v>0</v>
          </cell>
        </row>
        <row r="42">
          <cell r="E42" t="str">
            <v>13</v>
          </cell>
          <cell r="F42" t="str">
            <v>Цена поставщика</v>
          </cell>
          <cell r="H42" t="str">
            <v>шт.</v>
          </cell>
          <cell r="I42">
            <v>1</v>
          </cell>
          <cell r="O42">
            <v>7931.94</v>
          </cell>
          <cell r="P42">
            <v>7931.94</v>
          </cell>
          <cell r="X42">
            <v>0</v>
          </cell>
          <cell r="Y42">
            <v>0</v>
          </cell>
          <cell r="AC42">
            <v>7931.94</v>
          </cell>
          <cell r="AD42">
            <v>0</v>
          </cell>
          <cell r="AE42">
            <v>0</v>
          </cell>
          <cell r="AF42">
            <v>0</v>
          </cell>
          <cell r="AL42">
            <v>7931.94</v>
          </cell>
          <cell r="BC42">
            <v>1</v>
          </cell>
          <cell r="DD42" t="str">
            <v/>
          </cell>
          <cell r="FX42">
            <v>0</v>
          </cell>
          <cell r="FY42">
            <v>0</v>
          </cell>
        </row>
        <row r="43">
          <cell r="E43" t="str">
            <v>14</v>
          </cell>
          <cell r="F43" t="str">
            <v>Цена поставщика</v>
          </cell>
          <cell r="H43" t="str">
            <v>шт.</v>
          </cell>
          <cell r="I43">
            <v>1</v>
          </cell>
          <cell r="O43">
            <v>15804.3</v>
          </cell>
          <cell r="P43">
            <v>15804.3</v>
          </cell>
          <cell r="X43">
            <v>0</v>
          </cell>
          <cell r="Y43">
            <v>0</v>
          </cell>
          <cell r="AC43">
            <v>15804.3</v>
          </cell>
          <cell r="AD43">
            <v>0</v>
          </cell>
          <cell r="AE43">
            <v>0</v>
          </cell>
          <cell r="AF43">
            <v>0</v>
          </cell>
          <cell r="AL43">
            <v>15804.3</v>
          </cell>
          <cell r="BC43">
            <v>1</v>
          </cell>
          <cell r="DD43" t="str">
            <v/>
          </cell>
          <cell r="FX43">
            <v>0</v>
          </cell>
          <cell r="FY43">
            <v>0</v>
          </cell>
        </row>
        <row r="45">
          <cell r="E45" t="str">
            <v>15</v>
          </cell>
          <cell r="F45" t="str">
            <v/>
          </cell>
          <cell r="G45" t="str">
            <v>Укомплектация шлюзов мебелью</v>
          </cell>
          <cell r="H45" t="str">
            <v>к-т.</v>
          </cell>
          <cell r="I45">
            <v>1</v>
          </cell>
          <cell r="O45">
            <v>2422.5</v>
          </cell>
          <cell r="S45">
            <v>2422.5</v>
          </cell>
          <cell r="X45">
            <v>0</v>
          </cell>
          <cell r="Y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2422.5</v>
          </cell>
          <cell r="AO45">
            <v>0</v>
          </cell>
          <cell r="BA45">
            <v>1</v>
          </cell>
          <cell r="BO45" t="str">
            <v/>
          </cell>
          <cell r="DG45" t="str">
            <v>=2422,5</v>
          </cell>
          <cell r="FX45">
            <v>0</v>
          </cell>
          <cell r="FY45">
            <v>0</v>
          </cell>
        </row>
        <row r="46">
          <cell r="E46" t="str">
            <v>16</v>
          </cell>
          <cell r="F46" t="str">
            <v>Цена поставщика</v>
          </cell>
          <cell r="H46" t="str">
            <v>шт.</v>
          </cell>
          <cell r="I46">
            <v>1</v>
          </cell>
          <cell r="O46">
            <v>9959.73</v>
          </cell>
          <cell r="P46">
            <v>9959.73</v>
          </cell>
          <cell r="X46">
            <v>0</v>
          </cell>
          <cell r="Y46">
            <v>0</v>
          </cell>
          <cell r="AC46">
            <v>9959.73</v>
          </cell>
          <cell r="AD46">
            <v>0</v>
          </cell>
          <cell r="AE46">
            <v>0</v>
          </cell>
          <cell r="AF46">
            <v>0</v>
          </cell>
          <cell r="AL46">
            <v>9959.73</v>
          </cell>
          <cell r="BC46">
            <v>1</v>
          </cell>
          <cell r="DD46" t="str">
            <v/>
          </cell>
          <cell r="FX46">
            <v>0</v>
          </cell>
          <cell r="FY46">
            <v>0</v>
          </cell>
        </row>
        <row r="48">
          <cell r="E48" t="str">
            <v>17</v>
          </cell>
          <cell r="F48" t="str">
            <v/>
          </cell>
          <cell r="G48" t="str">
            <v>Укомплектация мебелью</v>
          </cell>
          <cell r="H48" t="str">
            <v>к-т.</v>
          </cell>
          <cell r="I48">
            <v>4</v>
          </cell>
          <cell r="O48">
            <v>9690</v>
          </cell>
          <cell r="S48">
            <v>9690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2422.5</v>
          </cell>
          <cell r="AO48">
            <v>0</v>
          </cell>
          <cell r="BA48">
            <v>1</v>
          </cell>
          <cell r="BO48" t="str">
            <v/>
          </cell>
          <cell r="DG48" t="str">
            <v>=2422,5</v>
          </cell>
          <cell r="FX48">
            <v>0</v>
          </cell>
          <cell r="FY48">
            <v>0</v>
          </cell>
        </row>
        <row r="49">
          <cell r="E49" t="str">
            <v>18</v>
          </cell>
          <cell r="F49" t="str">
            <v>Цена поставщика</v>
          </cell>
          <cell r="H49" t="str">
            <v>шт.</v>
          </cell>
          <cell r="I49">
            <v>1</v>
          </cell>
          <cell r="O49">
            <v>4624.05</v>
          </cell>
          <cell r="P49">
            <v>4624.05</v>
          </cell>
          <cell r="X49">
            <v>0</v>
          </cell>
          <cell r="Y49">
            <v>0</v>
          </cell>
          <cell r="AC49">
            <v>4624.05</v>
          </cell>
          <cell r="AD49">
            <v>0</v>
          </cell>
          <cell r="AE49">
            <v>0</v>
          </cell>
          <cell r="AF49">
            <v>0</v>
          </cell>
          <cell r="AL49">
            <v>4624.05</v>
          </cell>
          <cell r="BC49">
            <v>1</v>
          </cell>
          <cell r="DD49" t="str">
            <v/>
          </cell>
          <cell r="FX49">
            <v>0</v>
          </cell>
          <cell r="FY49">
            <v>0</v>
          </cell>
        </row>
        <row r="50">
          <cell r="E50" t="str">
            <v>19</v>
          </cell>
          <cell r="F50" t="str">
            <v>Цена поставщика</v>
          </cell>
          <cell r="H50" t="str">
            <v>шт.</v>
          </cell>
          <cell r="I50">
            <v>1</v>
          </cell>
          <cell r="O50">
            <v>52482.27</v>
          </cell>
          <cell r="P50">
            <v>52482.27</v>
          </cell>
          <cell r="X50">
            <v>0</v>
          </cell>
          <cell r="Y50">
            <v>0</v>
          </cell>
          <cell r="AC50">
            <v>52482.27</v>
          </cell>
          <cell r="AD50">
            <v>0</v>
          </cell>
          <cell r="AE50">
            <v>0</v>
          </cell>
          <cell r="AF50">
            <v>0</v>
          </cell>
          <cell r="AL50">
            <v>52482.27</v>
          </cell>
          <cell r="BC50">
            <v>1</v>
          </cell>
          <cell r="DD50" t="str">
            <v/>
          </cell>
          <cell r="FX50">
            <v>0</v>
          </cell>
          <cell r="FY50">
            <v>0</v>
          </cell>
        </row>
        <row r="51">
          <cell r="E51" t="str">
            <v>20</v>
          </cell>
          <cell r="F51" t="str">
            <v>Цена поставщика</v>
          </cell>
          <cell r="H51" t="str">
            <v>шт.</v>
          </cell>
          <cell r="I51">
            <v>1</v>
          </cell>
          <cell r="O51">
            <v>18010.98</v>
          </cell>
          <cell r="P51">
            <v>18010.98</v>
          </cell>
          <cell r="X51">
            <v>0</v>
          </cell>
          <cell r="Y51">
            <v>0</v>
          </cell>
          <cell r="AC51">
            <v>18010.98</v>
          </cell>
          <cell r="AD51">
            <v>0</v>
          </cell>
          <cell r="AE51">
            <v>0</v>
          </cell>
          <cell r="AF51">
            <v>0</v>
          </cell>
          <cell r="AL51">
            <v>18010.98</v>
          </cell>
          <cell r="BC51">
            <v>1</v>
          </cell>
          <cell r="DD51" t="str">
            <v/>
          </cell>
          <cell r="FX51">
            <v>0</v>
          </cell>
          <cell r="FY51">
            <v>0</v>
          </cell>
        </row>
        <row r="52">
          <cell r="E52" t="str">
            <v>21</v>
          </cell>
          <cell r="F52" t="str">
            <v>Цена поставщика</v>
          </cell>
          <cell r="H52" t="str">
            <v>шт.</v>
          </cell>
          <cell r="I52">
            <v>1</v>
          </cell>
          <cell r="O52">
            <v>2982.03</v>
          </cell>
          <cell r="P52">
            <v>2982.03</v>
          </cell>
          <cell r="X52">
            <v>0</v>
          </cell>
          <cell r="Y52">
            <v>0</v>
          </cell>
          <cell r="AC52">
            <v>2982.03</v>
          </cell>
          <cell r="AD52">
            <v>0</v>
          </cell>
          <cell r="AE52">
            <v>0</v>
          </cell>
          <cell r="AF52">
            <v>0</v>
          </cell>
          <cell r="AL52">
            <v>2982.03</v>
          </cell>
          <cell r="BC52">
            <v>1</v>
          </cell>
          <cell r="DD52" t="str">
            <v/>
          </cell>
          <cell r="FX52">
            <v>0</v>
          </cell>
          <cell r="FY52">
            <v>0</v>
          </cell>
        </row>
        <row r="54">
          <cell r="E54" t="str">
            <v>22</v>
          </cell>
          <cell r="F54" t="str">
            <v>м34-02-003-1</v>
          </cell>
          <cell r="G54" t="str">
            <v>Автомат для упаковки таблеток и драже в полимерную пленку и фольгу (прим)</v>
          </cell>
          <cell r="H54" t="str">
            <v>1  ШТ.</v>
          </cell>
          <cell r="I54">
            <v>1</v>
          </cell>
          <cell r="O54">
            <v>843.21</v>
          </cell>
          <cell r="P54">
            <v>54.48</v>
          </cell>
          <cell r="Q54">
            <v>400.18</v>
          </cell>
          <cell r="R54">
            <v>24.14</v>
          </cell>
          <cell r="S54">
            <v>388.55</v>
          </cell>
          <cell r="U54">
            <v>30.96</v>
          </cell>
          <cell r="X54">
            <v>330.15</v>
          </cell>
          <cell r="Y54">
            <v>247.61</v>
          </cell>
          <cell r="AC54">
            <v>54.48</v>
          </cell>
          <cell r="AD54">
            <v>400.17599999999999</v>
          </cell>
          <cell r="AE54">
            <v>24.143999999999998</v>
          </cell>
          <cell r="AF54">
            <v>388.548</v>
          </cell>
          <cell r="AL54">
            <v>54.48</v>
          </cell>
          <cell r="AM54">
            <v>333.48</v>
          </cell>
          <cell r="AN54">
            <v>20.12</v>
          </cell>
          <cell r="AO54">
            <v>323.79000000000002</v>
          </cell>
          <cell r="AQ54">
            <v>25.8</v>
          </cell>
          <cell r="AT54">
            <v>80</v>
          </cell>
          <cell r="AU54">
            <v>60</v>
          </cell>
          <cell r="BA54">
            <v>1</v>
          </cell>
          <cell r="BB54">
            <v>1</v>
          </cell>
          <cell r="BC54">
            <v>1</v>
          </cell>
          <cell r="BO54" t="str">
            <v/>
          </cell>
          <cell r="BS54">
            <v>1</v>
          </cell>
          <cell r="BZ54">
            <v>80</v>
          </cell>
          <cell r="CA54">
            <v>60</v>
          </cell>
          <cell r="DD54" t="str">
            <v/>
          </cell>
          <cell r="DE54" t="str">
            <v>)*1,2</v>
          </cell>
          <cell r="DF54" t="str">
            <v>)*1,2</v>
          </cell>
          <cell r="DG54" t="str">
            <v>)*1,2</v>
          </cell>
          <cell r="DI54" t="str">
            <v>)*1,2</v>
          </cell>
          <cell r="FX54">
            <v>80</v>
          </cell>
          <cell r="FY54">
            <v>60</v>
          </cell>
        </row>
        <row r="55">
          <cell r="E55" t="str">
            <v>23</v>
          </cell>
          <cell r="F55" t="str">
            <v>Поставка Заказчика</v>
          </cell>
          <cell r="G55" t="str">
            <v>Машина нанесения покрытия и ламинирования M 21303 OLBRICH 3955х1850/2347 мм</v>
          </cell>
          <cell r="H55" t="str">
            <v>шт.</v>
          </cell>
          <cell r="I55">
            <v>1</v>
          </cell>
          <cell r="O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BO55" t="str">
            <v/>
          </cell>
          <cell r="FX55">
            <v>0</v>
          </cell>
          <cell r="FY55">
            <v>0</v>
          </cell>
        </row>
        <row r="56">
          <cell r="E56" t="str">
            <v>24</v>
          </cell>
          <cell r="F56" t="str">
            <v>м20-01-005-2</v>
          </cell>
          <cell r="G56" t="str">
            <v>Панель электропитающая щитовая, устанавливаемая дополнительно (прим)</v>
          </cell>
          <cell r="H56" t="str">
            <v>1  ШТ.</v>
          </cell>
          <cell r="I56">
            <v>1</v>
          </cell>
          <cell r="O56">
            <v>237.91</v>
          </cell>
          <cell r="P56">
            <v>37.68</v>
          </cell>
          <cell r="Q56">
            <v>61.82</v>
          </cell>
          <cell r="R56">
            <v>7.45</v>
          </cell>
          <cell r="S56">
            <v>138.41</v>
          </cell>
          <cell r="U56">
            <v>12.48</v>
          </cell>
          <cell r="X56">
            <v>134.19</v>
          </cell>
          <cell r="Y56">
            <v>72.930000000000007</v>
          </cell>
          <cell r="AC56">
            <v>37.68</v>
          </cell>
          <cell r="AD56">
            <v>61.823999999999998</v>
          </cell>
          <cell r="AE56">
            <v>7.452</v>
          </cell>
          <cell r="AF56">
            <v>138.40799999999999</v>
          </cell>
          <cell r="AL56">
            <v>37.68</v>
          </cell>
          <cell r="AM56">
            <v>51.52</v>
          </cell>
          <cell r="AN56">
            <v>6.21</v>
          </cell>
          <cell r="AO56">
            <v>115.34</v>
          </cell>
          <cell r="AQ56">
            <v>10.4</v>
          </cell>
          <cell r="AT56">
            <v>92</v>
          </cell>
          <cell r="AU56">
            <v>50</v>
          </cell>
          <cell r="BA56">
            <v>1</v>
          </cell>
          <cell r="BB56">
            <v>1</v>
          </cell>
          <cell r="BC56">
            <v>1</v>
          </cell>
          <cell r="BO56" t="str">
            <v/>
          </cell>
          <cell r="BS56">
            <v>1</v>
          </cell>
          <cell r="BZ56">
            <v>92</v>
          </cell>
          <cell r="CA56">
            <v>50</v>
          </cell>
          <cell r="DD56" t="str">
            <v/>
          </cell>
          <cell r="DE56" t="str">
            <v>)*1,2</v>
          </cell>
          <cell r="DF56" t="str">
            <v>)*1,2</v>
          </cell>
          <cell r="DG56" t="str">
            <v>)*1,2</v>
          </cell>
          <cell r="DI56" t="str">
            <v>)*1,2</v>
          </cell>
          <cell r="FX56">
            <v>92</v>
          </cell>
          <cell r="FY56">
            <v>50</v>
          </cell>
        </row>
        <row r="57">
          <cell r="E57" t="str">
            <v>25</v>
          </cell>
          <cell r="F57" t="str">
            <v>Поставка Заказчика</v>
          </cell>
          <cell r="G57" t="str">
            <v>Панель управления машиной нанесения  покрытия и ламинирования OLBRICH  800х1200х1520 мм</v>
          </cell>
          <cell r="H57" t="str">
            <v>шт.</v>
          </cell>
          <cell r="I57">
            <v>1</v>
          </cell>
          <cell r="O57">
            <v>0</v>
          </cell>
          <cell r="X57">
            <v>0</v>
          </cell>
          <cell r="Y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BO57" t="str">
            <v/>
          </cell>
          <cell r="FX57">
            <v>0</v>
          </cell>
          <cell r="FY57">
            <v>0</v>
          </cell>
        </row>
        <row r="58">
          <cell r="E58" t="str">
            <v>26</v>
          </cell>
          <cell r="F58" t="str">
            <v>м13-01-009-11</v>
          </cell>
          <cell r="G58" t="str">
            <v>Индивидуальные испытания систем спецкорпуса реагентов (растворный узел) (ПРИМ)</v>
          </cell>
          <cell r="H58" t="str">
            <v>1 КОМПЛ.</v>
          </cell>
          <cell r="I58">
            <v>1</v>
          </cell>
          <cell r="O58">
            <v>11419.01</v>
          </cell>
          <cell r="P58">
            <v>187.2</v>
          </cell>
          <cell r="S58">
            <v>11231.81</v>
          </cell>
          <cell r="U58">
            <v>1150.8</v>
          </cell>
          <cell r="X58">
            <v>11344.13</v>
          </cell>
          <cell r="Y58">
            <v>6739.09</v>
          </cell>
          <cell r="AC58">
            <v>187.2</v>
          </cell>
          <cell r="AD58">
            <v>0</v>
          </cell>
          <cell r="AE58">
            <v>0</v>
          </cell>
          <cell r="AF58">
            <v>11231.808000000001</v>
          </cell>
          <cell r="AL58">
            <v>187.2</v>
          </cell>
          <cell r="AO58">
            <v>9359.84</v>
          </cell>
          <cell r="AQ58">
            <v>959</v>
          </cell>
          <cell r="AT58">
            <v>101</v>
          </cell>
          <cell r="AU58">
            <v>60</v>
          </cell>
          <cell r="BA58">
            <v>1</v>
          </cell>
          <cell r="BC58">
            <v>1</v>
          </cell>
          <cell r="BO58" t="str">
            <v/>
          </cell>
          <cell r="BZ58">
            <v>101</v>
          </cell>
          <cell r="CA58">
            <v>60</v>
          </cell>
          <cell r="DD58" t="str">
            <v/>
          </cell>
          <cell r="DG58" t="str">
            <v>)*1,2</v>
          </cell>
          <cell r="DI58" t="str">
            <v>)*1,2</v>
          </cell>
          <cell r="FX58">
            <v>101</v>
          </cell>
          <cell r="FY58">
            <v>60</v>
          </cell>
        </row>
        <row r="59">
          <cell r="E59" t="str">
            <v>27</v>
          </cell>
          <cell r="F59" t="str">
            <v>Поставка Заказчика</v>
          </cell>
          <cell r="G59" t="str">
            <v>Узел дозирования для машины  нанесения покрытия и ламинирования OLBRICH</v>
          </cell>
          <cell r="H59" t="str">
            <v>шт.</v>
          </cell>
          <cell r="I59">
            <v>1</v>
          </cell>
          <cell r="O59">
            <v>0</v>
          </cell>
          <cell r="X59">
            <v>0</v>
          </cell>
          <cell r="Y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BO59" t="str">
            <v/>
          </cell>
          <cell r="FX59">
            <v>0</v>
          </cell>
          <cell r="FY59">
            <v>0</v>
          </cell>
        </row>
        <row r="60">
          <cell r="E60" t="str">
            <v>28</v>
          </cell>
          <cell r="F60" t="str">
            <v>м28-07-031-1</v>
          </cell>
          <cell r="G60" t="str">
            <v>Реактор, объем 500 л (прим)</v>
          </cell>
          <cell r="H60" t="str">
            <v>1  ШТ.</v>
          </cell>
          <cell r="I60">
            <v>2</v>
          </cell>
          <cell r="O60">
            <v>1907.33</v>
          </cell>
          <cell r="P60">
            <v>144.1</v>
          </cell>
          <cell r="Q60">
            <v>336.29</v>
          </cell>
          <cell r="R60">
            <v>18.46</v>
          </cell>
          <cell r="S60">
            <v>1426.94</v>
          </cell>
          <cell r="U60">
            <v>153.6</v>
          </cell>
          <cell r="X60">
            <v>1156.32</v>
          </cell>
          <cell r="Y60">
            <v>867.24</v>
          </cell>
          <cell r="AC60">
            <v>72.05</v>
          </cell>
          <cell r="AD60">
            <v>168.14400000000001</v>
          </cell>
          <cell r="AE60">
            <v>9.2279999999999998</v>
          </cell>
          <cell r="AF60">
            <v>713.47199999999998</v>
          </cell>
          <cell r="AL60">
            <v>72.05</v>
          </cell>
          <cell r="AM60">
            <v>140.12</v>
          </cell>
          <cell r="AN60">
            <v>7.69</v>
          </cell>
          <cell r="AO60">
            <v>594.55999999999995</v>
          </cell>
          <cell r="AQ60">
            <v>64</v>
          </cell>
          <cell r="AT60">
            <v>80</v>
          </cell>
          <cell r="AU60">
            <v>60</v>
          </cell>
          <cell r="BA60">
            <v>1</v>
          </cell>
          <cell r="BB60">
            <v>1</v>
          </cell>
          <cell r="BC60">
            <v>1</v>
          </cell>
          <cell r="BO60" t="str">
            <v/>
          </cell>
          <cell r="BS60">
            <v>1</v>
          </cell>
          <cell r="BZ60">
            <v>80</v>
          </cell>
          <cell r="CA60">
            <v>60</v>
          </cell>
          <cell r="DD60" t="str">
            <v/>
          </cell>
          <cell r="DE60" t="str">
            <v>)*1,2</v>
          </cell>
          <cell r="DF60" t="str">
            <v>)*1,2</v>
          </cell>
          <cell r="DG60" t="str">
            <v>)*1,2</v>
          </cell>
          <cell r="DI60" t="str">
            <v>)*1,2</v>
          </cell>
          <cell r="FX60">
            <v>80</v>
          </cell>
          <cell r="FY60">
            <v>60</v>
          </cell>
        </row>
        <row r="61">
          <cell r="E61" t="str">
            <v>29</v>
          </cell>
          <cell r="F61" t="str">
            <v>Поставка Заказчика</v>
          </cell>
          <cell r="G61" t="str">
            <v>Реактор мобильный РВД-20 "АРТЛАЙФ ТЕХНО" 700х900х1400мм</v>
          </cell>
          <cell r="H61" t="str">
            <v>шт.</v>
          </cell>
          <cell r="I61">
            <v>1</v>
          </cell>
          <cell r="O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BO61" t="str">
            <v/>
          </cell>
          <cell r="FX61">
            <v>0</v>
          </cell>
          <cell r="FY61">
            <v>0</v>
          </cell>
        </row>
        <row r="62">
          <cell r="E62" t="str">
            <v>30</v>
          </cell>
          <cell r="F62" t="str">
            <v>Поставка Заказчика</v>
          </cell>
          <cell r="G62" t="str">
            <v>Реактор мобильный РВД-50 "АРТЛАЙФ ТЕХНО" 740х1000х1560мм</v>
          </cell>
          <cell r="H62" t="str">
            <v>шт.</v>
          </cell>
          <cell r="I62">
            <v>1</v>
          </cell>
          <cell r="O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BO62" t="str">
            <v/>
          </cell>
          <cell r="FX62">
            <v>0</v>
          </cell>
          <cell r="FY62">
            <v>0</v>
          </cell>
        </row>
        <row r="63">
          <cell r="E63" t="str">
            <v>31</v>
          </cell>
          <cell r="F63" t="str">
            <v>м03-03-001-3</v>
          </cell>
          <cell r="G63" t="str">
            <v>Станина, рама конвейера ленточного, ширина ленты конвейера 800 мм (прим)</v>
          </cell>
          <cell r="H63" t="str">
            <v>1 Т</v>
          </cell>
          <cell r="I63">
            <v>1</v>
          </cell>
          <cell r="O63">
            <v>1526.98</v>
          </cell>
          <cell r="P63">
            <v>164.97</v>
          </cell>
          <cell r="Q63">
            <v>1088.1199999999999</v>
          </cell>
          <cell r="R63">
            <v>98.8</v>
          </cell>
          <cell r="S63">
            <v>273.89</v>
          </cell>
          <cell r="U63">
            <v>28.799999999999997</v>
          </cell>
          <cell r="X63">
            <v>298.14999999999998</v>
          </cell>
          <cell r="Y63">
            <v>223.61</v>
          </cell>
          <cell r="AC63">
            <v>164.97</v>
          </cell>
          <cell r="AD63">
            <v>1088.124</v>
          </cell>
          <cell r="AE63">
            <v>98.796000000000006</v>
          </cell>
          <cell r="AF63">
            <v>273.88799999999998</v>
          </cell>
          <cell r="AL63">
            <v>164.97</v>
          </cell>
          <cell r="AM63">
            <v>906.77</v>
          </cell>
          <cell r="AN63">
            <v>82.33</v>
          </cell>
          <cell r="AO63">
            <v>228.24</v>
          </cell>
          <cell r="AQ63">
            <v>24</v>
          </cell>
          <cell r="AT63">
            <v>80</v>
          </cell>
          <cell r="AU63">
            <v>60</v>
          </cell>
          <cell r="BA63">
            <v>1</v>
          </cell>
          <cell r="BB63">
            <v>1</v>
          </cell>
          <cell r="BC63">
            <v>1</v>
          </cell>
          <cell r="BO63" t="str">
            <v/>
          </cell>
          <cell r="BS63">
            <v>1</v>
          </cell>
          <cell r="BZ63">
            <v>80</v>
          </cell>
          <cell r="CA63">
            <v>60</v>
          </cell>
          <cell r="DD63" t="str">
            <v/>
          </cell>
          <cell r="DE63" t="str">
            <v>)*1,2</v>
          </cell>
          <cell r="DF63" t="str">
            <v>)*1,2</v>
          </cell>
          <cell r="DG63" t="str">
            <v>)*1,2</v>
          </cell>
          <cell r="DI63" t="str">
            <v>)*1,2</v>
          </cell>
          <cell r="FX63">
            <v>80</v>
          </cell>
          <cell r="FY63">
            <v>60</v>
          </cell>
        </row>
        <row r="64">
          <cell r="E64" t="str">
            <v>32</v>
          </cell>
          <cell r="F64" t="str">
            <v>Цена поставщика</v>
          </cell>
          <cell r="H64" t="str">
            <v>шт.</v>
          </cell>
          <cell r="I64">
            <v>1</v>
          </cell>
          <cell r="O64">
            <v>14722.3</v>
          </cell>
          <cell r="P64">
            <v>14722.3</v>
          </cell>
          <cell r="X64">
            <v>0</v>
          </cell>
          <cell r="Y64">
            <v>0</v>
          </cell>
          <cell r="AC64">
            <v>14722.3</v>
          </cell>
          <cell r="AD64">
            <v>0</v>
          </cell>
          <cell r="AE64">
            <v>0</v>
          </cell>
          <cell r="AF64">
            <v>0</v>
          </cell>
          <cell r="AL64">
            <v>14722.3</v>
          </cell>
          <cell r="BC64">
            <v>1</v>
          </cell>
          <cell r="DD64" t="str">
            <v/>
          </cell>
          <cell r="FX64">
            <v>0</v>
          </cell>
          <cell r="FY64">
            <v>0</v>
          </cell>
        </row>
        <row r="65">
          <cell r="E65" t="str">
            <v>33</v>
          </cell>
          <cell r="F65" t="str">
            <v>м23-02-115-2</v>
          </cell>
          <cell r="G65" t="str">
            <v>Камера вытяжная проходная, непрерывного действия (прим)</v>
          </cell>
          <cell r="H65" t="str">
            <v>1  ШТ.</v>
          </cell>
          <cell r="I65">
            <v>1</v>
          </cell>
          <cell r="O65">
            <v>2609.1999999999998</v>
          </cell>
          <cell r="P65">
            <v>107.94</v>
          </cell>
          <cell r="Q65">
            <v>538.4</v>
          </cell>
          <cell r="R65">
            <v>31.75</v>
          </cell>
          <cell r="S65">
            <v>1962.86</v>
          </cell>
          <cell r="U65">
            <v>206.4</v>
          </cell>
          <cell r="X65">
            <v>1595.69</v>
          </cell>
          <cell r="Y65">
            <v>1196.77</v>
          </cell>
          <cell r="AC65">
            <v>107.94</v>
          </cell>
          <cell r="AD65">
            <v>538.404</v>
          </cell>
          <cell r="AE65">
            <v>31.751999999999999</v>
          </cell>
          <cell r="AF65">
            <v>1962.864</v>
          </cell>
          <cell r="AL65">
            <v>107.94</v>
          </cell>
          <cell r="AM65">
            <v>448.67</v>
          </cell>
          <cell r="AN65">
            <v>26.46</v>
          </cell>
          <cell r="AO65">
            <v>1635.72</v>
          </cell>
          <cell r="AQ65">
            <v>172</v>
          </cell>
          <cell r="AT65">
            <v>80</v>
          </cell>
          <cell r="AU65">
            <v>60</v>
          </cell>
          <cell r="BA65">
            <v>1</v>
          </cell>
          <cell r="BB65">
            <v>1</v>
          </cell>
          <cell r="BC65">
            <v>1</v>
          </cell>
          <cell r="BO65" t="str">
            <v/>
          </cell>
          <cell r="BS65">
            <v>1</v>
          </cell>
          <cell r="BZ65">
            <v>80</v>
          </cell>
          <cell r="CA65">
            <v>60</v>
          </cell>
          <cell r="DD65" t="str">
            <v/>
          </cell>
          <cell r="DE65" t="str">
            <v>)*1,2</v>
          </cell>
          <cell r="DF65" t="str">
            <v>)*1,2</v>
          </cell>
          <cell r="DG65" t="str">
            <v>)*1,2</v>
          </cell>
          <cell r="DI65" t="str">
            <v>)*1,2</v>
          </cell>
          <cell r="FX65">
            <v>80</v>
          </cell>
          <cell r="FY65">
            <v>60</v>
          </cell>
        </row>
        <row r="66">
          <cell r="E66" t="str">
            <v>34</v>
          </cell>
          <cell r="F66" t="str">
            <v>Цена поставщика</v>
          </cell>
          <cell r="H66" t="str">
            <v>шт.</v>
          </cell>
          <cell r="I66">
            <v>1</v>
          </cell>
          <cell r="O66">
            <v>286919.38</v>
          </cell>
          <cell r="P66">
            <v>286919.38</v>
          </cell>
          <cell r="X66">
            <v>0</v>
          </cell>
          <cell r="Y66">
            <v>0</v>
          </cell>
          <cell r="AC66">
            <v>286919.38</v>
          </cell>
          <cell r="AD66">
            <v>0</v>
          </cell>
          <cell r="AE66">
            <v>0</v>
          </cell>
          <cell r="AF66">
            <v>0</v>
          </cell>
          <cell r="AL66">
            <v>286919.38</v>
          </cell>
          <cell r="BC66">
            <v>1</v>
          </cell>
          <cell r="DD66" t="str">
            <v/>
          </cell>
          <cell r="FX66">
            <v>0</v>
          </cell>
          <cell r="FY66">
            <v>0</v>
          </cell>
        </row>
        <row r="67">
          <cell r="E67" t="str">
            <v>35</v>
          </cell>
          <cell r="F67" t="str">
            <v>Цена поставщика</v>
          </cell>
          <cell r="H67" t="str">
            <v>шт.</v>
          </cell>
          <cell r="I67">
            <v>1</v>
          </cell>
          <cell r="O67">
            <v>11752.42</v>
          </cell>
          <cell r="P67">
            <v>11752.42</v>
          </cell>
          <cell r="X67">
            <v>0</v>
          </cell>
          <cell r="Y67">
            <v>0</v>
          </cell>
          <cell r="AC67">
            <v>11752.42</v>
          </cell>
          <cell r="AD67">
            <v>0</v>
          </cell>
          <cell r="AE67">
            <v>0</v>
          </cell>
          <cell r="AF67">
            <v>0</v>
          </cell>
          <cell r="AL67">
            <v>11752.42</v>
          </cell>
          <cell r="BC67">
            <v>1</v>
          </cell>
          <cell r="DD67" t="str">
            <v/>
          </cell>
          <cell r="FX67">
            <v>0</v>
          </cell>
          <cell r="FY67">
            <v>0</v>
          </cell>
        </row>
        <row r="68">
          <cell r="E68" t="str">
            <v>36</v>
          </cell>
          <cell r="F68" t="str">
            <v>м23-02-115-2</v>
          </cell>
          <cell r="G68" t="str">
            <v>Камера вытяжная проходная, непрерывного действия (прим)</v>
          </cell>
          <cell r="H68" t="str">
            <v>1  ШТ.</v>
          </cell>
          <cell r="I68">
            <v>1</v>
          </cell>
          <cell r="O68">
            <v>2609.1999999999998</v>
          </cell>
          <cell r="P68">
            <v>107.94</v>
          </cell>
          <cell r="Q68">
            <v>538.4</v>
          </cell>
          <cell r="R68">
            <v>31.75</v>
          </cell>
          <cell r="S68">
            <v>1962.86</v>
          </cell>
          <cell r="U68">
            <v>206.4</v>
          </cell>
          <cell r="X68">
            <v>1595.69</v>
          </cell>
          <cell r="Y68">
            <v>1196.77</v>
          </cell>
          <cell r="AC68">
            <v>107.94</v>
          </cell>
          <cell r="AD68">
            <v>538.404</v>
          </cell>
          <cell r="AE68">
            <v>31.751999999999999</v>
          </cell>
          <cell r="AF68">
            <v>1962.864</v>
          </cell>
          <cell r="AL68">
            <v>107.94</v>
          </cell>
          <cell r="AM68">
            <v>448.67</v>
          </cell>
          <cell r="AN68">
            <v>26.46</v>
          </cell>
          <cell r="AO68">
            <v>1635.72</v>
          </cell>
          <cell r="AQ68">
            <v>172</v>
          </cell>
          <cell r="AT68">
            <v>80</v>
          </cell>
          <cell r="AU68">
            <v>60</v>
          </cell>
          <cell r="BA68">
            <v>1</v>
          </cell>
          <cell r="BB68">
            <v>1</v>
          </cell>
          <cell r="BC68">
            <v>1</v>
          </cell>
          <cell r="BO68" t="str">
            <v/>
          </cell>
          <cell r="BS68">
            <v>1</v>
          </cell>
          <cell r="BZ68">
            <v>80</v>
          </cell>
          <cell r="CA68">
            <v>60</v>
          </cell>
          <cell r="DD68" t="str">
            <v/>
          </cell>
          <cell r="DE68" t="str">
            <v>)*1,2</v>
          </cell>
          <cell r="DF68" t="str">
            <v>)*1,2</v>
          </cell>
          <cell r="DG68" t="str">
            <v>)*1,2</v>
          </cell>
          <cell r="DI68" t="str">
            <v>)*1,2</v>
          </cell>
          <cell r="FX68">
            <v>80</v>
          </cell>
          <cell r="FY68">
            <v>60</v>
          </cell>
        </row>
        <row r="69">
          <cell r="E69" t="str">
            <v>37</v>
          </cell>
          <cell r="F69" t="str">
            <v>Цена поставщика</v>
          </cell>
          <cell r="H69" t="str">
            <v>шт.</v>
          </cell>
          <cell r="I69">
            <v>1</v>
          </cell>
          <cell r="O69">
            <v>201035.67</v>
          </cell>
          <cell r="P69">
            <v>201035.67</v>
          </cell>
          <cell r="X69">
            <v>0</v>
          </cell>
          <cell r="Y69">
            <v>0</v>
          </cell>
          <cell r="AC69">
            <v>201035.67</v>
          </cell>
          <cell r="AD69">
            <v>0</v>
          </cell>
          <cell r="AE69">
            <v>0</v>
          </cell>
          <cell r="AF69">
            <v>0</v>
          </cell>
          <cell r="AL69">
            <v>201035.67</v>
          </cell>
          <cell r="BC69">
            <v>1</v>
          </cell>
          <cell r="DD69" t="str">
            <v/>
          </cell>
          <cell r="FX69">
            <v>0</v>
          </cell>
          <cell r="FY69">
            <v>0</v>
          </cell>
        </row>
        <row r="70">
          <cell r="E70" t="str">
            <v>38</v>
          </cell>
          <cell r="F70" t="str">
            <v>м07-04-028-4</v>
          </cell>
          <cell r="G70" t="str">
            <v>Насос погружной заливочный, масса 0,11 т (прим.)</v>
          </cell>
          <cell r="H70" t="str">
            <v>1  ШТ.</v>
          </cell>
          <cell r="I70">
            <v>1</v>
          </cell>
          <cell r="O70">
            <v>653.63</v>
          </cell>
          <cell r="P70">
            <v>256.51</v>
          </cell>
          <cell r="Q70">
            <v>138.78</v>
          </cell>
          <cell r="R70">
            <v>4.7</v>
          </cell>
          <cell r="S70">
            <v>258.33999999999997</v>
          </cell>
          <cell r="U70">
            <v>25.679999999999996</v>
          </cell>
          <cell r="X70">
            <v>210.43</v>
          </cell>
          <cell r="Y70">
            <v>157.82</v>
          </cell>
          <cell r="AC70">
            <v>256.51</v>
          </cell>
          <cell r="AD70">
            <v>138.78</v>
          </cell>
          <cell r="AE70">
            <v>4.7039999999999997</v>
          </cell>
          <cell r="AF70">
            <v>258.33600000000001</v>
          </cell>
          <cell r="AL70">
            <v>256.51</v>
          </cell>
          <cell r="AM70">
            <v>115.65</v>
          </cell>
          <cell r="AN70">
            <v>3.92</v>
          </cell>
          <cell r="AO70">
            <v>215.28</v>
          </cell>
          <cell r="AQ70">
            <v>21.4</v>
          </cell>
          <cell r="AT70">
            <v>80</v>
          </cell>
          <cell r="AU70">
            <v>60</v>
          </cell>
          <cell r="BA70">
            <v>1</v>
          </cell>
          <cell r="BB70">
            <v>1</v>
          </cell>
          <cell r="BC70">
            <v>1</v>
          </cell>
          <cell r="BO70" t="str">
            <v/>
          </cell>
          <cell r="BS70">
            <v>1</v>
          </cell>
          <cell r="BZ70">
            <v>80</v>
          </cell>
          <cell r="CA70">
            <v>60</v>
          </cell>
          <cell r="DD70" t="str">
            <v/>
          </cell>
          <cell r="DE70" t="str">
            <v>)*1,2</v>
          </cell>
          <cell r="DF70" t="str">
            <v>)*1,2</v>
          </cell>
          <cell r="DG70" t="str">
            <v>)*1,2</v>
          </cell>
          <cell r="DI70" t="str">
            <v>)*1,2</v>
          </cell>
          <cell r="FX70">
            <v>80</v>
          </cell>
          <cell r="FY70">
            <v>60</v>
          </cell>
        </row>
        <row r="71">
          <cell r="E71" t="str">
            <v>39</v>
          </cell>
          <cell r="F71" t="str">
            <v>Цена поставщика</v>
          </cell>
          <cell r="H71" t="str">
            <v>шт.</v>
          </cell>
          <cell r="I71">
            <v>1</v>
          </cell>
          <cell r="O71">
            <v>88576.69</v>
          </cell>
          <cell r="P71">
            <v>88576.69</v>
          </cell>
          <cell r="X71">
            <v>0</v>
          </cell>
          <cell r="Y71">
            <v>0</v>
          </cell>
          <cell r="AC71">
            <v>88576.69</v>
          </cell>
          <cell r="AD71">
            <v>0</v>
          </cell>
          <cell r="AE71">
            <v>0</v>
          </cell>
          <cell r="AF71">
            <v>0</v>
          </cell>
          <cell r="AL71">
            <v>88576.69</v>
          </cell>
          <cell r="BC71">
            <v>1</v>
          </cell>
          <cell r="DD71" t="str">
            <v/>
          </cell>
          <cell r="FX71">
            <v>0</v>
          </cell>
          <cell r="FY71">
            <v>0</v>
          </cell>
        </row>
        <row r="72">
          <cell r="E72" t="str">
            <v>40</v>
          </cell>
          <cell r="F72" t="str">
            <v/>
          </cell>
          <cell r="G72" t="str">
            <v>Укомплектация шлюзов мебелью</v>
          </cell>
          <cell r="H72" t="str">
            <v>к-т.</v>
          </cell>
          <cell r="I72">
            <v>6</v>
          </cell>
          <cell r="O72">
            <v>14535</v>
          </cell>
          <cell r="S72">
            <v>14535</v>
          </cell>
          <cell r="X72">
            <v>0</v>
          </cell>
          <cell r="Y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2422.5</v>
          </cell>
          <cell r="AO72">
            <v>0</v>
          </cell>
          <cell r="BA72">
            <v>1</v>
          </cell>
          <cell r="BO72" t="str">
            <v/>
          </cell>
          <cell r="DG72" t="str">
            <v>=2422,5</v>
          </cell>
          <cell r="FX72">
            <v>0</v>
          </cell>
          <cell r="FY72">
            <v>0</v>
          </cell>
        </row>
        <row r="73">
          <cell r="E73" t="str">
            <v>41</v>
          </cell>
          <cell r="F73" t="str">
            <v>Цена поставщика</v>
          </cell>
          <cell r="H73" t="str">
            <v>шт.</v>
          </cell>
          <cell r="I73">
            <v>1</v>
          </cell>
          <cell r="O73">
            <v>8784.2099999999991</v>
          </cell>
          <cell r="P73">
            <v>8784.2099999999991</v>
          </cell>
          <cell r="X73">
            <v>0</v>
          </cell>
          <cell r="Y73">
            <v>0</v>
          </cell>
          <cell r="AC73">
            <v>8784.2099999999991</v>
          </cell>
          <cell r="AD73">
            <v>0</v>
          </cell>
          <cell r="AE73">
            <v>0</v>
          </cell>
          <cell r="AF73">
            <v>0</v>
          </cell>
          <cell r="AL73">
            <v>8784.2099999999991</v>
          </cell>
          <cell r="BC73">
            <v>1</v>
          </cell>
          <cell r="DD73" t="str">
            <v/>
          </cell>
          <cell r="FX73">
            <v>0</v>
          </cell>
          <cell r="FY73">
            <v>0</v>
          </cell>
        </row>
        <row r="74">
          <cell r="E74" t="str">
            <v>42</v>
          </cell>
          <cell r="F74" t="str">
            <v>Цена поставщика</v>
          </cell>
          <cell r="H74" t="str">
            <v>шт.</v>
          </cell>
          <cell r="I74">
            <v>1</v>
          </cell>
          <cell r="O74">
            <v>10138.629999999999</v>
          </cell>
          <cell r="P74">
            <v>10138.629999999999</v>
          </cell>
          <cell r="X74">
            <v>0</v>
          </cell>
          <cell r="Y74">
            <v>0</v>
          </cell>
          <cell r="AC74">
            <v>10138.629999999999</v>
          </cell>
          <cell r="AD74">
            <v>0</v>
          </cell>
          <cell r="AE74">
            <v>0</v>
          </cell>
          <cell r="AF74">
            <v>0</v>
          </cell>
          <cell r="AL74">
            <v>10138.629999999999</v>
          </cell>
          <cell r="BC74">
            <v>1</v>
          </cell>
          <cell r="DD74" t="str">
            <v/>
          </cell>
          <cell r="FX74">
            <v>0</v>
          </cell>
          <cell r="FY74">
            <v>0</v>
          </cell>
        </row>
        <row r="75">
          <cell r="E75" t="str">
            <v>43</v>
          </cell>
          <cell r="F75" t="str">
            <v>Цена поставщика</v>
          </cell>
          <cell r="H75" t="str">
            <v>шт.</v>
          </cell>
          <cell r="I75">
            <v>2</v>
          </cell>
          <cell r="O75">
            <v>47472.46</v>
          </cell>
          <cell r="P75">
            <v>47472.46</v>
          </cell>
          <cell r="X75">
            <v>0</v>
          </cell>
          <cell r="Y75">
            <v>0</v>
          </cell>
          <cell r="AC75">
            <v>23736.23</v>
          </cell>
          <cell r="AD75">
            <v>0</v>
          </cell>
          <cell r="AE75">
            <v>0</v>
          </cell>
          <cell r="AF75">
            <v>0</v>
          </cell>
          <cell r="AL75">
            <v>23736.23</v>
          </cell>
          <cell r="BC75">
            <v>1</v>
          </cell>
          <cell r="DD75" t="str">
            <v/>
          </cell>
          <cell r="FX75">
            <v>0</v>
          </cell>
          <cell r="FY75">
            <v>0</v>
          </cell>
        </row>
        <row r="76">
          <cell r="E76" t="str">
            <v>44</v>
          </cell>
          <cell r="F76" t="str">
            <v>Цена поставщика</v>
          </cell>
          <cell r="H76" t="str">
            <v>шт.</v>
          </cell>
          <cell r="I76">
            <v>1</v>
          </cell>
          <cell r="O76">
            <v>11689.3</v>
          </cell>
          <cell r="P76">
            <v>11689.3</v>
          </cell>
          <cell r="X76">
            <v>0</v>
          </cell>
          <cell r="Y76">
            <v>0</v>
          </cell>
          <cell r="AC76">
            <v>11689.3</v>
          </cell>
          <cell r="AD76">
            <v>0</v>
          </cell>
          <cell r="AE76">
            <v>0</v>
          </cell>
          <cell r="AF76">
            <v>0</v>
          </cell>
          <cell r="AL76">
            <v>11689.3</v>
          </cell>
          <cell r="BC76">
            <v>1</v>
          </cell>
          <cell r="DD76" t="str">
            <v/>
          </cell>
          <cell r="FX76">
            <v>0</v>
          </cell>
          <cell r="FY76">
            <v>0</v>
          </cell>
        </row>
        <row r="77">
          <cell r="E77" t="str">
            <v>45</v>
          </cell>
          <cell r="F77" t="str">
            <v>Цена поставщика</v>
          </cell>
          <cell r="H77" t="str">
            <v>шт.</v>
          </cell>
          <cell r="I77">
            <v>1</v>
          </cell>
          <cell r="O77">
            <v>2282.42</v>
          </cell>
          <cell r="P77">
            <v>2282.42</v>
          </cell>
          <cell r="X77">
            <v>0</v>
          </cell>
          <cell r="Y77">
            <v>0</v>
          </cell>
          <cell r="AC77">
            <v>2282.42</v>
          </cell>
          <cell r="AD77">
            <v>0</v>
          </cell>
          <cell r="AE77">
            <v>0</v>
          </cell>
          <cell r="AF77">
            <v>0</v>
          </cell>
          <cell r="AL77">
            <v>2282.42</v>
          </cell>
          <cell r="BC77">
            <v>1</v>
          </cell>
          <cell r="DD77" t="str">
            <v/>
          </cell>
          <cell r="FX77">
            <v>0</v>
          </cell>
          <cell r="FY77">
            <v>0</v>
          </cell>
        </row>
        <row r="78">
          <cell r="E78" t="str">
            <v>46</v>
          </cell>
          <cell r="F78" t="str">
            <v>м05-02-004-1</v>
          </cell>
          <cell r="G78" t="str">
            <v>Весы платформенные стационарные, рычажные, с дистанционной передачей показаний, для взвешивания материалов, полуфабрикатов и готовой продукции в цехах металлургических заводов и других отраслей промышленности, предельная нагрузка до 2 т (прим)</v>
          </cell>
          <cell r="H78" t="str">
            <v>1  ШТ.</v>
          </cell>
          <cell r="I78">
            <v>1</v>
          </cell>
          <cell r="O78">
            <v>4199.08</v>
          </cell>
          <cell r="P78">
            <v>61.53</v>
          </cell>
          <cell r="Q78">
            <v>2884.37</v>
          </cell>
          <cell r="R78">
            <v>342.86</v>
          </cell>
          <cell r="S78">
            <v>1253.18</v>
          </cell>
          <cell r="U78">
            <v>128.4</v>
          </cell>
          <cell r="X78">
            <v>1276.83</v>
          </cell>
          <cell r="Y78">
            <v>957.62</v>
          </cell>
          <cell r="AC78">
            <v>61.53</v>
          </cell>
          <cell r="AD78">
            <v>2884.3679999999999</v>
          </cell>
          <cell r="AE78">
            <v>342.86399999999998</v>
          </cell>
          <cell r="AF78">
            <v>1253.184</v>
          </cell>
          <cell r="AL78">
            <v>61.53</v>
          </cell>
          <cell r="AM78">
            <v>2403.64</v>
          </cell>
          <cell r="AN78">
            <v>285.72000000000003</v>
          </cell>
          <cell r="AO78">
            <v>1044.32</v>
          </cell>
          <cell r="AQ78">
            <v>107</v>
          </cell>
          <cell r="AT78">
            <v>80</v>
          </cell>
          <cell r="AU78">
            <v>60</v>
          </cell>
          <cell r="BA78">
            <v>1</v>
          </cell>
          <cell r="BB78">
            <v>1</v>
          </cell>
          <cell r="BC78">
            <v>1</v>
          </cell>
          <cell r="BO78" t="str">
            <v/>
          </cell>
          <cell r="BS78">
            <v>1</v>
          </cell>
          <cell r="BZ78">
            <v>80</v>
          </cell>
          <cell r="CA78">
            <v>60</v>
          </cell>
          <cell r="DD78" t="str">
            <v/>
          </cell>
          <cell r="DE78" t="str">
            <v>)*1,2</v>
          </cell>
          <cell r="DF78" t="str">
            <v>)*1,2</v>
          </cell>
          <cell r="DG78" t="str">
            <v>)*1,2</v>
          </cell>
          <cell r="DI78" t="str">
            <v>)*1,2</v>
          </cell>
          <cell r="FX78">
            <v>80</v>
          </cell>
          <cell r="FY78">
            <v>60</v>
          </cell>
        </row>
        <row r="79">
          <cell r="E79" t="str">
            <v>47</v>
          </cell>
          <cell r="F79" t="str">
            <v>Цена поставщика</v>
          </cell>
          <cell r="H79" t="str">
            <v>шт.</v>
          </cell>
          <cell r="I79">
            <v>1</v>
          </cell>
          <cell r="O79">
            <v>109555.97</v>
          </cell>
          <cell r="P79">
            <v>109555.97</v>
          </cell>
          <cell r="X79">
            <v>0</v>
          </cell>
          <cell r="Y79">
            <v>0</v>
          </cell>
          <cell r="AC79">
            <v>109555.97</v>
          </cell>
          <cell r="AD79">
            <v>0</v>
          </cell>
          <cell r="AE79">
            <v>0</v>
          </cell>
          <cell r="AF79">
            <v>0</v>
          </cell>
          <cell r="AL79">
            <v>109555.97</v>
          </cell>
          <cell r="BC79">
            <v>1</v>
          </cell>
          <cell r="DD79" t="str">
            <v/>
          </cell>
          <cell r="FX79">
            <v>0</v>
          </cell>
          <cell r="FY79">
            <v>0</v>
          </cell>
        </row>
        <row r="80">
          <cell r="E80" t="str">
            <v>48</v>
          </cell>
          <cell r="F80" t="str">
            <v>м05-02-134-1</v>
          </cell>
          <cell r="G80" t="str">
            <v>Дозатор весовой автоматический для порошков, масса порции до 5 кг, для компонентов резины</v>
          </cell>
          <cell r="H80" t="str">
            <v>1  ШТ.</v>
          </cell>
          <cell r="I80">
            <v>1</v>
          </cell>
          <cell r="O80">
            <v>985.51</v>
          </cell>
          <cell r="P80">
            <v>130</v>
          </cell>
          <cell r="Q80">
            <v>316.76</v>
          </cell>
          <cell r="R80">
            <v>20.58</v>
          </cell>
          <cell r="S80">
            <v>538.75</v>
          </cell>
          <cell r="U80">
            <v>55.199999999999996</v>
          </cell>
          <cell r="X80">
            <v>447.46</v>
          </cell>
          <cell r="Y80">
            <v>335.6</v>
          </cell>
          <cell r="AC80">
            <v>130</v>
          </cell>
          <cell r="AD80">
            <v>316.76400000000001</v>
          </cell>
          <cell r="AE80">
            <v>20.58</v>
          </cell>
          <cell r="AF80">
            <v>538.75199999999995</v>
          </cell>
          <cell r="AL80">
            <v>130</v>
          </cell>
          <cell r="AM80">
            <v>263.97000000000003</v>
          </cell>
          <cell r="AN80">
            <v>17.149999999999999</v>
          </cell>
          <cell r="AO80">
            <v>448.96</v>
          </cell>
          <cell r="AQ80">
            <v>46</v>
          </cell>
          <cell r="AT80">
            <v>80</v>
          </cell>
          <cell r="AU80">
            <v>60</v>
          </cell>
          <cell r="BA80">
            <v>1</v>
          </cell>
          <cell r="BB80">
            <v>1</v>
          </cell>
          <cell r="BC80">
            <v>1</v>
          </cell>
          <cell r="BO80" t="str">
            <v/>
          </cell>
          <cell r="BS80">
            <v>1</v>
          </cell>
          <cell r="BZ80">
            <v>80</v>
          </cell>
          <cell r="CA80">
            <v>60</v>
          </cell>
          <cell r="DD80" t="str">
            <v/>
          </cell>
          <cell r="DE80" t="str">
            <v>)*1,2</v>
          </cell>
          <cell r="DF80" t="str">
            <v>)*1,2</v>
          </cell>
          <cell r="DG80" t="str">
            <v>)*1,2</v>
          </cell>
          <cell r="DI80" t="str">
            <v>)*1,2</v>
          </cell>
          <cell r="FX80">
            <v>80</v>
          </cell>
          <cell r="FY80">
            <v>60</v>
          </cell>
        </row>
        <row r="81">
          <cell r="E81" t="str">
            <v>49</v>
          </cell>
          <cell r="F81" t="str">
            <v>Цена поставщика</v>
          </cell>
          <cell r="H81" t="str">
            <v>шт.</v>
          </cell>
          <cell r="I81">
            <v>1</v>
          </cell>
          <cell r="O81">
            <v>82595.67</v>
          </cell>
          <cell r="P81">
            <v>82595.67</v>
          </cell>
          <cell r="X81">
            <v>0</v>
          </cell>
          <cell r="Y81">
            <v>0</v>
          </cell>
          <cell r="AC81">
            <v>82595.67</v>
          </cell>
          <cell r="AD81">
            <v>0</v>
          </cell>
          <cell r="AE81">
            <v>0</v>
          </cell>
          <cell r="AF81">
            <v>0</v>
          </cell>
          <cell r="AL81">
            <v>82595.67</v>
          </cell>
          <cell r="BC81">
            <v>1</v>
          </cell>
          <cell r="DD81" t="str">
            <v/>
          </cell>
          <cell r="FX81">
            <v>0</v>
          </cell>
          <cell r="FY81">
            <v>0</v>
          </cell>
        </row>
        <row r="82">
          <cell r="E82" t="str">
            <v>50</v>
          </cell>
          <cell r="F82" t="str">
            <v>м05-02-134-2</v>
          </cell>
          <cell r="G82" t="str">
            <v>Дозатор весовой автоматический для порошков, масса порции до 10 кг, для светлых ингредиентов резины</v>
          </cell>
          <cell r="H82" t="str">
            <v>1  ШТ.</v>
          </cell>
          <cell r="I82">
            <v>1</v>
          </cell>
          <cell r="O82">
            <v>1107.71</v>
          </cell>
          <cell r="P82">
            <v>146.26</v>
          </cell>
          <cell r="Q82">
            <v>348.91</v>
          </cell>
          <cell r="R82">
            <v>22.68</v>
          </cell>
          <cell r="S82">
            <v>612.54</v>
          </cell>
          <cell r="U82">
            <v>62.759999999999991</v>
          </cell>
          <cell r="X82">
            <v>508.18</v>
          </cell>
          <cell r="Y82">
            <v>381.13</v>
          </cell>
          <cell r="AC82">
            <v>146.26</v>
          </cell>
          <cell r="AD82">
            <v>348.91199999999998</v>
          </cell>
          <cell r="AE82">
            <v>22.68</v>
          </cell>
          <cell r="AF82">
            <v>612.54</v>
          </cell>
          <cell r="AL82">
            <v>146.26</v>
          </cell>
          <cell r="AM82">
            <v>290.76</v>
          </cell>
          <cell r="AN82">
            <v>18.899999999999999</v>
          </cell>
          <cell r="AO82">
            <v>510.45</v>
          </cell>
          <cell r="AQ82">
            <v>52.3</v>
          </cell>
          <cell r="AT82">
            <v>80</v>
          </cell>
          <cell r="AU82">
            <v>60</v>
          </cell>
          <cell r="BA82">
            <v>1</v>
          </cell>
          <cell r="BB82">
            <v>1</v>
          </cell>
          <cell r="BC82">
            <v>1</v>
          </cell>
          <cell r="BO82" t="str">
            <v/>
          </cell>
          <cell r="BS82">
            <v>1</v>
          </cell>
          <cell r="BZ82">
            <v>80</v>
          </cell>
          <cell r="CA82">
            <v>60</v>
          </cell>
          <cell r="DD82" t="str">
            <v/>
          </cell>
          <cell r="DE82" t="str">
            <v>)*1,2</v>
          </cell>
          <cell r="DF82" t="str">
            <v>)*1,2</v>
          </cell>
          <cell r="DG82" t="str">
            <v>)*1,2</v>
          </cell>
          <cell r="DI82" t="str">
            <v>)*1,2</v>
          </cell>
          <cell r="FX82">
            <v>80</v>
          </cell>
          <cell r="FY82">
            <v>60</v>
          </cell>
        </row>
        <row r="83">
          <cell r="E83" t="str">
            <v>51</v>
          </cell>
          <cell r="F83" t="str">
            <v>Цена поставщика</v>
          </cell>
          <cell r="H83" t="str">
            <v>шт.</v>
          </cell>
          <cell r="I83">
            <v>1</v>
          </cell>
          <cell r="O83">
            <v>88597.43</v>
          </cell>
          <cell r="P83">
            <v>88597.43</v>
          </cell>
          <cell r="X83">
            <v>0</v>
          </cell>
          <cell r="Y83">
            <v>0</v>
          </cell>
          <cell r="AC83">
            <v>88597.43</v>
          </cell>
          <cell r="AD83">
            <v>0</v>
          </cell>
          <cell r="AE83">
            <v>0</v>
          </cell>
          <cell r="AF83">
            <v>0</v>
          </cell>
          <cell r="AL83">
            <v>88597.43</v>
          </cell>
          <cell r="BC83">
            <v>1</v>
          </cell>
          <cell r="DD83" t="str">
            <v/>
          </cell>
          <cell r="FX83">
            <v>0</v>
          </cell>
          <cell r="FY83">
            <v>0</v>
          </cell>
        </row>
        <row r="84">
          <cell r="E84" t="str">
            <v>52</v>
          </cell>
          <cell r="F84" t="str">
            <v>м37-01-014-5</v>
          </cell>
          <cell r="G84" t="str">
            <v>Монтаж оборудования в помещении, масса оборудования 1 т</v>
          </cell>
          <cell r="H84" t="str">
            <v>1  ШТ.</v>
          </cell>
          <cell r="I84">
            <v>1</v>
          </cell>
          <cell r="O84">
            <v>2595.12</v>
          </cell>
          <cell r="P84">
            <v>844.07</v>
          </cell>
          <cell r="Q84">
            <v>1086.6600000000001</v>
          </cell>
          <cell r="R84">
            <v>94.96</v>
          </cell>
          <cell r="S84">
            <v>664.39</v>
          </cell>
          <cell r="U84">
            <v>70.679999999999993</v>
          </cell>
          <cell r="X84">
            <v>607.48</v>
          </cell>
          <cell r="Y84">
            <v>455.61</v>
          </cell>
          <cell r="AC84">
            <v>844.07</v>
          </cell>
          <cell r="AD84">
            <v>1086.6600000000001</v>
          </cell>
          <cell r="AE84">
            <v>94.956000000000003</v>
          </cell>
          <cell r="AF84">
            <v>664.39200000000005</v>
          </cell>
          <cell r="AL84">
            <v>844.07</v>
          </cell>
          <cell r="AM84">
            <v>905.55</v>
          </cell>
          <cell r="AN84">
            <v>79.13</v>
          </cell>
          <cell r="AO84">
            <v>553.66</v>
          </cell>
          <cell r="AQ84">
            <v>58.9</v>
          </cell>
          <cell r="AT84">
            <v>80</v>
          </cell>
          <cell r="AU84">
            <v>60</v>
          </cell>
          <cell r="BA84">
            <v>1</v>
          </cell>
          <cell r="BB84">
            <v>1</v>
          </cell>
          <cell r="BC84">
            <v>1</v>
          </cell>
          <cell r="BO84" t="str">
            <v/>
          </cell>
          <cell r="BS84">
            <v>1</v>
          </cell>
          <cell r="BZ84">
            <v>80</v>
          </cell>
          <cell r="CA84">
            <v>60</v>
          </cell>
          <cell r="DD84" t="str">
            <v/>
          </cell>
          <cell r="DE84" t="str">
            <v>)*1,2</v>
          </cell>
          <cell r="DF84" t="str">
            <v>)*1,2</v>
          </cell>
          <cell r="DG84" t="str">
            <v>)*1,2</v>
          </cell>
          <cell r="DI84" t="str">
            <v>)*1,2</v>
          </cell>
          <cell r="FX84">
            <v>80</v>
          </cell>
          <cell r="FY84">
            <v>60</v>
          </cell>
        </row>
        <row r="85">
          <cell r="E85" t="str">
            <v>53</v>
          </cell>
          <cell r="F85" t="str">
            <v>Цена поставщика</v>
          </cell>
          <cell r="H85" t="str">
            <v>шт.</v>
          </cell>
          <cell r="I85">
            <v>1</v>
          </cell>
          <cell r="O85">
            <v>532278.5</v>
          </cell>
          <cell r="P85">
            <v>532278.5</v>
          </cell>
          <cell r="X85">
            <v>0</v>
          </cell>
          <cell r="Y85">
            <v>0</v>
          </cell>
          <cell r="AC85">
            <v>532278.5</v>
          </cell>
          <cell r="AD85">
            <v>0</v>
          </cell>
          <cell r="AE85">
            <v>0</v>
          </cell>
          <cell r="AF85">
            <v>0</v>
          </cell>
          <cell r="AL85">
            <v>532278.5</v>
          </cell>
          <cell r="BC85">
            <v>1</v>
          </cell>
          <cell r="DD85" t="str">
            <v/>
          </cell>
          <cell r="FX85">
            <v>0</v>
          </cell>
          <cell r="FY85">
            <v>0</v>
          </cell>
        </row>
        <row r="87">
          <cell r="E87" t="str">
            <v>54</v>
          </cell>
          <cell r="F87" t="str">
            <v>м34-02-003-3</v>
          </cell>
          <cell r="G87" t="str">
            <v>Автомат для упаковки таблеток в микропачки</v>
          </cell>
          <cell r="H87" t="str">
            <v>1  ШТ.</v>
          </cell>
          <cell r="I87">
            <v>1</v>
          </cell>
          <cell r="O87">
            <v>349.92</v>
          </cell>
          <cell r="P87">
            <v>5.93</v>
          </cell>
          <cell r="Q87">
            <v>107.54</v>
          </cell>
          <cell r="R87">
            <v>6.48</v>
          </cell>
          <cell r="S87">
            <v>236.45</v>
          </cell>
          <cell r="U87">
            <v>18.84</v>
          </cell>
          <cell r="X87">
            <v>194.34</v>
          </cell>
          <cell r="Y87">
            <v>145.76</v>
          </cell>
          <cell r="AC87">
            <v>5.93</v>
          </cell>
          <cell r="AD87">
            <v>107.544</v>
          </cell>
          <cell r="AE87">
            <v>6.48</v>
          </cell>
          <cell r="AF87">
            <v>236.44800000000001</v>
          </cell>
          <cell r="AL87">
            <v>5.93</v>
          </cell>
          <cell r="AM87">
            <v>89.62</v>
          </cell>
          <cell r="AN87">
            <v>5.4</v>
          </cell>
          <cell r="AO87">
            <v>197.04</v>
          </cell>
          <cell r="AQ87">
            <v>15.7</v>
          </cell>
          <cell r="AT87">
            <v>80</v>
          </cell>
          <cell r="AU87">
            <v>60</v>
          </cell>
          <cell r="BA87">
            <v>1</v>
          </cell>
          <cell r="BB87">
            <v>1</v>
          </cell>
          <cell r="BC87">
            <v>1</v>
          </cell>
          <cell r="BO87" t="str">
            <v/>
          </cell>
          <cell r="BS87">
            <v>1</v>
          </cell>
          <cell r="BZ87">
            <v>80</v>
          </cell>
          <cell r="CA87">
            <v>60</v>
          </cell>
          <cell r="DD87" t="str">
            <v/>
          </cell>
          <cell r="DE87" t="str">
            <v>)*1,2</v>
          </cell>
          <cell r="DF87" t="str">
            <v>)*1,2</v>
          </cell>
          <cell r="DG87" t="str">
            <v>)*1,2</v>
          </cell>
          <cell r="DI87" t="str">
            <v>)*1,2</v>
          </cell>
          <cell r="FX87">
            <v>80</v>
          </cell>
          <cell r="FY87">
            <v>60</v>
          </cell>
        </row>
        <row r="88">
          <cell r="E88" t="str">
            <v>55</v>
          </cell>
          <cell r="F88" t="str">
            <v>Поставка Заказчика</v>
          </cell>
          <cell r="G88" t="str">
            <v>Машина первичной упаковки пластырей TDC 125 MEP OPTIMA 4615х1390х2230 мм</v>
          </cell>
          <cell r="H88" t="str">
            <v>шт.</v>
          </cell>
          <cell r="I88">
            <v>1</v>
          </cell>
          <cell r="O88">
            <v>0</v>
          </cell>
          <cell r="X88">
            <v>0</v>
          </cell>
          <cell r="Y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BO88" t="str">
            <v/>
          </cell>
          <cell r="FX88">
            <v>0</v>
          </cell>
          <cell r="FY88">
            <v>0</v>
          </cell>
        </row>
        <row r="89">
          <cell r="E89" t="str">
            <v>56</v>
          </cell>
          <cell r="F89" t="str">
            <v/>
          </cell>
          <cell r="G89" t="str">
            <v>Укомплектация шлюзов мебелью</v>
          </cell>
          <cell r="H89" t="str">
            <v>к-т.</v>
          </cell>
          <cell r="I89">
            <v>1</v>
          </cell>
          <cell r="O89">
            <v>2422.5</v>
          </cell>
          <cell r="S89">
            <v>2422.5</v>
          </cell>
          <cell r="X89">
            <v>0</v>
          </cell>
          <cell r="Y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2422.5</v>
          </cell>
          <cell r="AO89">
            <v>0</v>
          </cell>
          <cell r="BA89">
            <v>1</v>
          </cell>
          <cell r="BO89" t="str">
            <v/>
          </cell>
          <cell r="DG89" t="str">
            <v>=2422,5</v>
          </cell>
          <cell r="FX89">
            <v>0</v>
          </cell>
          <cell r="FY89">
            <v>0</v>
          </cell>
        </row>
        <row r="90">
          <cell r="E90" t="str">
            <v>57</v>
          </cell>
          <cell r="F90" t="str">
            <v>Цена поставщика</v>
          </cell>
          <cell r="H90" t="str">
            <v>шт.</v>
          </cell>
          <cell r="I90">
            <v>1</v>
          </cell>
          <cell r="O90">
            <v>8373.31</v>
          </cell>
          <cell r="P90">
            <v>8373.31</v>
          </cell>
          <cell r="X90">
            <v>0</v>
          </cell>
          <cell r="Y90">
            <v>0</v>
          </cell>
          <cell r="AC90">
            <v>8373.31</v>
          </cell>
          <cell r="AD90">
            <v>0</v>
          </cell>
          <cell r="AE90">
            <v>0</v>
          </cell>
          <cell r="AF90">
            <v>0</v>
          </cell>
          <cell r="AL90">
            <v>8373.31</v>
          </cell>
          <cell r="BC90">
            <v>1</v>
          </cell>
          <cell r="DD90" t="str">
            <v/>
          </cell>
          <cell r="FX90">
            <v>0</v>
          </cell>
          <cell r="FY90">
            <v>0</v>
          </cell>
        </row>
        <row r="91">
          <cell r="E91" t="str">
            <v>58</v>
          </cell>
          <cell r="F91" t="str">
            <v>м37-01-014-5</v>
          </cell>
          <cell r="G91" t="str">
            <v>Монтаж оборудования в помещении, масса оборудования 1 т</v>
          </cell>
          <cell r="H91" t="str">
            <v>1  ШТ.</v>
          </cell>
          <cell r="I91">
            <v>1</v>
          </cell>
          <cell r="O91">
            <v>2595.12</v>
          </cell>
          <cell r="P91">
            <v>844.07</v>
          </cell>
          <cell r="Q91">
            <v>1086.6600000000001</v>
          </cell>
          <cell r="R91">
            <v>94.96</v>
          </cell>
          <cell r="S91">
            <v>664.39</v>
          </cell>
          <cell r="U91">
            <v>70.679999999999993</v>
          </cell>
          <cell r="X91">
            <v>607.48</v>
          </cell>
          <cell r="Y91">
            <v>455.61</v>
          </cell>
          <cell r="AC91">
            <v>844.07</v>
          </cell>
          <cell r="AD91">
            <v>1086.6600000000001</v>
          </cell>
          <cell r="AE91">
            <v>94.956000000000003</v>
          </cell>
          <cell r="AF91">
            <v>664.39200000000005</v>
          </cell>
          <cell r="AL91">
            <v>844.07</v>
          </cell>
          <cell r="AM91">
            <v>905.55</v>
          </cell>
          <cell r="AN91">
            <v>79.13</v>
          </cell>
          <cell r="AO91">
            <v>553.66</v>
          </cell>
          <cell r="AQ91">
            <v>58.9</v>
          </cell>
          <cell r="AT91">
            <v>80</v>
          </cell>
          <cell r="AU91">
            <v>60</v>
          </cell>
          <cell r="BA91">
            <v>1</v>
          </cell>
          <cell r="BB91">
            <v>1</v>
          </cell>
          <cell r="BC91">
            <v>1</v>
          </cell>
          <cell r="BO91" t="str">
            <v/>
          </cell>
          <cell r="BS91">
            <v>1</v>
          </cell>
          <cell r="BZ91">
            <v>80</v>
          </cell>
          <cell r="CA91">
            <v>60</v>
          </cell>
          <cell r="DD91" t="str">
            <v/>
          </cell>
          <cell r="DE91" t="str">
            <v>)*1,2</v>
          </cell>
          <cell r="DF91" t="str">
            <v>)*1,2</v>
          </cell>
          <cell r="DG91" t="str">
            <v>)*1,2</v>
          </cell>
          <cell r="DI91" t="str">
            <v>)*1,2</v>
          </cell>
          <cell r="FX91">
            <v>80</v>
          </cell>
          <cell r="FY91">
            <v>60</v>
          </cell>
        </row>
        <row r="92">
          <cell r="E92" t="str">
            <v>59</v>
          </cell>
          <cell r="F92" t="str">
            <v>Цена поставщика</v>
          </cell>
          <cell r="H92" t="str">
            <v>шт.</v>
          </cell>
          <cell r="I92">
            <v>1</v>
          </cell>
          <cell r="O92">
            <v>202814.97</v>
          </cell>
          <cell r="P92">
            <v>202814.97</v>
          </cell>
          <cell r="X92">
            <v>0</v>
          </cell>
          <cell r="Y92">
            <v>0</v>
          </cell>
          <cell r="AC92">
            <v>202814.97</v>
          </cell>
          <cell r="AD92">
            <v>0</v>
          </cell>
          <cell r="AE92">
            <v>0</v>
          </cell>
          <cell r="AF92">
            <v>0</v>
          </cell>
          <cell r="AL92">
            <v>202814.97</v>
          </cell>
          <cell r="BC92">
            <v>1</v>
          </cell>
          <cell r="DD92" t="str">
            <v/>
          </cell>
          <cell r="FX92">
            <v>0</v>
          </cell>
          <cell r="FY92">
            <v>0</v>
          </cell>
        </row>
        <row r="94">
          <cell r="E94" t="str">
            <v>60</v>
          </cell>
          <cell r="F94" t="str">
            <v/>
          </cell>
          <cell r="G94" t="str">
            <v>Укомплектация шлюзов мебелью</v>
          </cell>
          <cell r="H94" t="str">
            <v>к-т.</v>
          </cell>
          <cell r="I94">
            <v>1</v>
          </cell>
          <cell r="O94">
            <v>2422.5</v>
          </cell>
          <cell r="S94">
            <v>2422.5</v>
          </cell>
          <cell r="X94">
            <v>0</v>
          </cell>
          <cell r="Y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2422.5</v>
          </cell>
          <cell r="AO94">
            <v>0</v>
          </cell>
          <cell r="BA94">
            <v>1</v>
          </cell>
          <cell r="BO94" t="str">
            <v/>
          </cell>
          <cell r="DG94" t="str">
            <v>=2422,5</v>
          </cell>
          <cell r="FX94">
            <v>0</v>
          </cell>
          <cell r="FY94">
            <v>0</v>
          </cell>
        </row>
        <row r="95">
          <cell r="E95" t="str">
            <v>61</v>
          </cell>
          <cell r="F95" t="str">
            <v>Цена поставщика</v>
          </cell>
          <cell r="H95" t="str">
            <v>шт.</v>
          </cell>
          <cell r="I95">
            <v>1</v>
          </cell>
          <cell r="O95">
            <v>18402.87</v>
          </cell>
          <cell r="P95">
            <v>18402.87</v>
          </cell>
          <cell r="X95">
            <v>0</v>
          </cell>
          <cell r="Y95">
            <v>0</v>
          </cell>
          <cell r="AC95">
            <v>18402.87</v>
          </cell>
          <cell r="AD95">
            <v>0</v>
          </cell>
          <cell r="AE95">
            <v>0</v>
          </cell>
          <cell r="AF95">
            <v>0</v>
          </cell>
          <cell r="AL95">
            <v>18402.87</v>
          </cell>
          <cell r="BC95">
            <v>1</v>
          </cell>
          <cell r="DD95" t="str">
            <v/>
          </cell>
          <cell r="FX95">
            <v>0</v>
          </cell>
          <cell r="FY95">
            <v>0</v>
          </cell>
        </row>
        <row r="97">
          <cell r="G97" t="str">
            <v>Оснащение шлюзов, подсобных и технологических помещений</v>
          </cell>
        </row>
        <row r="123">
          <cell r="G123" t="str">
            <v>Монтаж чистых помещений</v>
          </cell>
        </row>
        <row r="149">
          <cell r="G149" t="str">
            <v>ТХ оснащение_16.05.2017</v>
          </cell>
        </row>
        <row r="158">
          <cell r="F158">
            <v>1982709.77</v>
          </cell>
          <cell r="H158" t="str">
            <v>Стоимость оборудования (всего)</v>
          </cell>
        </row>
        <row r="162">
          <cell r="F162">
            <v>799.57</v>
          </cell>
        </row>
        <row r="163">
          <cell r="F163">
            <v>87020.86</v>
          </cell>
        </row>
        <row r="164">
          <cell r="F164">
            <v>0</v>
          </cell>
          <cell r="H164" t="str">
            <v>Строительные работы с НР и СП</v>
          </cell>
        </row>
        <row r="165">
          <cell r="F165">
            <v>67378.62</v>
          </cell>
          <cell r="H165" t="str">
            <v>Монтажные работы с НР и СП</v>
          </cell>
        </row>
        <row r="166">
          <cell r="F166">
            <v>65407.5</v>
          </cell>
          <cell r="H166" t="str">
            <v>Прочие работы с НР и СП</v>
          </cell>
        </row>
        <row r="168">
          <cell r="F168">
            <v>2221.6800000000003</v>
          </cell>
        </row>
        <row r="169">
          <cell r="F169">
            <v>61.356000000000002</v>
          </cell>
        </row>
        <row r="173">
          <cell r="F173">
            <v>2115495.89</v>
          </cell>
          <cell r="H173" t="str">
            <v>Всего с НР и СП</v>
          </cell>
        </row>
        <row r="181">
          <cell r="F181">
            <v>9488241.2699999996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0"/>
  <sheetViews>
    <sheetView zoomScale="85" zoomScaleNormal="85" workbookViewId="0">
      <selection activeCell="F37" sqref="F37"/>
    </sheetView>
  </sheetViews>
  <sheetFormatPr defaultRowHeight="12.75"/>
  <cols>
    <col min="1" max="1" width="5.7109375" style="1" customWidth="1"/>
    <col min="2" max="2" width="20.7109375" style="1" customWidth="1"/>
    <col min="3" max="3" width="46" style="1" customWidth="1"/>
    <col min="4" max="4" width="14.42578125" style="1" customWidth="1"/>
    <col min="5" max="5" width="12.7109375" style="1" customWidth="1"/>
    <col min="6" max="6" width="14.5703125" style="1" bestFit="1" customWidth="1"/>
    <col min="7" max="7" width="12.7109375" style="1" customWidth="1"/>
    <col min="8" max="8" width="14.42578125" style="1" bestFit="1" customWidth="1"/>
    <col min="9" max="9" width="15.42578125" style="1" hidden="1" customWidth="1"/>
    <col min="10" max="10" width="12.7109375" style="1" hidden="1" customWidth="1"/>
    <col min="11" max="11" width="9.140625" style="1"/>
    <col min="12" max="12" width="12.140625" style="1" bestFit="1" customWidth="1"/>
    <col min="13" max="16384" width="9.140625" style="1"/>
  </cols>
  <sheetData>
    <row r="1" spans="1:10">
      <c r="A1" s="202" t="str">
        <f>[1]SourceObSm!B1</f>
        <v>Smeta.RU  (495) 974-1589</v>
      </c>
      <c r="B1" s="202"/>
      <c r="C1" s="202"/>
      <c r="D1" s="202"/>
    </row>
    <row r="2" spans="1:10" ht="15">
      <c r="A2" s="3"/>
      <c r="B2" s="3"/>
      <c r="C2" s="3"/>
      <c r="D2" s="3"/>
      <c r="E2" s="3"/>
      <c r="F2" s="3"/>
      <c r="G2" s="3"/>
      <c r="H2" s="4" t="s">
        <v>13</v>
      </c>
      <c r="I2" s="5"/>
    </row>
    <row r="3" spans="1:10" ht="14.25">
      <c r="A3" s="6"/>
      <c r="B3" s="5"/>
      <c r="C3" s="5"/>
      <c r="D3" s="5"/>
      <c r="E3" s="5"/>
      <c r="F3" s="5"/>
      <c r="G3" s="5"/>
      <c r="H3" s="5"/>
      <c r="I3" s="5"/>
      <c r="J3" s="5"/>
    </row>
    <row r="4" spans="1:10" ht="15.75">
      <c r="A4" s="7"/>
      <c r="B4" s="203" t="s">
        <v>0</v>
      </c>
      <c r="C4" s="204"/>
      <c r="D4" s="204"/>
      <c r="E4" s="204"/>
      <c r="F4" s="204"/>
      <c r="G4" s="204"/>
      <c r="H4" s="204"/>
      <c r="I4" s="204"/>
      <c r="J4" s="7"/>
    </row>
    <row r="5" spans="1:10" ht="14.25">
      <c r="A5" s="7"/>
      <c r="B5" s="205" t="s">
        <v>14</v>
      </c>
      <c r="C5" s="205"/>
      <c r="D5" s="205"/>
      <c r="E5" s="205"/>
      <c r="F5" s="205"/>
      <c r="G5" s="205"/>
      <c r="H5" s="205"/>
      <c r="I5" s="205"/>
      <c r="J5" s="7"/>
    </row>
    <row r="6" spans="1:10" ht="14.25">
      <c r="A6" s="6"/>
      <c r="B6" s="5"/>
      <c r="C6" s="5"/>
      <c r="D6" s="5"/>
      <c r="E6" s="5"/>
      <c r="F6" s="5"/>
      <c r="G6" s="5"/>
      <c r="H6" s="5"/>
      <c r="I6" s="5"/>
      <c r="J6" s="5"/>
    </row>
    <row r="7" spans="1:10" ht="15">
      <c r="A7" s="8"/>
      <c r="B7" s="8"/>
      <c r="C7" s="8"/>
      <c r="D7" s="5"/>
      <c r="E7" s="5"/>
      <c r="F7" s="5"/>
      <c r="G7" s="5"/>
      <c r="H7" s="5"/>
      <c r="I7" s="5"/>
      <c r="J7" s="5"/>
    </row>
    <row r="8" spans="1:10" ht="15.75">
      <c r="A8" s="206" t="s">
        <v>15</v>
      </c>
      <c r="B8" s="206"/>
      <c r="C8" s="206"/>
      <c r="D8" s="207" t="s">
        <v>5</v>
      </c>
      <c r="E8" s="207"/>
      <c r="F8" s="207"/>
      <c r="G8" s="207"/>
      <c r="H8" s="207"/>
      <c r="I8" s="207"/>
      <c r="J8" s="9"/>
    </row>
    <row r="9" spans="1:10" ht="15">
      <c r="A9" s="8"/>
      <c r="B9" s="8"/>
      <c r="C9" s="10"/>
      <c r="D9" s="201" t="s">
        <v>16</v>
      </c>
      <c r="E9" s="201"/>
      <c r="F9" s="201"/>
      <c r="G9" s="201"/>
      <c r="H9" s="201"/>
      <c r="I9" s="201"/>
      <c r="J9" s="10"/>
    </row>
    <row r="10" spans="1:10" ht="14.25">
      <c r="A10" s="6"/>
      <c r="B10" s="5"/>
      <c r="C10" s="5"/>
      <c r="D10" s="5"/>
      <c r="E10" s="5"/>
      <c r="F10" s="5"/>
      <c r="G10" s="5"/>
      <c r="H10" s="5"/>
      <c r="I10" s="5"/>
      <c r="J10" s="5"/>
    </row>
    <row r="11" spans="1:10" ht="48.75" customHeight="1">
      <c r="A11" s="210" t="s">
        <v>17</v>
      </c>
      <c r="B11" s="210"/>
      <c r="C11" s="210"/>
      <c r="D11" s="211" t="s">
        <v>0</v>
      </c>
      <c r="E11" s="212"/>
      <c r="F11" s="212"/>
      <c r="G11" s="212"/>
      <c r="H11" s="212"/>
      <c r="I11" s="212"/>
      <c r="J11" s="7"/>
    </row>
    <row r="12" spans="1:10" ht="14.25">
      <c r="A12" s="6"/>
      <c r="B12" s="5"/>
      <c r="C12" s="5"/>
      <c r="D12" s="5"/>
      <c r="E12" s="5"/>
      <c r="F12" s="5"/>
      <c r="G12" s="5"/>
      <c r="H12" s="5"/>
      <c r="I12" s="5"/>
      <c r="J12" s="5"/>
    </row>
    <row r="13" spans="1:10" ht="14.25">
      <c r="A13" s="210" t="s">
        <v>18</v>
      </c>
      <c r="B13" s="210"/>
      <c r="C13" s="210"/>
      <c r="D13" s="11">
        <f>H37</f>
        <v>4084783.75</v>
      </c>
      <c r="E13" s="12" t="s">
        <v>367</v>
      </c>
      <c r="F13" s="13"/>
      <c r="G13" s="5"/>
      <c r="H13" s="5"/>
      <c r="I13" s="5"/>
      <c r="J13" s="5"/>
    </row>
    <row r="14" spans="1:10" ht="14.25">
      <c r="A14" s="14"/>
      <c r="B14" s="15"/>
      <c r="C14" s="15"/>
      <c r="D14" s="16"/>
      <c r="E14" s="12"/>
      <c r="F14" s="17"/>
      <c r="G14" s="5"/>
      <c r="H14" s="5"/>
      <c r="I14" s="5"/>
      <c r="J14" s="5"/>
    </row>
    <row r="15" spans="1:10" ht="14.25">
      <c r="A15" s="210" t="s">
        <v>19</v>
      </c>
      <c r="B15" s="210"/>
      <c r="C15" s="210"/>
      <c r="D15" s="11"/>
      <c r="E15" s="12" t="s">
        <v>368</v>
      </c>
      <c r="F15" s="13"/>
      <c r="G15" s="5"/>
      <c r="H15" s="5"/>
      <c r="I15" s="5"/>
      <c r="J15" s="5"/>
    </row>
    <row r="16" spans="1:10" ht="14.25">
      <c r="A16" s="6"/>
      <c r="B16" s="5"/>
      <c r="C16" s="5"/>
      <c r="D16" s="18"/>
      <c r="E16" s="12"/>
      <c r="F16" s="5"/>
      <c r="G16" s="5"/>
      <c r="H16" s="5"/>
      <c r="I16" s="5"/>
      <c r="J16" s="5"/>
    </row>
    <row r="17" spans="1:12" ht="14.25">
      <c r="A17" s="210" t="s">
        <v>20</v>
      </c>
      <c r="B17" s="210"/>
      <c r="C17" s="210"/>
      <c r="D17" s="19">
        <v>190</v>
      </c>
      <c r="E17" s="20" t="s">
        <v>21</v>
      </c>
      <c r="F17" s="21"/>
      <c r="G17" s="5"/>
      <c r="H17" s="5"/>
      <c r="I17" s="5"/>
      <c r="J17" s="5"/>
    </row>
    <row r="18" spans="1:12" ht="14.25">
      <c r="A18" s="6"/>
      <c r="B18" s="5"/>
      <c r="C18" s="5"/>
      <c r="D18" s="5"/>
      <c r="E18" s="5"/>
      <c r="F18" s="5"/>
      <c r="G18" s="5"/>
      <c r="H18" s="5"/>
      <c r="I18" s="5"/>
      <c r="J18" s="5"/>
    </row>
    <row r="19" spans="1:12" ht="14.25">
      <c r="A19" s="210" t="s">
        <v>22</v>
      </c>
      <c r="B19" s="210"/>
      <c r="C19" s="210"/>
      <c r="D19" s="210"/>
      <c r="E19" s="210"/>
      <c r="F19" s="210"/>
      <c r="G19" s="210"/>
      <c r="H19" s="210"/>
      <c r="I19" s="210"/>
      <c r="J19" s="210"/>
    </row>
    <row r="20" spans="1:12" ht="15">
      <c r="A20" s="5"/>
      <c r="B20" s="5"/>
      <c r="C20" s="5"/>
      <c r="D20" s="22"/>
      <c r="E20" s="5"/>
      <c r="F20" s="5"/>
      <c r="G20" s="5"/>
      <c r="H20" s="5"/>
      <c r="I20" s="5"/>
    </row>
    <row r="21" spans="1:12" ht="14.25" customHeight="1">
      <c r="A21" s="208" t="s">
        <v>2</v>
      </c>
      <c r="B21" s="208" t="s">
        <v>23</v>
      </c>
      <c r="C21" s="208" t="s">
        <v>24</v>
      </c>
      <c r="D21" s="213" t="s">
        <v>365</v>
      </c>
      <c r="E21" s="213"/>
      <c r="F21" s="213"/>
      <c r="G21" s="213"/>
      <c r="H21" s="213"/>
      <c r="I21" s="208" t="s">
        <v>26</v>
      </c>
      <c r="J21" s="208" t="s">
        <v>27</v>
      </c>
    </row>
    <row r="22" spans="1:12" ht="57">
      <c r="A22" s="209"/>
      <c r="B22" s="209"/>
      <c r="C22" s="209"/>
      <c r="D22" s="42" t="s">
        <v>28</v>
      </c>
      <c r="E22" s="42" t="s">
        <v>3</v>
      </c>
      <c r="F22" s="42" t="s">
        <v>29</v>
      </c>
      <c r="G22" s="42" t="s">
        <v>4</v>
      </c>
      <c r="H22" s="42" t="s">
        <v>30</v>
      </c>
      <c r="I22" s="209"/>
      <c r="J22" s="209"/>
    </row>
    <row r="23" spans="1:12" ht="14.25">
      <c r="A23" s="23">
        <v>1</v>
      </c>
      <c r="B23" s="23">
        <v>2</v>
      </c>
      <c r="C23" s="23">
        <v>3</v>
      </c>
      <c r="D23" s="23">
        <v>4</v>
      </c>
      <c r="E23" s="23">
        <v>5</v>
      </c>
      <c r="F23" s="23">
        <v>6</v>
      </c>
      <c r="G23" s="23">
        <v>7</v>
      </c>
      <c r="H23" s="23">
        <v>8</v>
      </c>
      <c r="I23" s="23">
        <v>9</v>
      </c>
      <c r="J23" s="23">
        <v>10</v>
      </c>
    </row>
    <row r="24" spans="1:12" ht="14.25">
      <c r="A24" s="24">
        <v>1</v>
      </c>
      <c r="B24" s="25" t="s">
        <v>31</v>
      </c>
      <c r="C24" s="26" t="s">
        <v>32</v>
      </c>
      <c r="D24" s="27">
        <v>744729.14</v>
      </c>
      <c r="E24" s="27">
        <v>30239.47</v>
      </c>
      <c r="F24" s="27"/>
      <c r="G24" s="27"/>
      <c r="H24" s="27">
        <f>SUM(D24:G24)</f>
        <v>774968.61</v>
      </c>
      <c r="I24" s="27">
        <v>119197.44</v>
      </c>
      <c r="J24" s="27">
        <f>H24/$D$17</f>
        <v>4078.7821578947369</v>
      </c>
    </row>
    <row r="25" spans="1:12" ht="28.5">
      <c r="A25" s="24">
        <v>2</v>
      </c>
      <c r="B25" s="25" t="s">
        <v>33</v>
      </c>
      <c r="C25" s="26" t="s">
        <v>34</v>
      </c>
      <c r="D25" s="27">
        <v>50839.76</v>
      </c>
      <c r="E25" s="27">
        <v>6849.68</v>
      </c>
      <c r="F25" s="27"/>
      <c r="G25" s="27"/>
      <c r="H25" s="27">
        <f t="shared" ref="H25:H36" si="0">SUM(D25:G25)</f>
        <v>57689.440000000002</v>
      </c>
      <c r="I25" s="28"/>
      <c r="J25" s="27">
        <f>H25/$D$17</f>
        <v>303.62863157894736</v>
      </c>
    </row>
    <row r="26" spans="1:12" ht="28.5">
      <c r="A26" s="24">
        <v>3</v>
      </c>
      <c r="B26" s="25" t="s">
        <v>35</v>
      </c>
      <c r="C26" s="26" t="s">
        <v>36</v>
      </c>
      <c r="D26" s="27">
        <v>228590.37</v>
      </c>
      <c r="E26" s="27">
        <v>20202.439999999999</v>
      </c>
      <c r="F26" s="27">
        <v>50530.73</v>
      </c>
      <c r="G26" s="27"/>
      <c r="H26" s="27">
        <f t="shared" si="0"/>
        <v>299323.53999999998</v>
      </c>
      <c r="I26" s="28"/>
      <c r="J26" s="27">
        <f>H26/$D$17</f>
        <v>1575.3870526315789</v>
      </c>
    </row>
    <row r="27" spans="1:12" ht="28.5">
      <c r="A27" s="24">
        <v>4</v>
      </c>
      <c r="B27" s="25" t="s">
        <v>37</v>
      </c>
      <c r="C27" s="26" t="s">
        <v>38</v>
      </c>
      <c r="D27" s="27">
        <v>493027.9</v>
      </c>
      <c r="E27" s="27">
        <v>22897.59</v>
      </c>
      <c r="F27" s="27">
        <f>1294468.9-38701.57</f>
        <v>1255767.3299999998</v>
      </c>
      <c r="G27" s="27"/>
      <c r="H27" s="27">
        <f t="shared" si="0"/>
        <v>1771692.8199999998</v>
      </c>
      <c r="I27" s="27">
        <v>21096.51</v>
      </c>
      <c r="J27" s="27">
        <f>H27/$D$17</f>
        <v>9324.6990526315785</v>
      </c>
      <c r="L27" s="122"/>
    </row>
    <row r="28" spans="1:12" ht="14.25">
      <c r="A28" s="24">
        <v>5</v>
      </c>
      <c r="B28" s="25" t="s">
        <v>39</v>
      </c>
      <c r="C28" s="26" t="s">
        <v>40</v>
      </c>
      <c r="D28" s="27">
        <v>197111.72</v>
      </c>
      <c r="E28" s="27">
        <v>11750.49</v>
      </c>
      <c r="F28" s="27"/>
      <c r="G28" s="27"/>
      <c r="H28" s="27">
        <f t="shared" si="0"/>
        <v>208862.21</v>
      </c>
      <c r="I28" s="28"/>
      <c r="J28" s="27"/>
    </row>
    <row r="29" spans="1:12" ht="14.25" customHeight="1">
      <c r="A29" s="24">
        <v>6</v>
      </c>
      <c r="B29" s="25" t="s">
        <v>41</v>
      </c>
      <c r="C29" s="26" t="s">
        <v>42</v>
      </c>
      <c r="D29" s="214" t="s">
        <v>64</v>
      </c>
      <c r="E29" s="215"/>
      <c r="F29" s="215"/>
      <c r="G29" s="216"/>
      <c r="H29" s="27">
        <f t="shared" si="0"/>
        <v>0</v>
      </c>
      <c r="I29" s="27">
        <v>87020.86</v>
      </c>
      <c r="J29" s="27">
        <f t="shared" ref="J29:J35" si="1">H29/$D$17</f>
        <v>0</v>
      </c>
    </row>
    <row r="30" spans="1:12" ht="14.25">
      <c r="A30" s="24">
        <v>7</v>
      </c>
      <c r="B30" s="25" t="s">
        <v>43</v>
      </c>
      <c r="C30" s="26" t="s">
        <v>44</v>
      </c>
      <c r="D30" s="27">
        <v>12147.5</v>
      </c>
      <c r="E30" s="27">
        <v>18784.419999999998</v>
      </c>
      <c r="F30" s="27"/>
      <c r="G30" s="27"/>
      <c r="H30" s="27">
        <f t="shared" si="0"/>
        <v>30931.919999999998</v>
      </c>
      <c r="I30" s="27">
        <f>IF([1]SourceObSm!J32=0, "-", ROUND([1]SourceObSm!J32,2))</f>
        <v>34.94</v>
      </c>
      <c r="J30" s="27">
        <f t="shared" si="1"/>
        <v>162.79957894736842</v>
      </c>
    </row>
    <row r="31" spans="1:12" ht="42.75">
      <c r="A31" s="24">
        <v>8</v>
      </c>
      <c r="B31" s="25" t="s">
        <v>45</v>
      </c>
      <c r="C31" s="26" t="s">
        <v>363</v>
      </c>
      <c r="D31" s="27"/>
      <c r="E31" s="27">
        <v>107405.9</v>
      </c>
      <c r="F31" s="27"/>
      <c r="G31" s="27"/>
      <c r="H31" s="27">
        <f t="shared" si="0"/>
        <v>107405.9</v>
      </c>
      <c r="I31" s="27"/>
      <c r="J31" s="27">
        <f t="shared" si="1"/>
        <v>565.29421052631574</v>
      </c>
    </row>
    <row r="32" spans="1:12" ht="42.75">
      <c r="A32" s="24">
        <v>9</v>
      </c>
      <c r="B32" s="25" t="s">
        <v>46</v>
      </c>
      <c r="C32" s="26" t="s">
        <v>47</v>
      </c>
      <c r="D32" s="27"/>
      <c r="E32" s="27">
        <v>93968.73</v>
      </c>
      <c r="F32" s="27"/>
      <c r="G32" s="27"/>
      <c r="H32" s="27">
        <f t="shared" si="0"/>
        <v>93968.73</v>
      </c>
      <c r="I32" s="27"/>
      <c r="J32" s="27">
        <f t="shared" si="1"/>
        <v>494.57226315789472</v>
      </c>
    </row>
    <row r="33" spans="1:10" ht="14.25">
      <c r="A33" s="24">
        <v>10</v>
      </c>
      <c r="B33" s="25" t="s">
        <v>48</v>
      </c>
      <c r="C33" s="26" t="s">
        <v>49</v>
      </c>
      <c r="D33" s="27"/>
      <c r="E33" s="27">
        <v>264174.96000000002</v>
      </c>
      <c r="F33" s="27">
        <v>295945.03999999998</v>
      </c>
      <c r="G33" s="27"/>
      <c r="H33" s="27">
        <f t="shared" si="0"/>
        <v>560120</v>
      </c>
      <c r="I33" s="27"/>
      <c r="J33" s="27">
        <f t="shared" si="1"/>
        <v>2948</v>
      </c>
    </row>
    <row r="34" spans="1:10" ht="28.5">
      <c r="A34" s="24">
        <v>11</v>
      </c>
      <c r="B34" s="25" t="s">
        <v>50</v>
      </c>
      <c r="C34" s="26" t="s">
        <v>51</v>
      </c>
      <c r="D34" s="27"/>
      <c r="E34" s="27">
        <v>44590.87</v>
      </c>
      <c r="F34" s="27">
        <v>19785.599999999999</v>
      </c>
      <c r="G34" s="27"/>
      <c r="H34" s="27">
        <f t="shared" si="0"/>
        <v>64376.47</v>
      </c>
      <c r="I34" s="27"/>
      <c r="J34" s="27">
        <f t="shared" si="1"/>
        <v>338.82352631578948</v>
      </c>
    </row>
    <row r="35" spans="1:10" ht="14.25">
      <c r="A35" s="24">
        <v>12</v>
      </c>
      <c r="B35" s="25" t="s">
        <v>52</v>
      </c>
      <c r="C35" s="26" t="s">
        <v>319</v>
      </c>
      <c r="D35" s="27"/>
      <c r="E35" s="27">
        <v>12365.84</v>
      </c>
      <c r="F35" s="27">
        <v>25737.85</v>
      </c>
      <c r="G35" s="27"/>
      <c r="H35" s="27">
        <f t="shared" si="0"/>
        <v>38103.69</v>
      </c>
      <c r="I35" s="27"/>
      <c r="J35" s="27">
        <f t="shared" si="1"/>
        <v>200.54573684210527</v>
      </c>
    </row>
    <row r="36" spans="1:10" ht="14.25">
      <c r="A36" s="24">
        <v>13</v>
      </c>
      <c r="B36" s="25" t="s">
        <v>53</v>
      </c>
      <c r="C36" s="26" t="s">
        <v>324</v>
      </c>
      <c r="D36" s="27"/>
      <c r="E36" s="27"/>
      <c r="F36" s="27"/>
      <c r="G36" s="27">
        <v>77340.42</v>
      </c>
      <c r="H36" s="27">
        <f t="shared" si="0"/>
        <v>77340.42</v>
      </c>
      <c r="I36" s="27"/>
      <c r="J36" s="27"/>
    </row>
    <row r="37" spans="1:10" ht="15">
      <c r="A37" s="29"/>
      <c r="B37" s="30"/>
      <c r="C37" s="30" t="s">
        <v>54</v>
      </c>
      <c r="D37" s="31">
        <f>SUM(D24:D35)</f>
        <v>1726446.39</v>
      </c>
      <c r="E37" s="31">
        <f>SUM(E24:E35)</f>
        <v>633230.3899999999</v>
      </c>
      <c r="F37" s="31">
        <f>SUM(F24:F35)</f>
        <v>1647766.55</v>
      </c>
      <c r="G37" s="31">
        <f>SUM(G24:G36)</f>
        <v>77340.42</v>
      </c>
      <c r="H37" s="31">
        <f>SUM(H24:H36)</f>
        <v>4084783.75</v>
      </c>
      <c r="I37" s="31">
        <f>SUM(I24:I36)</f>
        <v>227349.75</v>
      </c>
      <c r="J37" s="31">
        <f>SUM(J24:J36)</f>
        <v>19992.532210526315</v>
      </c>
    </row>
    <row r="39" spans="1:10">
      <c r="F39" s="129"/>
      <c r="H39" s="2"/>
    </row>
    <row r="40" spans="1:10" ht="14.25">
      <c r="A40" s="5"/>
      <c r="B40" s="217" t="s">
        <v>55</v>
      </c>
      <c r="C40" s="217"/>
      <c r="D40" s="32" t="str">
        <f>IF([1]SourceObSm!X12&lt;&gt;"",[1]SourceObSm!X12,"")</f>
        <v/>
      </c>
      <c r="E40" s="33"/>
      <c r="F40" s="33"/>
      <c r="G40" s="33"/>
      <c r="H40" s="17"/>
      <c r="I40" s="5"/>
      <c r="J40" s="5"/>
    </row>
    <row r="41" spans="1:10" ht="14.25">
      <c r="A41" s="5"/>
      <c r="B41" s="6"/>
      <c r="C41" s="5"/>
      <c r="D41" s="218" t="s">
        <v>56</v>
      </c>
      <c r="E41" s="218"/>
      <c r="F41" s="218"/>
      <c r="G41" s="218"/>
      <c r="H41" s="10"/>
      <c r="I41" s="5"/>
      <c r="J41" s="5"/>
    </row>
    <row r="42" spans="1:10" ht="14.25">
      <c r="A42" s="5"/>
      <c r="B42" s="6"/>
      <c r="C42" s="34"/>
      <c r="D42" s="5"/>
      <c r="E42" s="10"/>
      <c r="F42" s="10"/>
      <c r="G42" s="10"/>
      <c r="H42" s="10"/>
      <c r="I42" s="5"/>
      <c r="J42" s="5"/>
    </row>
    <row r="43" spans="1:10" ht="14.25">
      <c r="A43" s="5"/>
      <c r="B43" s="35" t="s">
        <v>57</v>
      </c>
      <c r="C43" s="32" t="str">
        <f>IF([1]SourceObSm!AA12&lt;&gt;"",[1]SourceObSm!AA12,"")</f>
        <v/>
      </c>
      <c r="D43" s="34" t="s">
        <v>58</v>
      </c>
      <c r="E43" s="36"/>
      <c r="F43" s="36"/>
      <c r="G43" s="36"/>
      <c r="H43" s="20" t="str">
        <f>IF([1]SourceObSm!Y12&lt;&gt;"",[1]SourceObSm!Y12,"")</f>
        <v/>
      </c>
      <c r="I43" s="5"/>
      <c r="J43" s="5"/>
    </row>
    <row r="44" spans="1:10" ht="14.25">
      <c r="A44" s="5"/>
      <c r="B44" s="37"/>
      <c r="C44" s="43" t="s">
        <v>59</v>
      </c>
      <c r="D44" s="38"/>
      <c r="E44" s="201" t="s">
        <v>56</v>
      </c>
      <c r="F44" s="201"/>
      <c r="G44" s="201"/>
      <c r="H44" s="10"/>
      <c r="I44" s="5"/>
      <c r="J44" s="5"/>
    </row>
    <row r="45" spans="1:10" ht="14.25">
      <c r="A45" s="5"/>
      <c r="B45" s="35"/>
      <c r="C45" s="5"/>
      <c r="D45" s="5"/>
      <c r="E45" s="5"/>
      <c r="F45" s="5"/>
      <c r="G45" s="5"/>
      <c r="H45" s="5"/>
      <c r="I45" s="5"/>
      <c r="J45" s="5"/>
    </row>
    <row r="46" spans="1:10" ht="14.25">
      <c r="A46" s="5"/>
      <c r="B46" s="35" t="s">
        <v>60</v>
      </c>
      <c r="C46" s="32" t="str">
        <f>IF([1]SourceObSm!AC12&lt;&gt;"",[1]SourceObSm!AC12,"")</f>
        <v>Инженер-сметчик</v>
      </c>
      <c r="D46" s="36"/>
      <c r="E46" s="36"/>
      <c r="F46" s="20" t="s">
        <v>61</v>
      </c>
      <c r="G46" s="17"/>
      <c r="H46" s="5"/>
      <c r="I46" s="5"/>
      <c r="J46" s="5"/>
    </row>
    <row r="47" spans="1:10" ht="14.25">
      <c r="A47" s="5"/>
      <c r="B47" s="35"/>
      <c r="C47" s="201" t="s">
        <v>62</v>
      </c>
      <c r="D47" s="201"/>
      <c r="E47" s="201"/>
      <c r="F47" s="10"/>
      <c r="G47" s="10"/>
      <c r="H47" s="5"/>
      <c r="I47" s="5"/>
      <c r="J47" s="5"/>
    </row>
    <row r="48" spans="1:10" ht="14.25">
      <c r="A48" s="5"/>
      <c r="B48" s="35"/>
      <c r="C48" s="39"/>
      <c r="D48" s="39"/>
      <c r="E48" s="39"/>
      <c r="F48" s="10"/>
      <c r="G48" s="10"/>
      <c r="H48" s="5"/>
      <c r="I48" s="5"/>
      <c r="J48" s="5"/>
    </row>
    <row r="49" spans="1:10" ht="14.25">
      <c r="A49" s="5"/>
      <c r="B49" s="35" t="s">
        <v>63</v>
      </c>
      <c r="C49" s="32" t="str">
        <f>IF([1]SourceObSm!AE12&lt;&gt;"",[1]SourceObSm!AE12,"")</f>
        <v>Руководитель сметно-договорного отдела</v>
      </c>
      <c r="D49" s="36"/>
      <c r="E49" s="36"/>
      <c r="F49" s="20" t="str">
        <f>IF([1]SourceObSm!AD12&lt;&gt;"",[1]SourceObSm!AD12,"")</f>
        <v>Лебедев Д.С.</v>
      </c>
      <c r="G49" s="17"/>
      <c r="H49" s="5"/>
      <c r="I49" s="5"/>
      <c r="J49" s="5"/>
    </row>
    <row r="50" spans="1:10" ht="14.25">
      <c r="A50" s="5"/>
      <c r="B50" s="6"/>
      <c r="C50" s="201" t="s">
        <v>62</v>
      </c>
      <c r="D50" s="201"/>
      <c r="E50" s="201"/>
      <c r="F50" s="10"/>
      <c r="G50" s="10"/>
      <c r="H50" s="5"/>
      <c r="I50" s="5"/>
      <c r="J50" s="5"/>
    </row>
  </sheetData>
  <mergeCells count="24">
    <mergeCell ref="C50:E50"/>
    <mergeCell ref="A21:A22"/>
    <mergeCell ref="B21:B22"/>
    <mergeCell ref="C21:C22"/>
    <mergeCell ref="D21:H21"/>
    <mergeCell ref="D29:G29"/>
    <mergeCell ref="B40:C40"/>
    <mergeCell ref="D41:G41"/>
    <mergeCell ref="E44:G44"/>
    <mergeCell ref="C47:E47"/>
    <mergeCell ref="I21:I22"/>
    <mergeCell ref="J21:J22"/>
    <mergeCell ref="A11:C11"/>
    <mergeCell ref="D11:I11"/>
    <mergeCell ref="A13:C13"/>
    <mergeCell ref="A15:C15"/>
    <mergeCell ref="A17:C17"/>
    <mergeCell ref="A19:J19"/>
    <mergeCell ref="D9:I9"/>
    <mergeCell ref="A1:D1"/>
    <mergeCell ref="B4:I4"/>
    <mergeCell ref="B5:I5"/>
    <mergeCell ref="A8:C8"/>
    <mergeCell ref="D8:I8"/>
  </mergeCells>
  <pageMargins left="0.39370078740157483" right="0.19685039370078741" top="0.19685039370078741" bottom="0.39370078740157483" header="0.19685039370078741" footer="0.19685039370078741"/>
  <pageSetup paperSize="9" scale="27" orientation="portrait" r:id="rId1"/>
  <headerFooter>
    <oddHeader>&amp;L&amp;8&amp;C&amp;P страница из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H164"/>
  <sheetViews>
    <sheetView workbookViewId="0">
      <selection activeCell="C34" sqref="C34"/>
    </sheetView>
  </sheetViews>
  <sheetFormatPr defaultRowHeight="12.75"/>
  <cols>
    <col min="1" max="1" width="5.7109375" style="47" customWidth="1"/>
    <col min="2" max="2" width="11.7109375" style="47" customWidth="1"/>
    <col min="3" max="3" width="40.7109375" style="47" customWidth="1"/>
    <col min="4" max="5" width="11.7109375" style="47" customWidth="1"/>
    <col min="6" max="10" width="12.7109375" style="47" customWidth="1"/>
    <col min="11" max="14" width="9.140625" style="47"/>
    <col min="15" max="30" width="0" style="47" hidden="1" customWidth="1"/>
    <col min="31" max="31" width="141.7109375" style="47" hidden="1" customWidth="1"/>
    <col min="32" max="32" width="93.7109375" style="47" hidden="1" customWidth="1"/>
    <col min="33" max="33" width="0" style="47" hidden="1" customWidth="1"/>
    <col min="34" max="34" width="101.7109375" style="47" hidden="1" customWidth="1"/>
    <col min="35" max="36" width="0" style="47" hidden="1" customWidth="1"/>
    <col min="37" max="256" width="9.140625" style="47"/>
    <col min="257" max="257" width="5.7109375" style="47" customWidth="1"/>
    <col min="258" max="258" width="11.7109375" style="47" customWidth="1"/>
    <col min="259" max="259" width="40.7109375" style="47" customWidth="1"/>
    <col min="260" max="261" width="11.7109375" style="47" customWidth="1"/>
    <col min="262" max="266" width="12.7109375" style="47" customWidth="1"/>
    <col min="267" max="270" width="9.140625" style="47"/>
    <col min="271" max="292" width="0" style="47" hidden="1" customWidth="1"/>
    <col min="293" max="512" width="9.140625" style="47"/>
    <col min="513" max="513" width="5.7109375" style="47" customWidth="1"/>
    <col min="514" max="514" width="11.7109375" style="47" customWidth="1"/>
    <col min="515" max="515" width="40.7109375" style="47" customWidth="1"/>
    <col min="516" max="517" width="11.7109375" style="47" customWidth="1"/>
    <col min="518" max="522" width="12.7109375" style="47" customWidth="1"/>
    <col min="523" max="526" width="9.140625" style="47"/>
    <col min="527" max="548" width="0" style="47" hidden="1" customWidth="1"/>
    <col min="549" max="768" width="9.140625" style="47"/>
    <col min="769" max="769" width="5.7109375" style="47" customWidth="1"/>
    <col min="770" max="770" width="11.7109375" style="47" customWidth="1"/>
    <col min="771" max="771" width="40.7109375" style="47" customWidth="1"/>
    <col min="772" max="773" width="11.7109375" style="47" customWidth="1"/>
    <col min="774" max="778" width="12.7109375" style="47" customWidth="1"/>
    <col min="779" max="782" width="9.140625" style="47"/>
    <col min="783" max="804" width="0" style="47" hidden="1" customWidth="1"/>
    <col min="805" max="1024" width="9.140625" style="47"/>
    <col min="1025" max="1025" width="5.7109375" style="47" customWidth="1"/>
    <col min="1026" max="1026" width="11.7109375" style="47" customWidth="1"/>
    <col min="1027" max="1027" width="40.7109375" style="47" customWidth="1"/>
    <col min="1028" max="1029" width="11.7109375" style="47" customWidth="1"/>
    <col min="1030" max="1034" width="12.7109375" style="47" customWidth="1"/>
    <col min="1035" max="1038" width="9.140625" style="47"/>
    <col min="1039" max="1060" width="0" style="47" hidden="1" customWidth="1"/>
    <col min="1061" max="1280" width="9.140625" style="47"/>
    <col min="1281" max="1281" width="5.7109375" style="47" customWidth="1"/>
    <col min="1282" max="1282" width="11.7109375" style="47" customWidth="1"/>
    <col min="1283" max="1283" width="40.7109375" style="47" customWidth="1"/>
    <col min="1284" max="1285" width="11.7109375" style="47" customWidth="1"/>
    <col min="1286" max="1290" width="12.7109375" style="47" customWidth="1"/>
    <col min="1291" max="1294" width="9.140625" style="47"/>
    <col min="1295" max="1316" width="0" style="47" hidden="1" customWidth="1"/>
    <col min="1317" max="1536" width="9.140625" style="47"/>
    <col min="1537" max="1537" width="5.7109375" style="47" customWidth="1"/>
    <col min="1538" max="1538" width="11.7109375" style="47" customWidth="1"/>
    <col min="1539" max="1539" width="40.7109375" style="47" customWidth="1"/>
    <col min="1540" max="1541" width="11.7109375" style="47" customWidth="1"/>
    <col min="1542" max="1546" width="12.7109375" style="47" customWidth="1"/>
    <col min="1547" max="1550" width="9.140625" style="47"/>
    <col min="1551" max="1572" width="0" style="47" hidden="1" customWidth="1"/>
    <col min="1573" max="1792" width="9.140625" style="47"/>
    <col min="1793" max="1793" width="5.7109375" style="47" customWidth="1"/>
    <col min="1794" max="1794" width="11.7109375" style="47" customWidth="1"/>
    <col min="1795" max="1795" width="40.7109375" style="47" customWidth="1"/>
    <col min="1796" max="1797" width="11.7109375" style="47" customWidth="1"/>
    <col min="1798" max="1802" width="12.7109375" style="47" customWidth="1"/>
    <col min="1803" max="1806" width="9.140625" style="47"/>
    <col min="1807" max="1828" width="0" style="47" hidden="1" customWidth="1"/>
    <col min="1829" max="2048" width="9.140625" style="47"/>
    <col min="2049" max="2049" width="5.7109375" style="47" customWidth="1"/>
    <col min="2050" max="2050" width="11.7109375" style="47" customWidth="1"/>
    <col min="2051" max="2051" width="40.7109375" style="47" customWidth="1"/>
    <col min="2052" max="2053" width="11.7109375" style="47" customWidth="1"/>
    <col min="2054" max="2058" width="12.7109375" style="47" customWidth="1"/>
    <col min="2059" max="2062" width="9.140625" style="47"/>
    <col min="2063" max="2084" width="0" style="47" hidden="1" customWidth="1"/>
    <col min="2085" max="2304" width="9.140625" style="47"/>
    <col min="2305" max="2305" width="5.7109375" style="47" customWidth="1"/>
    <col min="2306" max="2306" width="11.7109375" style="47" customWidth="1"/>
    <col min="2307" max="2307" width="40.7109375" style="47" customWidth="1"/>
    <col min="2308" max="2309" width="11.7109375" style="47" customWidth="1"/>
    <col min="2310" max="2314" width="12.7109375" style="47" customWidth="1"/>
    <col min="2315" max="2318" width="9.140625" style="47"/>
    <col min="2319" max="2340" width="0" style="47" hidden="1" customWidth="1"/>
    <col min="2341" max="2560" width="9.140625" style="47"/>
    <col min="2561" max="2561" width="5.7109375" style="47" customWidth="1"/>
    <col min="2562" max="2562" width="11.7109375" style="47" customWidth="1"/>
    <col min="2563" max="2563" width="40.7109375" style="47" customWidth="1"/>
    <col min="2564" max="2565" width="11.7109375" style="47" customWidth="1"/>
    <col min="2566" max="2570" width="12.7109375" style="47" customWidth="1"/>
    <col min="2571" max="2574" width="9.140625" style="47"/>
    <col min="2575" max="2596" width="0" style="47" hidden="1" customWidth="1"/>
    <col min="2597" max="2816" width="9.140625" style="47"/>
    <col min="2817" max="2817" width="5.7109375" style="47" customWidth="1"/>
    <col min="2818" max="2818" width="11.7109375" style="47" customWidth="1"/>
    <col min="2819" max="2819" width="40.7109375" style="47" customWidth="1"/>
    <col min="2820" max="2821" width="11.7109375" style="47" customWidth="1"/>
    <col min="2822" max="2826" width="12.7109375" style="47" customWidth="1"/>
    <col min="2827" max="2830" width="9.140625" style="47"/>
    <col min="2831" max="2852" width="0" style="47" hidden="1" customWidth="1"/>
    <col min="2853" max="3072" width="9.140625" style="47"/>
    <col min="3073" max="3073" width="5.7109375" style="47" customWidth="1"/>
    <col min="3074" max="3074" width="11.7109375" style="47" customWidth="1"/>
    <col min="3075" max="3075" width="40.7109375" style="47" customWidth="1"/>
    <col min="3076" max="3077" width="11.7109375" style="47" customWidth="1"/>
    <col min="3078" max="3082" width="12.7109375" style="47" customWidth="1"/>
    <col min="3083" max="3086" width="9.140625" style="47"/>
    <col min="3087" max="3108" width="0" style="47" hidden="1" customWidth="1"/>
    <col min="3109" max="3328" width="9.140625" style="47"/>
    <col min="3329" max="3329" width="5.7109375" style="47" customWidth="1"/>
    <col min="3330" max="3330" width="11.7109375" style="47" customWidth="1"/>
    <col min="3331" max="3331" width="40.7109375" style="47" customWidth="1"/>
    <col min="3332" max="3333" width="11.7109375" style="47" customWidth="1"/>
    <col min="3334" max="3338" width="12.7109375" style="47" customWidth="1"/>
    <col min="3339" max="3342" width="9.140625" style="47"/>
    <col min="3343" max="3364" width="0" style="47" hidden="1" customWidth="1"/>
    <col min="3365" max="3584" width="9.140625" style="47"/>
    <col min="3585" max="3585" width="5.7109375" style="47" customWidth="1"/>
    <col min="3586" max="3586" width="11.7109375" style="47" customWidth="1"/>
    <col min="3587" max="3587" width="40.7109375" style="47" customWidth="1"/>
    <col min="3588" max="3589" width="11.7109375" style="47" customWidth="1"/>
    <col min="3590" max="3594" width="12.7109375" style="47" customWidth="1"/>
    <col min="3595" max="3598" width="9.140625" style="47"/>
    <col min="3599" max="3620" width="0" style="47" hidden="1" customWidth="1"/>
    <col min="3621" max="3840" width="9.140625" style="47"/>
    <col min="3841" max="3841" width="5.7109375" style="47" customWidth="1"/>
    <col min="3842" max="3842" width="11.7109375" style="47" customWidth="1"/>
    <col min="3843" max="3843" width="40.7109375" style="47" customWidth="1"/>
    <col min="3844" max="3845" width="11.7109375" style="47" customWidth="1"/>
    <col min="3846" max="3850" width="12.7109375" style="47" customWidth="1"/>
    <col min="3851" max="3854" width="9.140625" style="47"/>
    <col min="3855" max="3876" width="0" style="47" hidden="1" customWidth="1"/>
    <col min="3877" max="4096" width="9.140625" style="47"/>
    <col min="4097" max="4097" width="5.7109375" style="47" customWidth="1"/>
    <col min="4098" max="4098" width="11.7109375" style="47" customWidth="1"/>
    <col min="4099" max="4099" width="40.7109375" style="47" customWidth="1"/>
    <col min="4100" max="4101" width="11.7109375" style="47" customWidth="1"/>
    <col min="4102" max="4106" width="12.7109375" style="47" customWidth="1"/>
    <col min="4107" max="4110" width="9.140625" style="47"/>
    <col min="4111" max="4132" width="0" style="47" hidden="1" customWidth="1"/>
    <col min="4133" max="4352" width="9.140625" style="47"/>
    <col min="4353" max="4353" width="5.7109375" style="47" customWidth="1"/>
    <col min="4354" max="4354" width="11.7109375" style="47" customWidth="1"/>
    <col min="4355" max="4355" width="40.7109375" style="47" customWidth="1"/>
    <col min="4356" max="4357" width="11.7109375" style="47" customWidth="1"/>
    <col min="4358" max="4362" width="12.7109375" style="47" customWidth="1"/>
    <col min="4363" max="4366" width="9.140625" style="47"/>
    <col min="4367" max="4388" width="0" style="47" hidden="1" customWidth="1"/>
    <col min="4389" max="4608" width="9.140625" style="47"/>
    <col min="4609" max="4609" width="5.7109375" style="47" customWidth="1"/>
    <col min="4610" max="4610" width="11.7109375" style="47" customWidth="1"/>
    <col min="4611" max="4611" width="40.7109375" style="47" customWidth="1"/>
    <col min="4612" max="4613" width="11.7109375" style="47" customWidth="1"/>
    <col min="4614" max="4618" width="12.7109375" style="47" customWidth="1"/>
    <col min="4619" max="4622" width="9.140625" style="47"/>
    <col min="4623" max="4644" width="0" style="47" hidden="1" customWidth="1"/>
    <col min="4645" max="4864" width="9.140625" style="47"/>
    <col min="4865" max="4865" width="5.7109375" style="47" customWidth="1"/>
    <col min="4866" max="4866" width="11.7109375" style="47" customWidth="1"/>
    <col min="4867" max="4867" width="40.7109375" style="47" customWidth="1"/>
    <col min="4868" max="4869" width="11.7109375" style="47" customWidth="1"/>
    <col min="4870" max="4874" width="12.7109375" style="47" customWidth="1"/>
    <col min="4875" max="4878" width="9.140625" style="47"/>
    <col min="4879" max="4900" width="0" style="47" hidden="1" customWidth="1"/>
    <col min="4901" max="5120" width="9.140625" style="47"/>
    <col min="5121" max="5121" width="5.7109375" style="47" customWidth="1"/>
    <col min="5122" max="5122" width="11.7109375" style="47" customWidth="1"/>
    <col min="5123" max="5123" width="40.7109375" style="47" customWidth="1"/>
    <col min="5124" max="5125" width="11.7109375" style="47" customWidth="1"/>
    <col min="5126" max="5130" width="12.7109375" style="47" customWidth="1"/>
    <col min="5131" max="5134" width="9.140625" style="47"/>
    <col min="5135" max="5156" width="0" style="47" hidden="1" customWidth="1"/>
    <col min="5157" max="5376" width="9.140625" style="47"/>
    <col min="5377" max="5377" width="5.7109375" style="47" customWidth="1"/>
    <col min="5378" max="5378" width="11.7109375" style="47" customWidth="1"/>
    <col min="5379" max="5379" width="40.7109375" style="47" customWidth="1"/>
    <col min="5380" max="5381" width="11.7109375" style="47" customWidth="1"/>
    <col min="5382" max="5386" width="12.7109375" style="47" customWidth="1"/>
    <col min="5387" max="5390" width="9.140625" style="47"/>
    <col min="5391" max="5412" width="0" style="47" hidden="1" customWidth="1"/>
    <col min="5413" max="5632" width="9.140625" style="47"/>
    <col min="5633" max="5633" width="5.7109375" style="47" customWidth="1"/>
    <col min="5634" max="5634" width="11.7109375" style="47" customWidth="1"/>
    <col min="5635" max="5635" width="40.7109375" style="47" customWidth="1"/>
    <col min="5636" max="5637" width="11.7109375" style="47" customWidth="1"/>
    <col min="5638" max="5642" width="12.7109375" style="47" customWidth="1"/>
    <col min="5643" max="5646" width="9.140625" style="47"/>
    <col min="5647" max="5668" width="0" style="47" hidden="1" customWidth="1"/>
    <col min="5669" max="5888" width="9.140625" style="47"/>
    <col min="5889" max="5889" width="5.7109375" style="47" customWidth="1"/>
    <col min="5890" max="5890" width="11.7109375" style="47" customWidth="1"/>
    <col min="5891" max="5891" width="40.7109375" style="47" customWidth="1"/>
    <col min="5892" max="5893" width="11.7109375" style="47" customWidth="1"/>
    <col min="5894" max="5898" width="12.7109375" style="47" customWidth="1"/>
    <col min="5899" max="5902" width="9.140625" style="47"/>
    <col min="5903" max="5924" width="0" style="47" hidden="1" customWidth="1"/>
    <col min="5925" max="6144" width="9.140625" style="47"/>
    <col min="6145" max="6145" width="5.7109375" style="47" customWidth="1"/>
    <col min="6146" max="6146" width="11.7109375" style="47" customWidth="1"/>
    <col min="6147" max="6147" width="40.7109375" style="47" customWidth="1"/>
    <col min="6148" max="6149" width="11.7109375" style="47" customWidth="1"/>
    <col min="6150" max="6154" width="12.7109375" style="47" customWidth="1"/>
    <col min="6155" max="6158" width="9.140625" style="47"/>
    <col min="6159" max="6180" width="0" style="47" hidden="1" customWidth="1"/>
    <col min="6181" max="6400" width="9.140625" style="47"/>
    <col min="6401" max="6401" width="5.7109375" style="47" customWidth="1"/>
    <col min="6402" max="6402" width="11.7109375" style="47" customWidth="1"/>
    <col min="6403" max="6403" width="40.7109375" style="47" customWidth="1"/>
    <col min="6404" max="6405" width="11.7109375" style="47" customWidth="1"/>
    <col min="6406" max="6410" width="12.7109375" style="47" customWidth="1"/>
    <col min="6411" max="6414" width="9.140625" style="47"/>
    <col min="6415" max="6436" width="0" style="47" hidden="1" customWidth="1"/>
    <col min="6437" max="6656" width="9.140625" style="47"/>
    <col min="6657" max="6657" width="5.7109375" style="47" customWidth="1"/>
    <col min="6658" max="6658" width="11.7109375" style="47" customWidth="1"/>
    <col min="6659" max="6659" width="40.7109375" style="47" customWidth="1"/>
    <col min="6660" max="6661" width="11.7109375" style="47" customWidth="1"/>
    <col min="6662" max="6666" width="12.7109375" style="47" customWidth="1"/>
    <col min="6667" max="6670" width="9.140625" style="47"/>
    <col min="6671" max="6692" width="0" style="47" hidden="1" customWidth="1"/>
    <col min="6693" max="6912" width="9.140625" style="47"/>
    <col min="6913" max="6913" width="5.7109375" style="47" customWidth="1"/>
    <col min="6914" max="6914" width="11.7109375" style="47" customWidth="1"/>
    <col min="6915" max="6915" width="40.7109375" style="47" customWidth="1"/>
    <col min="6916" max="6917" width="11.7109375" style="47" customWidth="1"/>
    <col min="6918" max="6922" width="12.7109375" style="47" customWidth="1"/>
    <col min="6923" max="6926" width="9.140625" style="47"/>
    <col min="6927" max="6948" width="0" style="47" hidden="1" customWidth="1"/>
    <col min="6949" max="7168" width="9.140625" style="47"/>
    <col min="7169" max="7169" width="5.7109375" style="47" customWidth="1"/>
    <col min="7170" max="7170" width="11.7109375" style="47" customWidth="1"/>
    <col min="7171" max="7171" width="40.7109375" style="47" customWidth="1"/>
    <col min="7172" max="7173" width="11.7109375" style="47" customWidth="1"/>
    <col min="7174" max="7178" width="12.7109375" style="47" customWidth="1"/>
    <col min="7179" max="7182" width="9.140625" style="47"/>
    <col min="7183" max="7204" width="0" style="47" hidden="1" customWidth="1"/>
    <col min="7205" max="7424" width="9.140625" style="47"/>
    <col min="7425" max="7425" width="5.7109375" style="47" customWidth="1"/>
    <col min="7426" max="7426" width="11.7109375" style="47" customWidth="1"/>
    <col min="7427" max="7427" width="40.7109375" style="47" customWidth="1"/>
    <col min="7428" max="7429" width="11.7109375" style="47" customWidth="1"/>
    <col min="7430" max="7434" width="12.7109375" style="47" customWidth="1"/>
    <col min="7435" max="7438" width="9.140625" style="47"/>
    <col min="7439" max="7460" width="0" style="47" hidden="1" customWidth="1"/>
    <col min="7461" max="7680" width="9.140625" style="47"/>
    <col min="7681" max="7681" width="5.7109375" style="47" customWidth="1"/>
    <col min="7682" max="7682" width="11.7109375" style="47" customWidth="1"/>
    <col min="7683" max="7683" width="40.7109375" style="47" customWidth="1"/>
    <col min="7684" max="7685" width="11.7109375" style="47" customWidth="1"/>
    <col min="7686" max="7690" width="12.7109375" style="47" customWidth="1"/>
    <col min="7691" max="7694" width="9.140625" style="47"/>
    <col min="7695" max="7716" width="0" style="47" hidden="1" customWidth="1"/>
    <col min="7717" max="7936" width="9.140625" style="47"/>
    <col min="7937" max="7937" width="5.7109375" style="47" customWidth="1"/>
    <col min="7938" max="7938" width="11.7109375" style="47" customWidth="1"/>
    <col min="7939" max="7939" width="40.7109375" style="47" customWidth="1"/>
    <col min="7940" max="7941" width="11.7109375" style="47" customWidth="1"/>
    <col min="7942" max="7946" width="12.7109375" style="47" customWidth="1"/>
    <col min="7947" max="7950" width="9.140625" style="47"/>
    <col min="7951" max="7972" width="0" style="47" hidden="1" customWidth="1"/>
    <col min="7973" max="8192" width="9.140625" style="47"/>
    <col min="8193" max="8193" width="5.7109375" style="47" customWidth="1"/>
    <col min="8194" max="8194" width="11.7109375" style="47" customWidth="1"/>
    <col min="8195" max="8195" width="40.7109375" style="47" customWidth="1"/>
    <col min="8196" max="8197" width="11.7109375" style="47" customWidth="1"/>
    <col min="8198" max="8202" width="12.7109375" style="47" customWidth="1"/>
    <col min="8203" max="8206" width="9.140625" style="47"/>
    <col min="8207" max="8228" width="0" style="47" hidden="1" customWidth="1"/>
    <col min="8229" max="8448" width="9.140625" style="47"/>
    <col min="8449" max="8449" width="5.7109375" style="47" customWidth="1"/>
    <col min="8450" max="8450" width="11.7109375" style="47" customWidth="1"/>
    <col min="8451" max="8451" width="40.7109375" style="47" customWidth="1"/>
    <col min="8452" max="8453" width="11.7109375" style="47" customWidth="1"/>
    <col min="8454" max="8458" width="12.7109375" style="47" customWidth="1"/>
    <col min="8459" max="8462" width="9.140625" style="47"/>
    <col min="8463" max="8484" width="0" style="47" hidden="1" customWidth="1"/>
    <col min="8485" max="8704" width="9.140625" style="47"/>
    <col min="8705" max="8705" width="5.7109375" style="47" customWidth="1"/>
    <col min="8706" max="8706" width="11.7109375" style="47" customWidth="1"/>
    <col min="8707" max="8707" width="40.7109375" style="47" customWidth="1"/>
    <col min="8708" max="8709" width="11.7109375" style="47" customWidth="1"/>
    <col min="8710" max="8714" width="12.7109375" style="47" customWidth="1"/>
    <col min="8715" max="8718" width="9.140625" style="47"/>
    <col min="8719" max="8740" width="0" style="47" hidden="1" customWidth="1"/>
    <col min="8741" max="8960" width="9.140625" style="47"/>
    <col min="8961" max="8961" width="5.7109375" style="47" customWidth="1"/>
    <col min="8962" max="8962" width="11.7109375" style="47" customWidth="1"/>
    <col min="8963" max="8963" width="40.7109375" style="47" customWidth="1"/>
    <col min="8964" max="8965" width="11.7109375" style="47" customWidth="1"/>
    <col min="8966" max="8970" width="12.7109375" style="47" customWidth="1"/>
    <col min="8971" max="8974" width="9.140625" style="47"/>
    <col min="8975" max="8996" width="0" style="47" hidden="1" customWidth="1"/>
    <col min="8997" max="9216" width="9.140625" style="47"/>
    <col min="9217" max="9217" width="5.7109375" style="47" customWidth="1"/>
    <col min="9218" max="9218" width="11.7109375" style="47" customWidth="1"/>
    <col min="9219" max="9219" width="40.7109375" style="47" customWidth="1"/>
    <col min="9220" max="9221" width="11.7109375" style="47" customWidth="1"/>
    <col min="9222" max="9226" width="12.7109375" style="47" customWidth="1"/>
    <col min="9227" max="9230" width="9.140625" style="47"/>
    <col min="9231" max="9252" width="0" style="47" hidden="1" customWidth="1"/>
    <col min="9253" max="9472" width="9.140625" style="47"/>
    <col min="9473" max="9473" width="5.7109375" style="47" customWidth="1"/>
    <col min="9474" max="9474" width="11.7109375" style="47" customWidth="1"/>
    <col min="9475" max="9475" width="40.7109375" style="47" customWidth="1"/>
    <col min="9476" max="9477" width="11.7109375" style="47" customWidth="1"/>
    <col min="9478" max="9482" width="12.7109375" style="47" customWidth="1"/>
    <col min="9483" max="9486" width="9.140625" style="47"/>
    <col min="9487" max="9508" width="0" style="47" hidden="1" customWidth="1"/>
    <col min="9509" max="9728" width="9.140625" style="47"/>
    <col min="9729" max="9729" width="5.7109375" style="47" customWidth="1"/>
    <col min="9730" max="9730" width="11.7109375" style="47" customWidth="1"/>
    <col min="9731" max="9731" width="40.7109375" style="47" customWidth="1"/>
    <col min="9732" max="9733" width="11.7109375" style="47" customWidth="1"/>
    <col min="9734" max="9738" width="12.7109375" style="47" customWidth="1"/>
    <col min="9739" max="9742" width="9.140625" style="47"/>
    <col min="9743" max="9764" width="0" style="47" hidden="1" customWidth="1"/>
    <col min="9765" max="9984" width="9.140625" style="47"/>
    <col min="9985" max="9985" width="5.7109375" style="47" customWidth="1"/>
    <col min="9986" max="9986" width="11.7109375" style="47" customWidth="1"/>
    <col min="9987" max="9987" width="40.7109375" style="47" customWidth="1"/>
    <col min="9988" max="9989" width="11.7109375" style="47" customWidth="1"/>
    <col min="9990" max="9994" width="12.7109375" style="47" customWidth="1"/>
    <col min="9995" max="9998" width="9.140625" style="47"/>
    <col min="9999" max="10020" width="0" style="47" hidden="1" customWidth="1"/>
    <col min="10021" max="10240" width="9.140625" style="47"/>
    <col min="10241" max="10241" width="5.7109375" style="47" customWidth="1"/>
    <col min="10242" max="10242" width="11.7109375" style="47" customWidth="1"/>
    <col min="10243" max="10243" width="40.7109375" style="47" customWidth="1"/>
    <col min="10244" max="10245" width="11.7109375" style="47" customWidth="1"/>
    <col min="10246" max="10250" width="12.7109375" style="47" customWidth="1"/>
    <col min="10251" max="10254" width="9.140625" style="47"/>
    <col min="10255" max="10276" width="0" style="47" hidden="1" customWidth="1"/>
    <col min="10277" max="10496" width="9.140625" style="47"/>
    <col min="10497" max="10497" width="5.7109375" style="47" customWidth="1"/>
    <col min="10498" max="10498" width="11.7109375" style="47" customWidth="1"/>
    <col min="10499" max="10499" width="40.7109375" style="47" customWidth="1"/>
    <col min="10500" max="10501" width="11.7109375" style="47" customWidth="1"/>
    <col min="10502" max="10506" width="12.7109375" style="47" customWidth="1"/>
    <col min="10507" max="10510" width="9.140625" style="47"/>
    <col min="10511" max="10532" width="0" style="47" hidden="1" customWidth="1"/>
    <col min="10533" max="10752" width="9.140625" style="47"/>
    <col min="10753" max="10753" width="5.7109375" style="47" customWidth="1"/>
    <col min="10754" max="10754" width="11.7109375" style="47" customWidth="1"/>
    <col min="10755" max="10755" width="40.7109375" style="47" customWidth="1"/>
    <col min="10756" max="10757" width="11.7109375" style="47" customWidth="1"/>
    <col min="10758" max="10762" width="12.7109375" style="47" customWidth="1"/>
    <col min="10763" max="10766" width="9.140625" style="47"/>
    <col min="10767" max="10788" width="0" style="47" hidden="1" customWidth="1"/>
    <col min="10789" max="11008" width="9.140625" style="47"/>
    <col min="11009" max="11009" width="5.7109375" style="47" customWidth="1"/>
    <col min="11010" max="11010" width="11.7109375" style="47" customWidth="1"/>
    <col min="11011" max="11011" width="40.7109375" style="47" customWidth="1"/>
    <col min="11012" max="11013" width="11.7109375" style="47" customWidth="1"/>
    <col min="11014" max="11018" width="12.7109375" style="47" customWidth="1"/>
    <col min="11019" max="11022" width="9.140625" style="47"/>
    <col min="11023" max="11044" width="0" style="47" hidden="1" customWidth="1"/>
    <col min="11045" max="11264" width="9.140625" style="47"/>
    <col min="11265" max="11265" width="5.7109375" style="47" customWidth="1"/>
    <col min="11266" max="11266" width="11.7109375" style="47" customWidth="1"/>
    <col min="11267" max="11267" width="40.7109375" style="47" customWidth="1"/>
    <col min="11268" max="11269" width="11.7109375" style="47" customWidth="1"/>
    <col min="11270" max="11274" width="12.7109375" style="47" customWidth="1"/>
    <col min="11275" max="11278" width="9.140625" style="47"/>
    <col min="11279" max="11300" width="0" style="47" hidden="1" customWidth="1"/>
    <col min="11301" max="11520" width="9.140625" style="47"/>
    <col min="11521" max="11521" width="5.7109375" style="47" customWidth="1"/>
    <col min="11522" max="11522" width="11.7109375" style="47" customWidth="1"/>
    <col min="11523" max="11523" width="40.7109375" style="47" customWidth="1"/>
    <col min="11524" max="11525" width="11.7109375" style="47" customWidth="1"/>
    <col min="11526" max="11530" width="12.7109375" style="47" customWidth="1"/>
    <col min="11531" max="11534" width="9.140625" style="47"/>
    <col min="11535" max="11556" width="0" style="47" hidden="1" customWidth="1"/>
    <col min="11557" max="11776" width="9.140625" style="47"/>
    <col min="11777" max="11777" width="5.7109375" style="47" customWidth="1"/>
    <col min="11778" max="11778" width="11.7109375" style="47" customWidth="1"/>
    <col min="11779" max="11779" width="40.7109375" style="47" customWidth="1"/>
    <col min="11780" max="11781" width="11.7109375" style="47" customWidth="1"/>
    <col min="11782" max="11786" width="12.7109375" style="47" customWidth="1"/>
    <col min="11787" max="11790" width="9.140625" style="47"/>
    <col min="11791" max="11812" width="0" style="47" hidden="1" customWidth="1"/>
    <col min="11813" max="12032" width="9.140625" style="47"/>
    <col min="12033" max="12033" width="5.7109375" style="47" customWidth="1"/>
    <col min="12034" max="12034" width="11.7109375" style="47" customWidth="1"/>
    <col min="12035" max="12035" width="40.7109375" style="47" customWidth="1"/>
    <col min="12036" max="12037" width="11.7109375" style="47" customWidth="1"/>
    <col min="12038" max="12042" width="12.7109375" style="47" customWidth="1"/>
    <col min="12043" max="12046" width="9.140625" style="47"/>
    <col min="12047" max="12068" width="0" style="47" hidden="1" customWidth="1"/>
    <col min="12069" max="12288" width="9.140625" style="47"/>
    <col min="12289" max="12289" width="5.7109375" style="47" customWidth="1"/>
    <col min="12290" max="12290" width="11.7109375" style="47" customWidth="1"/>
    <col min="12291" max="12291" width="40.7109375" style="47" customWidth="1"/>
    <col min="12292" max="12293" width="11.7109375" style="47" customWidth="1"/>
    <col min="12294" max="12298" width="12.7109375" style="47" customWidth="1"/>
    <col min="12299" max="12302" width="9.140625" style="47"/>
    <col min="12303" max="12324" width="0" style="47" hidden="1" customWidth="1"/>
    <col min="12325" max="12544" width="9.140625" style="47"/>
    <col min="12545" max="12545" width="5.7109375" style="47" customWidth="1"/>
    <col min="12546" max="12546" width="11.7109375" style="47" customWidth="1"/>
    <col min="12547" max="12547" width="40.7109375" style="47" customWidth="1"/>
    <col min="12548" max="12549" width="11.7109375" style="47" customWidth="1"/>
    <col min="12550" max="12554" width="12.7109375" style="47" customWidth="1"/>
    <col min="12555" max="12558" width="9.140625" style="47"/>
    <col min="12559" max="12580" width="0" style="47" hidden="1" customWidth="1"/>
    <col min="12581" max="12800" width="9.140625" style="47"/>
    <col min="12801" max="12801" width="5.7109375" style="47" customWidth="1"/>
    <col min="12802" max="12802" width="11.7109375" style="47" customWidth="1"/>
    <col min="12803" max="12803" width="40.7109375" style="47" customWidth="1"/>
    <col min="12804" max="12805" width="11.7109375" style="47" customWidth="1"/>
    <col min="12806" max="12810" width="12.7109375" style="47" customWidth="1"/>
    <col min="12811" max="12814" width="9.140625" style="47"/>
    <col min="12815" max="12836" width="0" style="47" hidden="1" customWidth="1"/>
    <col min="12837" max="13056" width="9.140625" style="47"/>
    <col min="13057" max="13057" width="5.7109375" style="47" customWidth="1"/>
    <col min="13058" max="13058" width="11.7109375" style="47" customWidth="1"/>
    <col min="13059" max="13059" width="40.7109375" style="47" customWidth="1"/>
    <col min="13060" max="13061" width="11.7109375" style="47" customWidth="1"/>
    <col min="13062" max="13066" width="12.7109375" style="47" customWidth="1"/>
    <col min="13067" max="13070" width="9.140625" style="47"/>
    <col min="13071" max="13092" width="0" style="47" hidden="1" customWidth="1"/>
    <col min="13093" max="13312" width="9.140625" style="47"/>
    <col min="13313" max="13313" width="5.7109375" style="47" customWidth="1"/>
    <col min="13314" max="13314" width="11.7109375" style="47" customWidth="1"/>
    <col min="13315" max="13315" width="40.7109375" style="47" customWidth="1"/>
    <col min="13316" max="13317" width="11.7109375" style="47" customWidth="1"/>
    <col min="13318" max="13322" width="12.7109375" style="47" customWidth="1"/>
    <col min="13323" max="13326" width="9.140625" style="47"/>
    <col min="13327" max="13348" width="0" style="47" hidden="1" customWidth="1"/>
    <col min="13349" max="13568" width="9.140625" style="47"/>
    <col min="13569" max="13569" width="5.7109375" style="47" customWidth="1"/>
    <col min="13570" max="13570" width="11.7109375" style="47" customWidth="1"/>
    <col min="13571" max="13571" width="40.7109375" style="47" customWidth="1"/>
    <col min="13572" max="13573" width="11.7109375" style="47" customWidth="1"/>
    <col min="13574" max="13578" width="12.7109375" style="47" customWidth="1"/>
    <col min="13579" max="13582" width="9.140625" style="47"/>
    <col min="13583" max="13604" width="0" style="47" hidden="1" customWidth="1"/>
    <col min="13605" max="13824" width="9.140625" style="47"/>
    <col min="13825" max="13825" width="5.7109375" style="47" customWidth="1"/>
    <col min="13826" max="13826" width="11.7109375" style="47" customWidth="1"/>
    <col min="13827" max="13827" width="40.7109375" style="47" customWidth="1"/>
    <col min="13828" max="13829" width="11.7109375" style="47" customWidth="1"/>
    <col min="13830" max="13834" width="12.7109375" style="47" customWidth="1"/>
    <col min="13835" max="13838" width="9.140625" style="47"/>
    <col min="13839" max="13860" width="0" style="47" hidden="1" customWidth="1"/>
    <col min="13861" max="14080" width="9.140625" style="47"/>
    <col min="14081" max="14081" width="5.7109375" style="47" customWidth="1"/>
    <col min="14082" max="14082" width="11.7109375" style="47" customWidth="1"/>
    <col min="14083" max="14083" width="40.7109375" style="47" customWidth="1"/>
    <col min="14084" max="14085" width="11.7109375" style="47" customWidth="1"/>
    <col min="14086" max="14090" width="12.7109375" style="47" customWidth="1"/>
    <col min="14091" max="14094" width="9.140625" style="47"/>
    <col min="14095" max="14116" width="0" style="47" hidden="1" customWidth="1"/>
    <col min="14117" max="14336" width="9.140625" style="47"/>
    <col min="14337" max="14337" width="5.7109375" style="47" customWidth="1"/>
    <col min="14338" max="14338" width="11.7109375" style="47" customWidth="1"/>
    <col min="14339" max="14339" width="40.7109375" style="47" customWidth="1"/>
    <col min="14340" max="14341" width="11.7109375" style="47" customWidth="1"/>
    <col min="14342" max="14346" width="12.7109375" style="47" customWidth="1"/>
    <col min="14347" max="14350" width="9.140625" style="47"/>
    <col min="14351" max="14372" width="0" style="47" hidden="1" customWidth="1"/>
    <col min="14373" max="14592" width="9.140625" style="47"/>
    <col min="14593" max="14593" width="5.7109375" style="47" customWidth="1"/>
    <col min="14594" max="14594" width="11.7109375" style="47" customWidth="1"/>
    <col min="14595" max="14595" width="40.7109375" style="47" customWidth="1"/>
    <col min="14596" max="14597" width="11.7109375" style="47" customWidth="1"/>
    <col min="14598" max="14602" width="12.7109375" style="47" customWidth="1"/>
    <col min="14603" max="14606" width="9.140625" style="47"/>
    <col min="14607" max="14628" width="0" style="47" hidden="1" customWidth="1"/>
    <col min="14629" max="14848" width="9.140625" style="47"/>
    <col min="14849" max="14849" width="5.7109375" style="47" customWidth="1"/>
    <col min="14850" max="14850" width="11.7109375" style="47" customWidth="1"/>
    <col min="14851" max="14851" width="40.7109375" style="47" customWidth="1"/>
    <col min="14852" max="14853" width="11.7109375" style="47" customWidth="1"/>
    <col min="14854" max="14858" width="12.7109375" style="47" customWidth="1"/>
    <col min="14859" max="14862" width="9.140625" style="47"/>
    <col min="14863" max="14884" width="0" style="47" hidden="1" customWidth="1"/>
    <col min="14885" max="15104" width="9.140625" style="47"/>
    <col min="15105" max="15105" width="5.7109375" style="47" customWidth="1"/>
    <col min="15106" max="15106" width="11.7109375" style="47" customWidth="1"/>
    <col min="15107" max="15107" width="40.7109375" style="47" customWidth="1"/>
    <col min="15108" max="15109" width="11.7109375" style="47" customWidth="1"/>
    <col min="15110" max="15114" width="12.7109375" style="47" customWidth="1"/>
    <col min="15115" max="15118" width="9.140625" style="47"/>
    <col min="15119" max="15140" width="0" style="47" hidden="1" customWidth="1"/>
    <col min="15141" max="15360" width="9.140625" style="47"/>
    <col min="15361" max="15361" width="5.7109375" style="47" customWidth="1"/>
    <col min="15362" max="15362" width="11.7109375" style="47" customWidth="1"/>
    <col min="15363" max="15363" width="40.7109375" style="47" customWidth="1"/>
    <col min="15364" max="15365" width="11.7109375" style="47" customWidth="1"/>
    <col min="15366" max="15370" width="12.7109375" style="47" customWidth="1"/>
    <col min="15371" max="15374" width="9.140625" style="47"/>
    <col min="15375" max="15396" width="0" style="47" hidden="1" customWidth="1"/>
    <col min="15397" max="15616" width="9.140625" style="47"/>
    <col min="15617" max="15617" width="5.7109375" style="47" customWidth="1"/>
    <col min="15618" max="15618" width="11.7109375" style="47" customWidth="1"/>
    <col min="15619" max="15619" width="40.7109375" style="47" customWidth="1"/>
    <col min="15620" max="15621" width="11.7109375" style="47" customWidth="1"/>
    <col min="15622" max="15626" width="12.7109375" style="47" customWidth="1"/>
    <col min="15627" max="15630" width="9.140625" style="47"/>
    <col min="15631" max="15652" width="0" style="47" hidden="1" customWidth="1"/>
    <col min="15653" max="15872" width="9.140625" style="47"/>
    <col min="15873" max="15873" width="5.7109375" style="47" customWidth="1"/>
    <col min="15874" max="15874" width="11.7109375" style="47" customWidth="1"/>
    <col min="15875" max="15875" width="40.7109375" style="47" customWidth="1"/>
    <col min="15876" max="15877" width="11.7109375" style="47" customWidth="1"/>
    <col min="15878" max="15882" width="12.7109375" style="47" customWidth="1"/>
    <col min="15883" max="15886" width="9.140625" style="47"/>
    <col min="15887" max="15908" width="0" style="47" hidden="1" customWidth="1"/>
    <col min="15909" max="16128" width="9.140625" style="47"/>
    <col min="16129" max="16129" width="5.7109375" style="47" customWidth="1"/>
    <col min="16130" max="16130" width="11.7109375" style="47" customWidth="1"/>
    <col min="16131" max="16131" width="40.7109375" style="47" customWidth="1"/>
    <col min="16132" max="16133" width="11.7109375" style="47" customWidth="1"/>
    <col min="16134" max="16138" width="12.7109375" style="47" customWidth="1"/>
    <col min="16139" max="16142" width="9.140625" style="47"/>
    <col min="16143" max="16164" width="0" style="47" hidden="1" customWidth="1"/>
    <col min="16165" max="16384" width="9.140625" style="47"/>
  </cols>
  <sheetData>
    <row r="1" spans="1:31" s="44" customFormat="1" ht="12">
      <c r="A1" s="44" t="s">
        <v>370</v>
      </c>
    </row>
    <row r="2" spans="1:31" ht="14.25">
      <c r="A2" s="45"/>
      <c r="B2" s="45"/>
      <c r="C2" s="45"/>
      <c r="D2" s="45"/>
      <c r="E2" s="45"/>
      <c r="F2" s="45"/>
      <c r="G2" s="45"/>
      <c r="H2" s="45"/>
      <c r="I2" s="45"/>
      <c r="J2" s="46" t="s">
        <v>65</v>
      </c>
    </row>
    <row r="3" spans="1:31" ht="16.5">
      <c r="A3" s="48"/>
      <c r="B3" s="274" t="s">
        <v>66</v>
      </c>
      <c r="C3" s="274"/>
      <c r="D3" s="274"/>
      <c r="E3" s="274"/>
      <c r="F3" s="49"/>
      <c r="G3" s="274" t="s">
        <v>67</v>
      </c>
      <c r="H3" s="275"/>
      <c r="I3" s="275"/>
      <c r="J3" s="275"/>
    </row>
    <row r="4" spans="1:31" ht="14.25">
      <c r="A4" s="49"/>
      <c r="B4" s="265"/>
      <c r="C4" s="265"/>
      <c r="D4" s="265"/>
      <c r="E4" s="265"/>
      <c r="F4" s="49"/>
      <c r="G4" s="265"/>
      <c r="H4" s="275"/>
      <c r="I4" s="275"/>
      <c r="J4" s="275"/>
    </row>
    <row r="5" spans="1:31" ht="14.25">
      <c r="A5" s="50"/>
      <c r="B5" s="50"/>
      <c r="C5" s="51"/>
      <c r="D5" s="51"/>
      <c r="E5" s="51"/>
      <c r="F5" s="49"/>
      <c r="G5" s="52"/>
      <c r="H5" s="51"/>
      <c r="I5" s="51"/>
      <c r="J5" s="51"/>
    </row>
    <row r="6" spans="1:31" ht="14.25">
      <c r="A6" s="52"/>
      <c r="B6" s="265" t="s">
        <v>371</v>
      </c>
      <c r="C6" s="265"/>
      <c r="D6" s="265"/>
      <c r="E6" s="265"/>
      <c r="F6" s="49"/>
      <c r="G6" s="265" t="s">
        <v>371</v>
      </c>
      <c r="H6" s="275"/>
      <c r="I6" s="275"/>
      <c r="J6" s="275"/>
    </row>
    <row r="7" spans="1:31" ht="14.25">
      <c r="A7" s="53"/>
      <c r="B7" s="271" t="s">
        <v>68</v>
      </c>
      <c r="C7" s="271"/>
      <c r="D7" s="271"/>
      <c r="E7" s="271"/>
      <c r="F7" s="49"/>
      <c r="G7" s="271" t="s">
        <v>68</v>
      </c>
      <c r="H7" s="272"/>
      <c r="I7" s="272"/>
      <c r="J7" s="272"/>
    </row>
    <row r="9" spans="1:31" ht="14.25">
      <c r="A9" s="49"/>
      <c r="B9" s="49"/>
      <c r="C9" s="49"/>
      <c r="D9" s="49"/>
      <c r="E9" s="49"/>
      <c r="F9" s="49"/>
      <c r="G9" s="49"/>
      <c r="H9" s="49"/>
      <c r="I9" s="49"/>
      <c r="J9" s="46"/>
    </row>
    <row r="10" spans="1:31" ht="15.75">
      <c r="A10" s="273"/>
      <c r="B10" s="273"/>
      <c r="C10" s="273"/>
      <c r="D10" s="273"/>
      <c r="E10" s="273"/>
      <c r="F10" s="273"/>
      <c r="G10" s="273"/>
      <c r="H10" s="273"/>
      <c r="I10" s="273"/>
      <c r="J10" s="273"/>
    </row>
    <row r="11" spans="1:31">
      <c r="A11" s="259" t="s">
        <v>69</v>
      </c>
      <c r="B11" s="259"/>
      <c r="C11" s="259"/>
      <c r="D11" s="259"/>
      <c r="E11" s="259"/>
      <c r="F11" s="259"/>
      <c r="G11" s="259"/>
      <c r="H11" s="259"/>
      <c r="I11" s="259"/>
      <c r="J11" s="259"/>
    </row>
    <row r="12" spans="1:31" ht="14.25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31" ht="15.75">
      <c r="A13" s="273" t="s">
        <v>241</v>
      </c>
      <c r="B13" s="273"/>
      <c r="C13" s="273"/>
      <c r="D13" s="273"/>
      <c r="E13" s="273"/>
      <c r="F13" s="273"/>
      <c r="G13" s="273"/>
      <c r="H13" s="273"/>
      <c r="I13" s="273"/>
      <c r="J13" s="273"/>
      <c r="AE13" s="54" t="s">
        <v>321</v>
      </c>
    </row>
    <row r="14" spans="1:31">
      <c r="A14" s="269" t="s">
        <v>71</v>
      </c>
      <c r="B14" s="269"/>
      <c r="C14" s="269"/>
      <c r="D14" s="269"/>
      <c r="E14" s="269"/>
      <c r="F14" s="269"/>
      <c r="G14" s="269"/>
      <c r="H14" s="269"/>
      <c r="I14" s="269"/>
      <c r="J14" s="269"/>
    </row>
    <row r="15" spans="1:31" ht="14.25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31" ht="18" hidden="1">
      <c r="A16" s="266"/>
      <c r="B16" s="266"/>
      <c r="C16" s="266"/>
      <c r="D16" s="266"/>
      <c r="E16" s="266"/>
      <c r="F16" s="266"/>
      <c r="G16" s="266"/>
      <c r="H16" s="266"/>
      <c r="I16" s="266"/>
      <c r="J16" s="266"/>
    </row>
    <row r="17" spans="1:31" ht="14.25" hidden="1">
      <c r="A17" s="49"/>
      <c r="B17" s="49"/>
      <c r="C17" s="49"/>
      <c r="D17" s="49"/>
      <c r="E17" s="49"/>
      <c r="F17" s="49"/>
      <c r="G17" s="49"/>
      <c r="H17" s="49"/>
      <c r="I17" s="49"/>
      <c r="J17" s="49"/>
    </row>
    <row r="18" spans="1:31" ht="18">
      <c r="A18" s="267" t="s">
        <v>44</v>
      </c>
      <c r="B18" s="268"/>
      <c r="C18" s="268"/>
      <c r="D18" s="268"/>
      <c r="E18" s="268"/>
      <c r="F18" s="268"/>
      <c r="G18" s="268"/>
      <c r="H18" s="268"/>
      <c r="I18" s="268"/>
      <c r="J18" s="268"/>
      <c r="AE18" s="55" t="s">
        <v>1594</v>
      </c>
    </row>
    <row r="19" spans="1:31">
      <c r="A19" s="269" t="s">
        <v>72</v>
      </c>
      <c r="B19" s="270"/>
      <c r="C19" s="270"/>
      <c r="D19" s="270"/>
      <c r="E19" s="270"/>
      <c r="F19" s="270"/>
      <c r="G19" s="270"/>
      <c r="H19" s="270"/>
      <c r="I19" s="270"/>
      <c r="J19" s="270"/>
    </row>
    <row r="20" spans="1:31" ht="14.25">
      <c r="A20" s="49"/>
      <c r="B20" s="49"/>
      <c r="C20" s="49"/>
      <c r="D20" s="49"/>
      <c r="E20" s="49"/>
      <c r="F20" s="49"/>
      <c r="G20" s="49"/>
      <c r="H20" s="49"/>
      <c r="I20" s="49"/>
      <c r="J20" s="49"/>
    </row>
    <row r="21" spans="1:31" ht="14.25" hidden="1">
      <c r="A21" s="260" t="s">
        <v>373</v>
      </c>
      <c r="B21" s="260"/>
      <c r="C21" s="260"/>
      <c r="D21" s="260"/>
      <c r="E21" s="260"/>
      <c r="F21" s="260"/>
      <c r="G21" s="260"/>
      <c r="H21" s="260"/>
      <c r="I21" s="260"/>
      <c r="J21" s="260"/>
      <c r="AE21" s="56" t="s">
        <v>373</v>
      </c>
    </row>
    <row r="22" spans="1:31" ht="14.25" hidden="1">
      <c r="A22" s="49"/>
      <c r="B22" s="49"/>
      <c r="C22" s="49"/>
      <c r="D22" s="49"/>
      <c r="E22" s="49"/>
      <c r="F22" s="49"/>
      <c r="G22" s="49"/>
      <c r="H22" s="49"/>
      <c r="I22" s="49"/>
      <c r="J22" s="49"/>
    </row>
    <row r="23" spans="1:31" ht="14.25" hidden="1">
      <c r="A23" s="49"/>
      <c r="B23" s="49"/>
      <c r="C23" s="49"/>
      <c r="D23" s="49"/>
      <c r="E23" s="49"/>
      <c r="F23" s="49"/>
      <c r="G23" s="49"/>
      <c r="H23" s="57" t="s">
        <v>73</v>
      </c>
      <c r="I23" s="57" t="s">
        <v>74</v>
      </c>
      <c r="J23" s="49"/>
    </row>
    <row r="24" spans="1:31" ht="14.25" hidden="1">
      <c r="A24" s="49"/>
      <c r="B24" s="49"/>
      <c r="C24" s="49"/>
      <c r="D24" s="49"/>
      <c r="E24" s="49"/>
      <c r="F24" s="49"/>
      <c r="G24" s="49"/>
      <c r="H24" s="57" t="s">
        <v>75</v>
      </c>
      <c r="I24" s="57" t="s">
        <v>75</v>
      </c>
      <c r="J24" s="49"/>
    </row>
    <row r="25" spans="1:31" ht="14.25" hidden="1">
      <c r="A25" s="49"/>
      <c r="B25" s="49"/>
      <c r="C25" s="49"/>
      <c r="D25" s="49"/>
      <c r="E25" s="265" t="s">
        <v>76</v>
      </c>
      <c r="F25" s="265"/>
      <c r="G25" s="265"/>
      <c r="H25" s="58">
        <v>30.931920000000005</v>
      </c>
      <c r="I25" s="58">
        <v>259.14762000000002</v>
      </c>
      <c r="J25" s="49" t="s">
        <v>77</v>
      </c>
    </row>
    <row r="26" spans="1:31" ht="14.25" hidden="1">
      <c r="A26" s="49"/>
      <c r="B26" s="49"/>
      <c r="C26" s="49"/>
      <c r="D26" s="49"/>
      <c r="E26" s="265" t="s">
        <v>78</v>
      </c>
      <c r="F26" s="265"/>
      <c r="G26" s="265"/>
      <c r="H26" s="58">
        <v>295.54331999999999</v>
      </c>
      <c r="I26" s="58">
        <v>295.54331999999999</v>
      </c>
      <c r="J26" s="49" t="s">
        <v>79</v>
      </c>
    </row>
    <row r="27" spans="1:31" ht="14.25" hidden="1">
      <c r="A27" s="49"/>
      <c r="B27" s="49"/>
      <c r="C27" s="49"/>
      <c r="D27" s="49"/>
      <c r="E27" s="265" t="s">
        <v>26</v>
      </c>
      <c r="F27" s="265"/>
      <c r="G27" s="265"/>
      <c r="H27" s="58">
        <v>3.0261399999999998</v>
      </c>
      <c r="I27" s="58">
        <v>3.0261400000000003</v>
      </c>
      <c r="J27" s="49" t="s">
        <v>77</v>
      </c>
    </row>
    <row r="28" spans="1:31" ht="14.25">
      <c r="A28" s="49"/>
      <c r="B28" s="49"/>
      <c r="C28" s="49"/>
      <c r="D28" s="49"/>
      <c r="E28" s="49"/>
      <c r="F28" s="49"/>
      <c r="G28" s="49"/>
      <c r="H28" s="45"/>
      <c r="I28" s="58"/>
      <c r="J28" s="49"/>
    </row>
    <row r="29" spans="1:31" ht="14.25">
      <c r="A29" s="49" t="s">
        <v>22</v>
      </c>
      <c r="B29" s="49"/>
      <c r="C29" s="49"/>
      <c r="D29" s="59"/>
      <c r="E29" s="60"/>
      <c r="F29" s="49"/>
      <c r="G29" s="49"/>
      <c r="H29" s="49"/>
      <c r="I29" s="49"/>
      <c r="J29" s="49"/>
    </row>
    <row r="30" spans="1:31" ht="71.25">
      <c r="A30" s="61" t="s">
        <v>2</v>
      </c>
      <c r="B30" s="61" t="s">
        <v>80</v>
      </c>
      <c r="C30" s="61" t="s">
        <v>24</v>
      </c>
      <c r="D30" s="61" t="s">
        <v>81</v>
      </c>
      <c r="E30" s="61" t="s">
        <v>82</v>
      </c>
      <c r="F30" s="61" t="s">
        <v>83</v>
      </c>
      <c r="G30" s="62" t="s">
        <v>84</v>
      </c>
      <c r="H30" s="61" t="s">
        <v>85</v>
      </c>
      <c r="I30" s="61" t="s">
        <v>86</v>
      </c>
      <c r="J30" s="61" t="s">
        <v>87</v>
      </c>
    </row>
    <row r="31" spans="1:31" ht="14.25">
      <c r="A31" s="61">
        <v>1</v>
      </c>
      <c r="B31" s="61">
        <v>2</v>
      </c>
      <c r="C31" s="61">
        <v>3</v>
      </c>
      <c r="D31" s="61">
        <v>4</v>
      </c>
      <c r="E31" s="61">
        <v>5</v>
      </c>
      <c r="F31" s="61">
        <v>6</v>
      </c>
      <c r="G31" s="61">
        <v>7</v>
      </c>
      <c r="H31" s="61">
        <v>8</v>
      </c>
      <c r="I31" s="61">
        <v>9</v>
      </c>
      <c r="J31" s="61">
        <v>10</v>
      </c>
    </row>
    <row r="33" spans="1:31" ht="16.5">
      <c r="A33" s="264" t="s">
        <v>677</v>
      </c>
      <c r="B33" s="264"/>
      <c r="C33" s="264"/>
      <c r="D33" s="264"/>
      <c r="E33" s="264"/>
      <c r="F33" s="264"/>
      <c r="G33" s="264"/>
      <c r="H33" s="264"/>
      <c r="I33" s="264"/>
      <c r="J33" s="264"/>
      <c r="AE33" s="63" t="s">
        <v>677</v>
      </c>
    </row>
    <row r="36" spans="1:31" ht="16.5">
      <c r="A36" s="264" t="s">
        <v>1595</v>
      </c>
      <c r="B36" s="264"/>
      <c r="C36" s="264"/>
      <c r="D36" s="264"/>
      <c r="E36" s="264"/>
      <c r="F36" s="264"/>
      <c r="G36" s="264"/>
      <c r="H36" s="264"/>
      <c r="I36" s="264"/>
      <c r="J36" s="264"/>
      <c r="AE36" s="63" t="s">
        <v>1595</v>
      </c>
    </row>
    <row r="37" spans="1:31" ht="99.75">
      <c r="A37" s="64" t="s">
        <v>376</v>
      </c>
      <c r="B37" s="65" t="s">
        <v>162</v>
      </c>
      <c r="C37" s="65" t="s">
        <v>774</v>
      </c>
      <c r="D37" s="66" t="s">
        <v>680</v>
      </c>
      <c r="E37" s="45">
        <v>0.56000000000000005</v>
      </c>
      <c r="F37" s="67"/>
      <c r="G37" s="56"/>
      <c r="H37" s="58"/>
      <c r="I37" s="68" t="s">
        <v>98</v>
      </c>
      <c r="J37" s="58"/>
      <c r="R37" s="47">
        <v>1258.3499999999999</v>
      </c>
      <c r="S37" s="47">
        <v>1258.3499999999999</v>
      </c>
      <c r="T37" s="47">
        <v>943.76</v>
      </c>
      <c r="U37" s="47">
        <v>943.76</v>
      </c>
    </row>
    <row r="38" spans="1:31" ht="14.25">
      <c r="A38" s="64"/>
      <c r="B38" s="65"/>
      <c r="C38" s="65" t="s">
        <v>88</v>
      </c>
      <c r="D38" s="66"/>
      <c r="E38" s="45"/>
      <c r="F38" s="67">
        <v>2010.58</v>
      </c>
      <c r="G38" s="56" t="s">
        <v>771</v>
      </c>
      <c r="H38" s="58">
        <v>1351.11</v>
      </c>
      <c r="I38" s="68">
        <v>1</v>
      </c>
      <c r="J38" s="58">
        <v>1351.11</v>
      </c>
      <c r="Q38" s="47">
        <v>1351.11</v>
      </c>
    </row>
    <row r="39" spans="1:31" ht="14.25">
      <c r="A39" s="64"/>
      <c r="B39" s="65"/>
      <c r="C39" s="65" t="s">
        <v>89</v>
      </c>
      <c r="D39" s="66"/>
      <c r="E39" s="45"/>
      <c r="F39" s="67">
        <v>5188.24</v>
      </c>
      <c r="G39" s="56" t="s">
        <v>771</v>
      </c>
      <c r="H39" s="58">
        <v>3486.5</v>
      </c>
      <c r="I39" s="68">
        <v>1</v>
      </c>
      <c r="J39" s="58">
        <v>3486.5</v>
      </c>
    </row>
    <row r="40" spans="1:31" ht="14.25">
      <c r="A40" s="64"/>
      <c r="B40" s="65"/>
      <c r="C40" s="65" t="s">
        <v>96</v>
      </c>
      <c r="D40" s="66"/>
      <c r="E40" s="45"/>
      <c r="F40" s="67">
        <v>330.1</v>
      </c>
      <c r="G40" s="56" t="s">
        <v>771</v>
      </c>
      <c r="H40" s="80">
        <v>221.83</v>
      </c>
      <c r="I40" s="68">
        <v>1</v>
      </c>
      <c r="J40" s="80">
        <v>221.83</v>
      </c>
      <c r="Q40" s="47">
        <v>221.83</v>
      </c>
    </row>
    <row r="41" spans="1:31" ht="14.25">
      <c r="A41" s="64"/>
      <c r="B41" s="65"/>
      <c r="C41" s="65" t="s">
        <v>90</v>
      </c>
      <c r="D41" s="66" t="s">
        <v>91</v>
      </c>
      <c r="E41" s="45">
        <v>80</v>
      </c>
      <c r="F41" s="67"/>
      <c r="G41" s="56"/>
      <c r="H41" s="58">
        <v>1258.3499999999999</v>
      </c>
      <c r="I41" s="68">
        <v>80</v>
      </c>
      <c r="J41" s="58">
        <v>1258.3499999999999</v>
      </c>
    </row>
    <row r="42" spans="1:31" ht="14.25">
      <c r="A42" s="64"/>
      <c r="B42" s="65"/>
      <c r="C42" s="65" t="s">
        <v>92</v>
      </c>
      <c r="D42" s="66" t="s">
        <v>91</v>
      </c>
      <c r="E42" s="45">
        <v>60</v>
      </c>
      <c r="F42" s="67"/>
      <c r="G42" s="56"/>
      <c r="H42" s="58">
        <v>943.76</v>
      </c>
      <c r="I42" s="68">
        <v>60</v>
      </c>
      <c r="J42" s="58">
        <v>943.76</v>
      </c>
    </row>
    <row r="43" spans="1:31" ht="14.25">
      <c r="A43" s="69"/>
      <c r="B43" s="70"/>
      <c r="C43" s="70" t="s">
        <v>93</v>
      </c>
      <c r="D43" s="71" t="s">
        <v>94</v>
      </c>
      <c r="E43" s="72">
        <v>209</v>
      </c>
      <c r="F43" s="73"/>
      <c r="G43" s="74" t="s">
        <v>771</v>
      </c>
      <c r="H43" s="75">
        <v>140.44800000000001</v>
      </c>
      <c r="I43" s="76"/>
      <c r="J43" s="75"/>
    </row>
    <row r="44" spans="1:31" ht="15">
      <c r="C44" s="77" t="s">
        <v>95</v>
      </c>
      <c r="G44" s="263">
        <v>7039.7199999999993</v>
      </c>
      <c r="H44" s="263"/>
      <c r="I44" s="263">
        <v>7039.7199999999993</v>
      </c>
      <c r="J44" s="263"/>
      <c r="O44" s="79">
        <v>7039.7199999999993</v>
      </c>
      <c r="P44" s="79">
        <v>7039.7199999999993</v>
      </c>
    </row>
    <row r="45" spans="1:31" ht="57">
      <c r="A45" s="69" t="s">
        <v>381</v>
      </c>
      <c r="B45" s="70" t="s">
        <v>772</v>
      </c>
      <c r="C45" s="70" t="s">
        <v>1596</v>
      </c>
      <c r="D45" s="71" t="s">
        <v>687</v>
      </c>
      <c r="E45" s="72">
        <v>32</v>
      </c>
      <c r="F45" s="73">
        <v>48.56</v>
      </c>
      <c r="G45" s="74" t="s">
        <v>98</v>
      </c>
      <c r="H45" s="75">
        <v>1553.92</v>
      </c>
      <c r="I45" s="76">
        <v>1</v>
      </c>
      <c r="J45" s="75">
        <v>1553.92</v>
      </c>
      <c r="R45" s="47">
        <v>0</v>
      </c>
      <c r="S45" s="47">
        <v>0</v>
      </c>
      <c r="T45" s="47">
        <v>0</v>
      </c>
      <c r="U45" s="47">
        <v>0</v>
      </c>
    </row>
    <row r="46" spans="1:31" ht="15">
      <c r="C46" s="77" t="s">
        <v>95</v>
      </c>
      <c r="G46" s="263">
        <v>1553.92</v>
      </c>
      <c r="H46" s="263"/>
      <c r="I46" s="263">
        <v>1553.92</v>
      </c>
      <c r="J46" s="263"/>
      <c r="O46" s="47">
        <v>1553.92</v>
      </c>
      <c r="P46" s="47">
        <v>1553.92</v>
      </c>
    </row>
    <row r="47" spans="1:31" ht="57">
      <c r="A47" s="69" t="s">
        <v>385</v>
      </c>
      <c r="B47" s="70" t="s">
        <v>772</v>
      </c>
      <c r="C47" s="70" t="s">
        <v>1597</v>
      </c>
      <c r="D47" s="71" t="s">
        <v>687</v>
      </c>
      <c r="E47" s="72">
        <v>24</v>
      </c>
      <c r="F47" s="73">
        <v>31.22</v>
      </c>
      <c r="G47" s="74" t="s">
        <v>98</v>
      </c>
      <c r="H47" s="75">
        <v>749.28</v>
      </c>
      <c r="I47" s="76">
        <v>1</v>
      </c>
      <c r="J47" s="75">
        <v>749.28</v>
      </c>
      <c r="R47" s="47">
        <v>0</v>
      </c>
      <c r="S47" s="47">
        <v>0</v>
      </c>
      <c r="T47" s="47">
        <v>0</v>
      </c>
      <c r="U47" s="47">
        <v>0</v>
      </c>
    </row>
    <row r="48" spans="1:31" ht="15">
      <c r="C48" s="77" t="s">
        <v>95</v>
      </c>
      <c r="G48" s="263">
        <v>749.28</v>
      </c>
      <c r="H48" s="263"/>
      <c r="I48" s="263">
        <v>749.28</v>
      </c>
      <c r="J48" s="263"/>
      <c r="O48" s="47">
        <v>749.28</v>
      </c>
      <c r="P48" s="47">
        <v>749.28</v>
      </c>
    </row>
    <row r="49" spans="1:21" ht="92.25">
      <c r="A49" s="64" t="s">
        <v>389</v>
      </c>
      <c r="B49" s="65" t="s">
        <v>242</v>
      </c>
      <c r="C49" s="65" t="s">
        <v>1582</v>
      </c>
      <c r="D49" s="66" t="s">
        <v>779</v>
      </c>
      <c r="E49" s="45">
        <v>78</v>
      </c>
      <c r="F49" s="67"/>
      <c r="G49" s="56"/>
      <c r="H49" s="58"/>
      <c r="I49" s="68" t="s">
        <v>98</v>
      </c>
      <c r="J49" s="58"/>
      <c r="R49" s="47">
        <v>685.15</v>
      </c>
      <c r="S49" s="47">
        <v>685.15</v>
      </c>
      <c r="T49" s="47">
        <v>513.86</v>
      </c>
      <c r="U49" s="47">
        <v>513.86</v>
      </c>
    </row>
    <row r="50" spans="1:21" ht="14.25">
      <c r="A50" s="64"/>
      <c r="B50" s="65"/>
      <c r="C50" s="65" t="s">
        <v>88</v>
      </c>
      <c r="D50" s="66"/>
      <c r="E50" s="45"/>
      <c r="F50" s="67">
        <v>5.77</v>
      </c>
      <c r="G50" s="56" t="s">
        <v>771</v>
      </c>
      <c r="H50" s="58">
        <v>540.07000000000005</v>
      </c>
      <c r="I50" s="68">
        <v>1</v>
      </c>
      <c r="J50" s="58">
        <v>540.07000000000005</v>
      </c>
      <c r="Q50" s="47">
        <v>540.07000000000005</v>
      </c>
    </row>
    <row r="51" spans="1:21" ht="14.25">
      <c r="A51" s="64"/>
      <c r="B51" s="65"/>
      <c r="C51" s="65" t="s">
        <v>89</v>
      </c>
      <c r="D51" s="66"/>
      <c r="E51" s="45"/>
      <c r="F51" s="67">
        <v>55.7</v>
      </c>
      <c r="G51" s="56" t="s">
        <v>771</v>
      </c>
      <c r="H51" s="58">
        <v>5213.5200000000004</v>
      </c>
      <c r="I51" s="68">
        <v>1</v>
      </c>
      <c r="J51" s="58">
        <v>5213.5200000000004</v>
      </c>
    </row>
    <row r="52" spans="1:21" ht="14.25">
      <c r="A52" s="64"/>
      <c r="B52" s="65"/>
      <c r="C52" s="65" t="s">
        <v>96</v>
      </c>
      <c r="D52" s="66"/>
      <c r="E52" s="45"/>
      <c r="F52" s="67">
        <v>3.38</v>
      </c>
      <c r="G52" s="56" t="s">
        <v>771</v>
      </c>
      <c r="H52" s="80">
        <v>316.37</v>
      </c>
      <c r="I52" s="68">
        <v>1</v>
      </c>
      <c r="J52" s="80">
        <v>316.37</v>
      </c>
      <c r="Q52" s="47">
        <v>316.37</v>
      </c>
    </row>
    <row r="53" spans="1:21" ht="14.25">
      <c r="A53" s="64"/>
      <c r="B53" s="65"/>
      <c r="C53" s="65" t="s">
        <v>97</v>
      </c>
      <c r="D53" s="66"/>
      <c r="E53" s="45"/>
      <c r="F53" s="67">
        <v>14.68</v>
      </c>
      <c r="G53" s="56" t="s">
        <v>98</v>
      </c>
      <c r="H53" s="58">
        <v>1145.04</v>
      </c>
      <c r="I53" s="68">
        <v>1</v>
      </c>
      <c r="J53" s="58">
        <v>1145.04</v>
      </c>
    </row>
    <row r="54" spans="1:21" ht="14.25">
      <c r="A54" s="64"/>
      <c r="B54" s="65"/>
      <c r="C54" s="65" t="s">
        <v>90</v>
      </c>
      <c r="D54" s="66" t="s">
        <v>91</v>
      </c>
      <c r="E54" s="45">
        <v>80</v>
      </c>
      <c r="F54" s="67"/>
      <c r="G54" s="56"/>
      <c r="H54" s="58">
        <v>685.15</v>
      </c>
      <c r="I54" s="68">
        <v>80</v>
      </c>
      <c r="J54" s="58">
        <v>685.15</v>
      </c>
    </row>
    <row r="55" spans="1:21" ht="14.25">
      <c r="A55" s="64"/>
      <c r="B55" s="65"/>
      <c r="C55" s="65" t="s">
        <v>92</v>
      </c>
      <c r="D55" s="66" t="s">
        <v>91</v>
      </c>
      <c r="E55" s="45">
        <v>60</v>
      </c>
      <c r="F55" s="67"/>
      <c r="G55" s="56"/>
      <c r="H55" s="58">
        <v>513.86</v>
      </c>
      <c r="I55" s="68">
        <v>60</v>
      </c>
      <c r="J55" s="58">
        <v>513.86</v>
      </c>
    </row>
    <row r="56" spans="1:21" ht="14.25">
      <c r="A56" s="69"/>
      <c r="B56" s="70"/>
      <c r="C56" s="70" t="s">
        <v>93</v>
      </c>
      <c r="D56" s="71" t="s">
        <v>94</v>
      </c>
      <c r="E56" s="72">
        <v>0.6</v>
      </c>
      <c r="F56" s="73"/>
      <c r="G56" s="74" t="s">
        <v>771</v>
      </c>
      <c r="H56" s="75">
        <v>56.16</v>
      </c>
      <c r="I56" s="76"/>
      <c r="J56" s="75"/>
    </row>
    <row r="57" spans="1:21" ht="15">
      <c r="C57" s="77" t="s">
        <v>95</v>
      </c>
      <c r="G57" s="263">
        <v>8097.6400000000012</v>
      </c>
      <c r="H57" s="263"/>
      <c r="I57" s="263">
        <v>8097.64</v>
      </c>
      <c r="J57" s="263"/>
      <c r="O57" s="79">
        <v>8097.6400000000012</v>
      </c>
      <c r="P57" s="79">
        <v>8097.64</v>
      </c>
    </row>
    <row r="58" spans="1:21" ht="42.75">
      <c r="A58" s="69" t="s">
        <v>392</v>
      </c>
      <c r="B58" s="70" t="s">
        <v>772</v>
      </c>
      <c r="C58" s="70" t="s">
        <v>1598</v>
      </c>
      <c r="D58" s="71" t="s">
        <v>454</v>
      </c>
      <c r="E58" s="72">
        <v>1</v>
      </c>
      <c r="F58" s="73">
        <v>52.72</v>
      </c>
      <c r="G58" s="74" t="s">
        <v>98</v>
      </c>
      <c r="H58" s="75">
        <v>52.72</v>
      </c>
      <c r="I58" s="76">
        <v>1</v>
      </c>
      <c r="J58" s="75">
        <v>52.72</v>
      </c>
      <c r="R58" s="47">
        <v>0</v>
      </c>
      <c r="S58" s="47">
        <v>0</v>
      </c>
      <c r="T58" s="47">
        <v>0</v>
      </c>
      <c r="U58" s="47">
        <v>0</v>
      </c>
    </row>
    <row r="59" spans="1:21" ht="15">
      <c r="C59" s="77" t="s">
        <v>95</v>
      </c>
      <c r="G59" s="263">
        <v>52.72</v>
      </c>
      <c r="H59" s="263"/>
      <c r="I59" s="263">
        <v>52.72</v>
      </c>
      <c r="J59" s="263"/>
      <c r="O59" s="47">
        <v>52.72</v>
      </c>
      <c r="P59" s="47">
        <v>52.72</v>
      </c>
    </row>
    <row r="60" spans="1:21" ht="42.75">
      <c r="A60" s="69" t="s">
        <v>396</v>
      </c>
      <c r="B60" s="70" t="s">
        <v>772</v>
      </c>
      <c r="C60" s="70" t="s">
        <v>1599</v>
      </c>
      <c r="D60" s="71" t="s">
        <v>454</v>
      </c>
      <c r="E60" s="72">
        <v>4</v>
      </c>
      <c r="F60" s="73">
        <v>60.35</v>
      </c>
      <c r="G60" s="74" t="s">
        <v>98</v>
      </c>
      <c r="H60" s="75">
        <v>241.4</v>
      </c>
      <c r="I60" s="76">
        <v>1</v>
      </c>
      <c r="J60" s="75">
        <v>241.4</v>
      </c>
      <c r="R60" s="47">
        <v>0</v>
      </c>
      <c r="S60" s="47">
        <v>0</v>
      </c>
      <c r="T60" s="47">
        <v>0</v>
      </c>
      <c r="U60" s="47">
        <v>0</v>
      </c>
    </row>
    <row r="61" spans="1:21" ht="15">
      <c r="C61" s="77" t="s">
        <v>95</v>
      </c>
      <c r="G61" s="263">
        <v>241.4</v>
      </c>
      <c r="H61" s="263"/>
      <c r="I61" s="263">
        <v>241.4</v>
      </c>
      <c r="J61" s="263"/>
      <c r="O61" s="47">
        <v>241.4</v>
      </c>
      <c r="P61" s="47">
        <v>241.4</v>
      </c>
    </row>
    <row r="62" spans="1:21" ht="42.75">
      <c r="A62" s="69" t="s">
        <v>401</v>
      </c>
      <c r="B62" s="70" t="s">
        <v>772</v>
      </c>
      <c r="C62" s="70" t="s">
        <v>1600</v>
      </c>
      <c r="D62" s="71" t="s">
        <v>454</v>
      </c>
      <c r="E62" s="72">
        <v>1</v>
      </c>
      <c r="F62" s="73">
        <v>34.130000000000003</v>
      </c>
      <c r="G62" s="74" t="s">
        <v>98</v>
      </c>
      <c r="H62" s="75">
        <v>34.130000000000003</v>
      </c>
      <c r="I62" s="76">
        <v>1</v>
      </c>
      <c r="J62" s="75">
        <v>34.130000000000003</v>
      </c>
      <c r="R62" s="47">
        <v>0</v>
      </c>
      <c r="S62" s="47">
        <v>0</v>
      </c>
      <c r="T62" s="47">
        <v>0</v>
      </c>
      <c r="U62" s="47">
        <v>0</v>
      </c>
    </row>
    <row r="63" spans="1:21" ht="15">
      <c r="C63" s="77" t="s">
        <v>95</v>
      </c>
      <c r="G63" s="263">
        <v>34.130000000000003</v>
      </c>
      <c r="H63" s="263"/>
      <c r="I63" s="263">
        <v>34.130000000000003</v>
      </c>
      <c r="J63" s="263"/>
      <c r="O63" s="47">
        <v>34.130000000000003</v>
      </c>
      <c r="P63" s="47">
        <v>34.130000000000003</v>
      </c>
    </row>
    <row r="64" spans="1:21" ht="42.75">
      <c r="A64" s="69" t="s">
        <v>405</v>
      </c>
      <c r="B64" s="70" t="s">
        <v>772</v>
      </c>
      <c r="C64" s="70" t="s">
        <v>1601</v>
      </c>
      <c r="D64" s="71" t="s">
        <v>454</v>
      </c>
      <c r="E64" s="72">
        <v>15</v>
      </c>
      <c r="F64" s="73">
        <v>27.75</v>
      </c>
      <c r="G64" s="74" t="s">
        <v>98</v>
      </c>
      <c r="H64" s="75">
        <v>416.25</v>
      </c>
      <c r="I64" s="76">
        <v>1</v>
      </c>
      <c r="J64" s="75">
        <v>416.25</v>
      </c>
      <c r="R64" s="47">
        <v>0</v>
      </c>
      <c r="S64" s="47">
        <v>0</v>
      </c>
      <c r="T64" s="47">
        <v>0</v>
      </c>
      <c r="U64" s="47">
        <v>0</v>
      </c>
    </row>
    <row r="65" spans="1:21" ht="15">
      <c r="C65" s="77" t="s">
        <v>95</v>
      </c>
      <c r="G65" s="263">
        <v>416.25</v>
      </c>
      <c r="H65" s="263"/>
      <c r="I65" s="263">
        <v>416.25</v>
      </c>
      <c r="J65" s="263"/>
      <c r="O65" s="47">
        <v>416.25</v>
      </c>
      <c r="P65" s="47">
        <v>416.25</v>
      </c>
    </row>
    <row r="66" spans="1:21" ht="42.75">
      <c r="A66" s="69" t="s">
        <v>414</v>
      </c>
      <c r="B66" s="70" t="s">
        <v>772</v>
      </c>
      <c r="C66" s="70" t="s">
        <v>1601</v>
      </c>
      <c r="D66" s="71" t="s">
        <v>454</v>
      </c>
      <c r="E66" s="72">
        <v>15</v>
      </c>
      <c r="F66" s="73">
        <v>27.75</v>
      </c>
      <c r="G66" s="74" t="s">
        <v>98</v>
      </c>
      <c r="H66" s="75">
        <v>416.25</v>
      </c>
      <c r="I66" s="76">
        <v>1</v>
      </c>
      <c r="J66" s="75">
        <v>416.25</v>
      </c>
      <c r="R66" s="47">
        <v>0</v>
      </c>
      <c r="S66" s="47">
        <v>0</v>
      </c>
      <c r="T66" s="47">
        <v>0</v>
      </c>
      <c r="U66" s="47">
        <v>0</v>
      </c>
    </row>
    <row r="67" spans="1:21" ht="15">
      <c r="C67" s="77" t="s">
        <v>95</v>
      </c>
      <c r="G67" s="263">
        <v>416.25</v>
      </c>
      <c r="H67" s="263"/>
      <c r="I67" s="263">
        <v>416.25</v>
      </c>
      <c r="J67" s="263"/>
      <c r="O67" s="47">
        <v>416.25</v>
      </c>
      <c r="P67" s="47">
        <v>416.25</v>
      </c>
    </row>
    <row r="68" spans="1:21" ht="42.75">
      <c r="A68" s="69" t="s">
        <v>417</v>
      </c>
      <c r="B68" s="70" t="s">
        <v>772</v>
      </c>
      <c r="C68" s="70" t="s">
        <v>1602</v>
      </c>
      <c r="D68" s="71" t="s">
        <v>454</v>
      </c>
      <c r="E68" s="72">
        <v>1</v>
      </c>
      <c r="F68" s="73">
        <v>22.89</v>
      </c>
      <c r="G68" s="74" t="s">
        <v>98</v>
      </c>
      <c r="H68" s="75">
        <v>22.89</v>
      </c>
      <c r="I68" s="76">
        <v>1</v>
      </c>
      <c r="J68" s="75">
        <v>22.89</v>
      </c>
      <c r="R68" s="47">
        <v>0</v>
      </c>
      <c r="S68" s="47">
        <v>0</v>
      </c>
      <c r="T68" s="47">
        <v>0</v>
      </c>
      <c r="U68" s="47">
        <v>0</v>
      </c>
    </row>
    <row r="69" spans="1:21" ht="15">
      <c r="C69" s="77" t="s">
        <v>95</v>
      </c>
      <c r="G69" s="263">
        <v>22.89</v>
      </c>
      <c r="H69" s="263"/>
      <c r="I69" s="263">
        <v>22.89</v>
      </c>
      <c r="J69" s="263"/>
      <c r="O69" s="47">
        <v>22.89</v>
      </c>
      <c r="P69" s="47">
        <v>22.89</v>
      </c>
    </row>
    <row r="70" spans="1:21" ht="92.25">
      <c r="A70" s="64" t="s">
        <v>424</v>
      </c>
      <c r="B70" s="65" t="s">
        <v>243</v>
      </c>
      <c r="C70" s="65" t="s">
        <v>1603</v>
      </c>
      <c r="D70" s="66" t="s">
        <v>460</v>
      </c>
      <c r="E70" s="45">
        <v>5</v>
      </c>
      <c r="F70" s="67"/>
      <c r="G70" s="56"/>
      <c r="H70" s="58"/>
      <c r="I70" s="68" t="s">
        <v>98</v>
      </c>
      <c r="J70" s="58"/>
      <c r="R70" s="47">
        <v>221.66</v>
      </c>
      <c r="S70" s="47">
        <v>221.66</v>
      </c>
      <c r="T70" s="47">
        <v>166.25</v>
      </c>
      <c r="U70" s="47">
        <v>166.25</v>
      </c>
    </row>
    <row r="71" spans="1:21" ht="14.25">
      <c r="A71" s="64"/>
      <c r="B71" s="65"/>
      <c r="C71" s="65" t="s">
        <v>88</v>
      </c>
      <c r="D71" s="66"/>
      <c r="E71" s="45"/>
      <c r="F71" s="67">
        <v>46.18</v>
      </c>
      <c r="G71" s="56" t="s">
        <v>771</v>
      </c>
      <c r="H71" s="58">
        <v>277.08</v>
      </c>
      <c r="I71" s="68">
        <v>1</v>
      </c>
      <c r="J71" s="58">
        <v>277.08</v>
      </c>
      <c r="Q71" s="47">
        <v>277.08</v>
      </c>
    </row>
    <row r="72" spans="1:21" ht="14.25">
      <c r="A72" s="64"/>
      <c r="B72" s="65"/>
      <c r="C72" s="65" t="s">
        <v>89</v>
      </c>
      <c r="D72" s="66"/>
      <c r="E72" s="45"/>
      <c r="F72" s="67">
        <v>4.54</v>
      </c>
      <c r="G72" s="56" t="s">
        <v>771</v>
      </c>
      <c r="H72" s="58">
        <v>27.24</v>
      </c>
      <c r="I72" s="68">
        <v>1</v>
      </c>
      <c r="J72" s="58">
        <v>27.24</v>
      </c>
    </row>
    <row r="73" spans="1:21" ht="14.25">
      <c r="A73" s="64"/>
      <c r="B73" s="65"/>
      <c r="C73" s="65" t="s">
        <v>97</v>
      </c>
      <c r="D73" s="66"/>
      <c r="E73" s="45"/>
      <c r="F73" s="67">
        <v>4.62</v>
      </c>
      <c r="G73" s="56" t="s">
        <v>98</v>
      </c>
      <c r="H73" s="58">
        <v>23.1</v>
      </c>
      <c r="I73" s="68">
        <v>1</v>
      </c>
      <c r="J73" s="58">
        <v>23.1</v>
      </c>
    </row>
    <row r="74" spans="1:21" ht="14.25">
      <c r="A74" s="64"/>
      <c r="B74" s="65"/>
      <c r="C74" s="65" t="s">
        <v>90</v>
      </c>
      <c r="D74" s="66" t="s">
        <v>91</v>
      </c>
      <c r="E74" s="45">
        <v>80</v>
      </c>
      <c r="F74" s="67"/>
      <c r="G74" s="56"/>
      <c r="H74" s="58">
        <v>221.66</v>
      </c>
      <c r="I74" s="68">
        <v>80</v>
      </c>
      <c r="J74" s="58">
        <v>221.66</v>
      </c>
    </row>
    <row r="75" spans="1:21" ht="14.25">
      <c r="A75" s="64"/>
      <c r="B75" s="65"/>
      <c r="C75" s="65" t="s">
        <v>92</v>
      </c>
      <c r="D75" s="66" t="s">
        <v>91</v>
      </c>
      <c r="E75" s="45">
        <v>60</v>
      </c>
      <c r="F75" s="67"/>
      <c r="G75" s="56"/>
      <c r="H75" s="58">
        <v>166.25</v>
      </c>
      <c r="I75" s="68">
        <v>60</v>
      </c>
      <c r="J75" s="58">
        <v>166.25</v>
      </c>
    </row>
    <row r="76" spans="1:21" ht="14.25">
      <c r="A76" s="69"/>
      <c r="B76" s="70"/>
      <c r="C76" s="70" t="s">
        <v>93</v>
      </c>
      <c r="D76" s="71" t="s">
        <v>94</v>
      </c>
      <c r="E76" s="72">
        <v>4.8</v>
      </c>
      <c r="F76" s="73"/>
      <c r="G76" s="74" t="s">
        <v>771</v>
      </c>
      <c r="H76" s="75">
        <v>28.799999999999997</v>
      </c>
      <c r="I76" s="76"/>
      <c r="J76" s="75"/>
    </row>
    <row r="77" spans="1:21" ht="15">
      <c r="C77" s="77" t="s">
        <v>95</v>
      </c>
      <c r="G77" s="263">
        <v>715.32999999999993</v>
      </c>
      <c r="H77" s="263"/>
      <c r="I77" s="263">
        <v>715.32999999999993</v>
      </c>
      <c r="J77" s="263"/>
      <c r="O77" s="79">
        <v>715.32999999999993</v>
      </c>
      <c r="P77" s="79">
        <v>715.32999999999993</v>
      </c>
    </row>
    <row r="78" spans="1:21" ht="57">
      <c r="A78" s="69" t="s">
        <v>711</v>
      </c>
      <c r="B78" s="70" t="s">
        <v>772</v>
      </c>
      <c r="C78" s="70" t="s">
        <v>1604</v>
      </c>
      <c r="D78" s="71" t="s">
        <v>454</v>
      </c>
      <c r="E78" s="72">
        <v>5</v>
      </c>
      <c r="F78" s="73">
        <v>756.31</v>
      </c>
      <c r="G78" s="74" t="s">
        <v>98</v>
      </c>
      <c r="H78" s="75">
        <v>3781.55</v>
      </c>
      <c r="I78" s="76">
        <v>1</v>
      </c>
      <c r="J78" s="75">
        <v>3781.55</v>
      </c>
      <c r="R78" s="47">
        <v>0</v>
      </c>
      <c r="S78" s="47">
        <v>0</v>
      </c>
      <c r="T78" s="47">
        <v>0</v>
      </c>
      <c r="U78" s="47">
        <v>0</v>
      </c>
    </row>
    <row r="79" spans="1:21" ht="15">
      <c r="C79" s="77" t="s">
        <v>95</v>
      </c>
      <c r="G79" s="263">
        <v>3781.55</v>
      </c>
      <c r="H79" s="263"/>
      <c r="I79" s="263">
        <v>3781.55</v>
      </c>
      <c r="J79" s="263"/>
      <c r="O79" s="47">
        <v>3781.55</v>
      </c>
      <c r="P79" s="47">
        <v>3781.55</v>
      </c>
    </row>
    <row r="80" spans="1:21" ht="42.75">
      <c r="A80" s="69" t="s">
        <v>714</v>
      </c>
      <c r="B80" s="70" t="s">
        <v>772</v>
      </c>
      <c r="C80" s="70" t="s">
        <v>1605</v>
      </c>
      <c r="D80" s="71" t="s">
        <v>687</v>
      </c>
      <c r="E80" s="72">
        <v>2</v>
      </c>
      <c r="F80" s="73">
        <v>25.67</v>
      </c>
      <c r="G80" s="74" t="s">
        <v>98</v>
      </c>
      <c r="H80" s="75">
        <v>51.34</v>
      </c>
      <c r="I80" s="76">
        <v>1</v>
      </c>
      <c r="J80" s="75">
        <v>51.34</v>
      </c>
      <c r="R80" s="47">
        <v>0</v>
      </c>
      <c r="S80" s="47">
        <v>0</v>
      </c>
      <c r="T80" s="47">
        <v>0</v>
      </c>
      <c r="U80" s="47">
        <v>0</v>
      </c>
    </row>
    <row r="81" spans="1:21" ht="15">
      <c r="C81" s="77" t="s">
        <v>95</v>
      </c>
      <c r="G81" s="263">
        <v>51.34</v>
      </c>
      <c r="H81" s="263"/>
      <c r="I81" s="263">
        <v>51.34</v>
      </c>
      <c r="J81" s="263"/>
      <c r="O81" s="47">
        <v>51.34</v>
      </c>
      <c r="P81" s="47">
        <v>51.34</v>
      </c>
    </row>
    <row r="82" spans="1:21" ht="143.25">
      <c r="A82" s="64" t="s">
        <v>717</v>
      </c>
      <c r="B82" s="65" t="s">
        <v>244</v>
      </c>
      <c r="C82" s="65" t="s">
        <v>1606</v>
      </c>
      <c r="D82" s="66" t="s">
        <v>1382</v>
      </c>
      <c r="E82" s="45">
        <v>1</v>
      </c>
      <c r="F82" s="67"/>
      <c r="G82" s="56"/>
      <c r="H82" s="58"/>
      <c r="I82" s="68" t="s">
        <v>98</v>
      </c>
      <c r="J82" s="58"/>
      <c r="R82" s="47">
        <v>5.35</v>
      </c>
      <c r="S82" s="47">
        <v>5.35</v>
      </c>
      <c r="T82" s="47">
        <v>3.47</v>
      </c>
      <c r="U82" s="47">
        <v>3.47</v>
      </c>
    </row>
    <row r="83" spans="1:21" ht="14.25">
      <c r="A83" s="64"/>
      <c r="B83" s="65"/>
      <c r="C83" s="65" t="s">
        <v>88</v>
      </c>
      <c r="D83" s="66"/>
      <c r="E83" s="45"/>
      <c r="F83" s="67">
        <v>3.03</v>
      </c>
      <c r="G83" s="56" t="s">
        <v>451</v>
      </c>
      <c r="H83" s="58">
        <v>4.18</v>
      </c>
      <c r="I83" s="68">
        <v>1</v>
      </c>
      <c r="J83" s="58">
        <v>4.18</v>
      </c>
      <c r="Q83" s="47">
        <v>4.18</v>
      </c>
    </row>
    <row r="84" spans="1:21" ht="14.25">
      <c r="A84" s="64"/>
      <c r="B84" s="65"/>
      <c r="C84" s="65" t="s">
        <v>97</v>
      </c>
      <c r="D84" s="66"/>
      <c r="E84" s="45"/>
      <c r="F84" s="67">
        <v>250.84</v>
      </c>
      <c r="G84" s="56" t="s">
        <v>98</v>
      </c>
      <c r="H84" s="58">
        <v>250.84</v>
      </c>
      <c r="I84" s="68">
        <v>1</v>
      </c>
      <c r="J84" s="58">
        <v>250.84</v>
      </c>
    </row>
    <row r="85" spans="1:21" ht="71.25">
      <c r="A85" s="64" t="s">
        <v>1607</v>
      </c>
      <c r="B85" s="65" t="s">
        <v>1608</v>
      </c>
      <c r="C85" s="65" t="s">
        <v>1609</v>
      </c>
      <c r="D85" s="66" t="s">
        <v>803</v>
      </c>
      <c r="E85" s="45">
        <v>-1</v>
      </c>
      <c r="F85" s="67">
        <v>250</v>
      </c>
      <c r="G85" s="84" t="s">
        <v>98</v>
      </c>
      <c r="H85" s="58">
        <v>-250</v>
      </c>
      <c r="I85" s="68">
        <v>1</v>
      </c>
      <c r="J85" s="58">
        <v>-250</v>
      </c>
      <c r="R85" s="47">
        <v>0</v>
      </c>
      <c r="S85" s="47">
        <v>0</v>
      </c>
      <c r="T85" s="47">
        <v>0</v>
      </c>
      <c r="U85" s="47">
        <v>0</v>
      </c>
    </row>
    <row r="86" spans="1:21" ht="14.25">
      <c r="A86" s="64"/>
      <c r="B86" s="65"/>
      <c r="C86" s="65" t="s">
        <v>90</v>
      </c>
      <c r="D86" s="66" t="s">
        <v>91</v>
      </c>
      <c r="E86" s="45">
        <v>128</v>
      </c>
      <c r="F86" s="67"/>
      <c r="G86" s="56"/>
      <c r="H86" s="58">
        <v>5.35</v>
      </c>
      <c r="I86" s="68">
        <v>128</v>
      </c>
      <c r="J86" s="58">
        <v>5.35</v>
      </c>
    </row>
    <row r="87" spans="1:21" ht="14.25">
      <c r="A87" s="64"/>
      <c r="B87" s="65"/>
      <c r="C87" s="65" t="s">
        <v>92</v>
      </c>
      <c r="D87" s="66" t="s">
        <v>91</v>
      </c>
      <c r="E87" s="45">
        <v>83</v>
      </c>
      <c r="F87" s="67"/>
      <c r="G87" s="56"/>
      <c r="H87" s="58">
        <v>3.47</v>
      </c>
      <c r="I87" s="68">
        <v>83</v>
      </c>
      <c r="J87" s="58">
        <v>3.47</v>
      </c>
    </row>
    <row r="88" spans="1:21" ht="14.25">
      <c r="A88" s="69"/>
      <c r="B88" s="70"/>
      <c r="C88" s="70" t="s">
        <v>93</v>
      </c>
      <c r="D88" s="71" t="s">
        <v>94</v>
      </c>
      <c r="E88" s="72">
        <v>0.31</v>
      </c>
      <c r="F88" s="73"/>
      <c r="G88" s="74" t="s">
        <v>451</v>
      </c>
      <c r="H88" s="75">
        <v>0.42779999999999996</v>
      </c>
      <c r="I88" s="76"/>
      <c r="J88" s="75"/>
    </row>
    <row r="89" spans="1:21" ht="15">
      <c r="C89" s="77" t="s">
        <v>95</v>
      </c>
      <c r="G89" s="263">
        <v>13.840000000000003</v>
      </c>
      <c r="H89" s="263"/>
      <c r="I89" s="263">
        <v>13.840000000000003</v>
      </c>
      <c r="J89" s="263"/>
      <c r="O89" s="79">
        <v>13.840000000000003</v>
      </c>
      <c r="P89" s="79">
        <v>13.840000000000003</v>
      </c>
    </row>
    <row r="90" spans="1:21" ht="42.75">
      <c r="A90" s="69" t="s">
        <v>427</v>
      </c>
      <c r="B90" s="70" t="s">
        <v>772</v>
      </c>
      <c r="C90" s="70" t="s">
        <v>1610</v>
      </c>
      <c r="D90" s="71" t="s">
        <v>454</v>
      </c>
      <c r="E90" s="72">
        <v>1</v>
      </c>
      <c r="F90" s="73">
        <v>257.94</v>
      </c>
      <c r="G90" s="74" t="s">
        <v>98</v>
      </c>
      <c r="H90" s="75">
        <v>257.94</v>
      </c>
      <c r="I90" s="76">
        <v>1</v>
      </c>
      <c r="J90" s="75">
        <v>257.94</v>
      </c>
      <c r="R90" s="47">
        <v>0</v>
      </c>
      <c r="S90" s="47">
        <v>0</v>
      </c>
      <c r="T90" s="47">
        <v>0</v>
      </c>
      <c r="U90" s="47">
        <v>0</v>
      </c>
    </row>
    <row r="91" spans="1:21" ht="15">
      <c r="C91" s="77" t="s">
        <v>95</v>
      </c>
      <c r="G91" s="263">
        <v>257.94</v>
      </c>
      <c r="H91" s="263"/>
      <c r="I91" s="263">
        <v>257.94</v>
      </c>
      <c r="J91" s="263"/>
      <c r="O91" s="47">
        <v>257.94</v>
      </c>
      <c r="P91" s="47">
        <v>257.94</v>
      </c>
    </row>
    <row r="92" spans="1:21" ht="42.75">
      <c r="A92" s="69" t="s">
        <v>431</v>
      </c>
      <c r="B92" s="70" t="s">
        <v>772</v>
      </c>
      <c r="C92" s="70" t="s">
        <v>1611</v>
      </c>
      <c r="D92" s="71" t="s">
        <v>687</v>
      </c>
      <c r="E92" s="72">
        <v>10</v>
      </c>
      <c r="F92" s="73">
        <v>6.69</v>
      </c>
      <c r="G92" s="74" t="s">
        <v>98</v>
      </c>
      <c r="H92" s="75">
        <v>66.900000000000006</v>
      </c>
      <c r="I92" s="76">
        <v>1</v>
      </c>
      <c r="J92" s="75">
        <v>66.900000000000006</v>
      </c>
      <c r="R92" s="47">
        <v>0</v>
      </c>
      <c r="S92" s="47">
        <v>0</v>
      </c>
      <c r="T92" s="47">
        <v>0</v>
      </c>
      <c r="U92" s="47">
        <v>0</v>
      </c>
    </row>
    <row r="93" spans="1:21" ht="15">
      <c r="C93" s="77" t="s">
        <v>95</v>
      </c>
      <c r="G93" s="263">
        <v>66.900000000000006</v>
      </c>
      <c r="H93" s="263"/>
      <c r="I93" s="263">
        <v>66.900000000000006</v>
      </c>
      <c r="J93" s="263"/>
      <c r="O93" s="47">
        <v>66.900000000000006</v>
      </c>
      <c r="P93" s="47">
        <v>66.900000000000006</v>
      </c>
    </row>
    <row r="94" spans="1:21" ht="92.25">
      <c r="A94" s="64" t="s">
        <v>433</v>
      </c>
      <c r="B94" s="65" t="s">
        <v>242</v>
      </c>
      <c r="C94" s="65" t="s">
        <v>1582</v>
      </c>
      <c r="D94" s="66" t="s">
        <v>779</v>
      </c>
      <c r="E94" s="45">
        <v>14</v>
      </c>
      <c r="F94" s="67"/>
      <c r="G94" s="56"/>
      <c r="H94" s="58"/>
      <c r="I94" s="68" t="s">
        <v>98</v>
      </c>
      <c r="J94" s="58"/>
      <c r="R94" s="47">
        <v>122.98</v>
      </c>
      <c r="S94" s="47">
        <v>122.98</v>
      </c>
      <c r="T94" s="47">
        <v>92.23</v>
      </c>
      <c r="U94" s="47">
        <v>92.23</v>
      </c>
    </row>
    <row r="95" spans="1:21" ht="14.25">
      <c r="A95" s="64"/>
      <c r="B95" s="65"/>
      <c r="C95" s="65" t="s">
        <v>88</v>
      </c>
      <c r="D95" s="66"/>
      <c r="E95" s="45"/>
      <c r="F95" s="67">
        <v>5.77</v>
      </c>
      <c r="G95" s="56" t="s">
        <v>771</v>
      </c>
      <c r="H95" s="58">
        <v>96.94</v>
      </c>
      <c r="I95" s="68">
        <v>1</v>
      </c>
      <c r="J95" s="58">
        <v>96.94</v>
      </c>
      <c r="Q95" s="47">
        <v>96.94</v>
      </c>
    </row>
    <row r="96" spans="1:21" ht="14.25">
      <c r="A96" s="64"/>
      <c r="B96" s="65"/>
      <c r="C96" s="65" t="s">
        <v>89</v>
      </c>
      <c r="D96" s="66"/>
      <c r="E96" s="45"/>
      <c r="F96" s="67">
        <v>55.7</v>
      </c>
      <c r="G96" s="56" t="s">
        <v>771</v>
      </c>
      <c r="H96" s="58">
        <v>935.76</v>
      </c>
      <c r="I96" s="68">
        <v>1</v>
      </c>
      <c r="J96" s="58">
        <v>935.76</v>
      </c>
    </row>
    <row r="97" spans="1:21" ht="14.25">
      <c r="A97" s="64"/>
      <c r="B97" s="65"/>
      <c r="C97" s="65" t="s">
        <v>96</v>
      </c>
      <c r="D97" s="66"/>
      <c r="E97" s="45"/>
      <c r="F97" s="67">
        <v>3.38</v>
      </c>
      <c r="G97" s="56" t="s">
        <v>771</v>
      </c>
      <c r="H97" s="80">
        <v>56.78</v>
      </c>
      <c r="I97" s="68">
        <v>1</v>
      </c>
      <c r="J97" s="80">
        <v>56.78</v>
      </c>
      <c r="Q97" s="47">
        <v>56.78</v>
      </c>
    </row>
    <row r="98" spans="1:21" ht="14.25">
      <c r="A98" s="64"/>
      <c r="B98" s="65"/>
      <c r="C98" s="65" t="s">
        <v>97</v>
      </c>
      <c r="D98" s="66"/>
      <c r="E98" s="45"/>
      <c r="F98" s="67">
        <v>14.68</v>
      </c>
      <c r="G98" s="56" t="s">
        <v>98</v>
      </c>
      <c r="H98" s="58">
        <v>205.52</v>
      </c>
      <c r="I98" s="68">
        <v>1</v>
      </c>
      <c r="J98" s="58">
        <v>205.52</v>
      </c>
    </row>
    <row r="99" spans="1:21" ht="14.25">
      <c r="A99" s="64"/>
      <c r="B99" s="65"/>
      <c r="C99" s="65" t="s">
        <v>90</v>
      </c>
      <c r="D99" s="66" t="s">
        <v>91</v>
      </c>
      <c r="E99" s="45">
        <v>80</v>
      </c>
      <c r="F99" s="67"/>
      <c r="G99" s="56"/>
      <c r="H99" s="58">
        <v>122.98</v>
      </c>
      <c r="I99" s="68">
        <v>80</v>
      </c>
      <c r="J99" s="58">
        <v>122.98</v>
      </c>
    </row>
    <row r="100" spans="1:21" ht="14.25">
      <c r="A100" s="64"/>
      <c r="B100" s="65"/>
      <c r="C100" s="65" t="s">
        <v>92</v>
      </c>
      <c r="D100" s="66" t="s">
        <v>91</v>
      </c>
      <c r="E100" s="45">
        <v>60</v>
      </c>
      <c r="F100" s="67"/>
      <c r="G100" s="56"/>
      <c r="H100" s="58">
        <v>92.23</v>
      </c>
      <c r="I100" s="68">
        <v>60</v>
      </c>
      <c r="J100" s="58">
        <v>92.23</v>
      </c>
    </row>
    <row r="101" spans="1:21" ht="14.25">
      <c r="A101" s="69"/>
      <c r="B101" s="70"/>
      <c r="C101" s="70" t="s">
        <v>93</v>
      </c>
      <c r="D101" s="71" t="s">
        <v>94</v>
      </c>
      <c r="E101" s="72">
        <v>0.6</v>
      </c>
      <c r="F101" s="73"/>
      <c r="G101" s="74" t="s">
        <v>771</v>
      </c>
      <c r="H101" s="75">
        <v>10.08</v>
      </c>
      <c r="I101" s="76"/>
      <c r="J101" s="75"/>
    </row>
    <row r="102" spans="1:21" ht="15">
      <c r="C102" s="77" t="s">
        <v>95</v>
      </c>
      <c r="G102" s="263">
        <v>1453.43</v>
      </c>
      <c r="H102" s="263"/>
      <c r="I102" s="263">
        <v>1453.43</v>
      </c>
      <c r="J102" s="263"/>
      <c r="O102" s="79">
        <v>1453.43</v>
      </c>
      <c r="P102" s="79">
        <v>1453.43</v>
      </c>
    </row>
    <row r="103" spans="1:21" ht="85.5">
      <c r="A103" s="69" t="s">
        <v>726</v>
      </c>
      <c r="B103" s="70" t="s">
        <v>772</v>
      </c>
      <c r="C103" s="70" t="s">
        <v>1612</v>
      </c>
      <c r="D103" s="71" t="s">
        <v>454</v>
      </c>
      <c r="E103" s="72">
        <v>1</v>
      </c>
      <c r="F103" s="73">
        <v>330.19</v>
      </c>
      <c r="G103" s="74" t="s">
        <v>98</v>
      </c>
      <c r="H103" s="75">
        <v>330.19</v>
      </c>
      <c r="I103" s="76">
        <v>1</v>
      </c>
      <c r="J103" s="75">
        <v>330.19</v>
      </c>
      <c r="R103" s="47">
        <v>0</v>
      </c>
      <c r="S103" s="47">
        <v>0</v>
      </c>
      <c r="T103" s="47">
        <v>0</v>
      </c>
      <c r="U103" s="47">
        <v>0</v>
      </c>
    </row>
    <row r="104" spans="1:21" ht="15">
      <c r="C104" s="77" t="s">
        <v>95</v>
      </c>
      <c r="G104" s="263">
        <v>330.19</v>
      </c>
      <c r="H104" s="263"/>
      <c r="I104" s="263">
        <v>330.19</v>
      </c>
      <c r="J104" s="263"/>
      <c r="O104" s="47">
        <v>330.19</v>
      </c>
      <c r="P104" s="47">
        <v>330.19</v>
      </c>
    </row>
    <row r="105" spans="1:21" ht="85.5">
      <c r="A105" s="69" t="s">
        <v>728</v>
      </c>
      <c r="B105" s="70" t="s">
        <v>772</v>
      </c>
      <c r="C105" s="70" t="s">
        <v>1613</v>
      </c>
      <c r="D105" s="71" t="s">
        <v>454</v>
      </c>
      <c r="E105" s="72">
        <v>6</v>
      </c>
      <c r="F105" s="73">
        <v>271.92</v>
      </c>
      <c r="G105" s="74" t="s">
        <v>98</v>
      </c>
      <c r="H105" s="75">
        <v>1631.52</v>
      </c>
      <c r="I105" s="76">
        <v>1</v>
      </c>
      <c r="J105" s="75">
        <v>1631.52</v>
      </c>
      <c r="R105" s="47">
        <v>0</v>
      </c>
      <c r="S105" s="47">
        <v>0</v>
      </c>
      <c r="T105" s="47">
        <v>0</v>
      </c>
      <c r="U105" s="47">
        <v>0</v>
      </c>
    </row>
    <row r="106" spans="1:21" ht="15">
      <c r="C106" s="77" t="s">
        <v>95</v>
      </c>
      <c r="G106" s="263">
        <v>1631.52</v>
      </c>
      <c r="H106" s="263"/>
      <c r="I106" s="263">
        <v>1631.52</v>
      </c>
      <c r="J106" s="263"/>
      <c r="O106" s="47">
        <v>1631.52</v>
      </c>
      <c r="P106" s="47">
        <v>1631.52</v>
      </c>
    </row>
    <row r="107" spans="1:21" ht="42.75">
      <c r="A107" s="69" t="s">
        <v>731</v>
      </c>
      <c r="B107" s="70" t="s">
        <v>772</v>
      </c>
      <c r="C107" s="70" t="s">
        <v>1614</v>
      </c>
      <c r="D107" s="71" t="s">
        <v>454</v>
      </c>
      <c r="E107" s="72">
        <v>12</v>
      </c>
      <c r="F107" s="73">
        <v>22.89</v>
      </c>
      <c r="G107" s="74" t="s">
        <v>98</v>
      </c>
      <c r="H107" s="75">
        <v>274.68</v>
      </c>
      <c r="I107" s="76">
        <v>1</v>
      </c>
      <c r="J107" s="75">
        <v>274.68</v>
      </c>
      <c r="R107" s="47">
        <v>0</v>
      </c>
      <c r="S107" s="47">
        <v>0</v>
      </c>
      <c r="T107" s="47">
        <v>0</v>
      </c>
      <c r="U107" s="47">
        <v>0</v>
      </c>
    </row>
    <row r="108" spans="1:21" ht="15">
      <c r="C108" s="77" t="s">
        <v>95</v>
      </c>
      <c r="G108" s="263">
        <v>274.68</v>
      </c>
      <c r="H108" s="263"/>
      <c r="I108" s="263">
        <v>274.68</v>
      </c>
      <c r="J108" s="263"/>
      <c r="O108" s="47">
        <v>274.68</v>
      </c>
      <c r="P108" s="47">
        <v>274.68</v>
      </c>
    </row>
    <row r="109" spans="1:21" ht="28.5">
      <c r="A109" s="69" t="s">
        <v>436</v>
      </c>
      <c r="B109" s="70" t="s">
        <v>772</v>
      </c>
      <c r="C109" s="70" t="s">
        <v>1615</v>
      </c>
      <c r="D109" s="71" t="s">
        <v>454</v>
      </c>
      <c r="E109" s="72">
        <v>6</v>
      </c>
      <c r="F109" s="73">
        <v>22.89</v>
      </c>
      <c r="G109" s="74" t="s">
        <v>98</v>
      </c>
      <c r="H109" s="75">
        <v>137.34</v>
      </c>
      <c r="I109" s="76">
        <v>1</v>
      </c>
      <c r="J109" s="75">
        <v>137.34</v>
      </c>
      <c r="R109" s="47">
        <v>0</v>
      </c>
      <c r="S109" s="47">
        <v>0</v>
      </c>
      <c r="T109" s="47">
        <v>0</v>
      </c>
      <c r="U109" s="47">
        <v>0</v>
      </c>
    </row>
    <row r="110" spans="1:21" ht="15">
      <c r="C110" s="77" t="s">
        <v>95</v>
      </c>
      <c r="G110" s="263">
        <v>137.34</v>
      </c>
      <c r="H110" s="263"/>
      <c r="I110" s="263">
        <v>137.34</v>
      </c>
      <c r="J110" s="263"/>
      <c r="O110" s="47">
        <v>137.34</v>
      </c>
      <c r="P110" s="47">
        <v>137.34</v>
      </c>
    </row>
    <row r="111" spans="1:21" ht="92.25">
      <c r="A111" s="64" t="s">
        <v>440</v>
      </c>
      <c r="B111" s="65" t="s">
        <v>245</v>
      </c>
      <c r="C111" s="65" t="s">
        <v>1616</v>
      </c>
      <c r="D111" s="66" t="s">
        <v>779</v>
      </c>
      <c r="E111" s="45">
        <v>12</v>
      </c>
      <c r="F111" s="67"/>
      <c r="G111" s="56"/>
      <c r="H111" s="58"/>
      <c r="I111" s="68" t="s">
        <v>98</v>
      </c>
      <c r="J111" s="58"/>
      <c r="R111" s="47">
        <v>110.94</v>
      </c>
      <c r="S111" s="47">
        <v>110.94</v>
      </c>
      <c r="T111" s="47">
        <v>83.2</v>
      </c>
      <c r="U111" s="47">
        <v>83.2</v>
      </c>
    </row>
    <row r="112" spans="1:21" ht="14.25">
      <c r="A112" s="64"/>
      <c r="B112" s="65"/>
      <c r="C112" s="65" t="s">
        <v>88</v>
      </c>
      <c r="D112" s="66"/>
      <c r="E112" s="45"/>
      <c r="F112" s="67">
        <v>6.25</v>
      </c>
      <c r="G112" s="56" t="s">
        <v>771</v>
      </c>
      <c r="H112" s="58">
        <v>90</v>
      </c>
      <c r="I112" s="68">
        <v>1</v>
      </c>
      <c r="J112" s="58">
        <v>90</v>
      </c>
      <c r="Q112" s="47">
        <v>90</v>
      </c>
    </row>
    <row r="113" spans="1:21" ht="14.25">
      <c r="A113" s="64"/>
      <c r="B113" s="65"/>
      <c r="C113" s="65" t="s">
        <v>89</v>
      </c>
      <c r="D113" s="66"/>
      <c r="E113" s="45"/>
      <c r="F113" s="67">
        <v>56.02</v>
      </c>
      <c r="G113" s="56" t="s">
        <v>771</v>
      </c>
      <c r="H113" s="58">
        <v>806.69</v>
      </c>
      <c r="I113" s="68">
        <v>1</v>
      </c>
      <c r="J113" s="58">
        <v>806.69</v>
      </c>
    </row>
    <row r="114" spans="1:21" ht="14.25">
      <c r="A114" s="64"/>
      <c r="B114" s="65"/>
      <c r="C114" s="65" t="s">
        <v>96</v>
      </c>
      <c r="D114" s="66"/>
      <c r="E114" s="45"/>
      <c r="F114" s="67">
        <v>3.38</v>
      </c>
      <c r="G114" s="56" t="s">
        <v>771</v>
      </c>
      <c r="H114" s="80">
        <v>48.67</v>
      </c>
      <c r="I114" s="68">
        <v>1</v>
      </c>
      <c r="J114" s="80">
        <v>48.67</v>
      </c>
      <c r="Q114" s="47">
        <v>48.67</v>
      </c>
    </row>
    <row r="115" spans="1:21" ht="14.25">
      <c r="A115" s="64"/>
      <c r="B115" s="65"/>
      <c r="C115" s="65" t="s">
        <v>97</v>
      </c>
      <c r="D115" s="66"/>
      <c r="E115" s="45"/>
      <c r="F115" s="67">
        <v>14.69</v>
      </c>
      <c r="G115" s="56" t="s">
        <v>98</v>
      </c>
      <c r="H115" s="58">
        <v>176.28</v>
      </c>
      <c r="I115" s="68">
        <v>1</v>
      </c>
      <c r="J115" s="58">
        <v>176.28</v>
      </c>
    </row>
    <row r="116" spans="1:21" ht="14.25">
      <c r="A116" s="64"/>
      <c r="B116" s="65"/>
      <c r="C116" s="65" t="s">
        <v>90</v>
      </c>
      <c r="D116" s="66" t="s">
        <v>91</v>
      </c>
      <c r="E116" s="45">
        <v>80</v>
      </c>
      <c r="F116" s="67"/>
      <c r="G116" s="56"/>
      <c r="H116" s="58">
        <v>110.94</v>
      </c>
      <c r="I116" s="68">
        <v>80</v>
      </c>
      <c r="J116" s="58">
        <v>110.94</v>
      </c>
    </row>
    <row r="117" spans="1:21" ht="14.25">
      <c r="A117" s="64"/>
      <c r="B117" s="65"/>
      <c r="C117" s="65" t="s">
        <v>92</v>
      </c>
      <c r="D117" s="66" t="s">
        <v>91</v>
      </c>
      <c r="E117" s="45">
        <v>60</v>
      </c>
      <c r="F117" s="67"/>
      <c r="G117" s="56"/>
      <c r="H117" s="58">
        <v>83.2</v>
      </c>
      <c r="I117" s="68">
        <v>60</v>
      </c>
      <c r="J117" s="58">
        <v>83.2</v>
      </c>
    </row>
    <row r="118" spans="1:21" ht="14.25">
      <c r="A118" s="69"/>
      <c r="B118" s="70"/>
      <c r="C118" s="70" t="s">
        <v>93</v>
      </c>
      <c r="D118" s="71" t="s">
        <v>94</v>
      </c>
      <c r="E118" s="72">
        <v>0.65</v>
      </c>
      <c r="F118" s="73"/>
      <c r="G118" s="74" t="s">
        <v>771</v>
      </c>
      <c r="H118" s="75">
        <v>9.36</v>
      </c>
      <c r="I118" s="76"/>
      <c r="J118" s="75"/>
    </row>
    <row r="119" spans="1:21" ht="15">
      <c r="C119" s="77" t="s">
        <v>95</v>
      </c>
      <c r="G119" s="263">
        <v>1267.1100000000001</v>
      </c>
      <c r="H119" s="263"/>
      <c r="I119" s="263">
        <v>1267.1100000000001</v>
      </c>
      <c r="J119" s="263"/>
      <c r="O119" s="79">
        <v>1267.1100000000001</v>
      </c>
      <c r="P119" s="79">
        <v>1267.1100000000001</v>
      </c>
    </row>
    <row r="120" spans="1:21" ht="42.75">
      <c r="A120" s="69" t="s">
        <v>446</v>
      </c>
      <c r="B120" s="70" t="s">
        <v>772</v>
      </c>
      <c r="C120" s="70" t="s">
        <v>1617</v>
      </c>
      <c r="D120" s="71" t="s">
        <v>454</v>
      </c>
      <c r="E120" s="72">
        <v>12</v>
      </c>
      <c r="F120" s="73">
        <v>69.09</v>
      </c>
      <c r="G120" s="74" t="s">
        <v>98</v>
      </c>
      <c r="H120" s="75">
        <v>829.08</v>
      </c>
      <c r="I120" s="76">
        <v>1</v>
      </c>
      <c r="J120" s="75">
        <v>829.08</v>
      </c>
      <c r="R120" s="47">
        <v>0</v>
      </c>
      <c r="S120" s="47">
        <v>0</v>
      </c>
      <c r="T120" s="47">
        <v>0</v>
      </c>
      <c r="U120" s="47">
        <v>0</v>
      </c>
    </row>
    <row r="121" spans="1:21" ht="15">
      <c r="C121" s="77" t="s">
        <v>95</v>
      </c>
      <c r="G121" s="263">
        <v>829.08</v>
      </c>
      <c r="H121" s="263"/>
      <c r="I121" s="263">
        <v>829.08</v>
      </c>
      <c r="J121" s="263"/>
      <c r="O121" s="47">
        <v>829.08</v>
      </c>
      <c r="P121" s="47">
        <v>829.08</v>
      </c>
    </row>
    <row r="122" spans="1:21" ht="92.25">
      <c r="A122" s="64" t="s">
        <v>744</v>
      </c>
      <c r="B122" s="65" t="s">
        <v>165</v>
      </c>
      <c r="C122" s="65" t="s">
        <v>782</v>
      </c>
      <c r="D122" s="66" t="s">
        <v>779</v>
      </c>
      <c r="E122" s="45">
        <v>2</v>
      </c>
      <c r="F122" s="67"/>
      <c r="G122" s="56"/>
      <c r="H122" s="58"/>
      <c r="I122" s="68" t="s">
        <v>98</v>
      </c>
      <c r="J122" s="58"/>
      <c r="R122" s="47">
        <v>18.489999999999998</v>
      </c>
      <c r="S122" s="47">
        <v>18.489999999999998</v>
      </c>
      <c r="T122" s="47">
        <v>13.87</v>
      </c>
      <c r="U122" s="47">
        <v>13.87</v>
      </c>
    </row>
    <row r="123" spans="1:21" ht="14.25">
      <c r="A123" s="64"/>
      <c r="B123" s="65"/>
      <c r="C123" s="65" t="s">
        <v>88</v>
      </c>
      <c r="D123" s="66"/>
      <c r="E123" s="45"/>
      <c r="F123" s="67">
        <v>6.25</v>
      </c>
      <c r="G123" s="56" t="s">
        <v>771</v>
      </c>
      <c r="H123" s="58">
        <v>15</v>
      </c>
      <c r="I123" s="68">
        <v>1</v>
      </c>
      <c r="J123" s="58">
        <v>15</v>
      </c>
      <c r="Q123" s="47">
        <v>15</v>
      </c>
    </row>
    <row r="124" spans="1:21" ht="14.25">
      <c r="A124" s="64"/>
      <c r="B124" s="65"/>
      <c r="C124" s="65" t="s">
        <v>89</v>
      </c>
      <c r="D124" s="66"/>
      <c r="E124" s="45"/>
      <c r="F124" s="67">
        <v>56.02</v>
      </c>
      <c r="G124" s="56" t="s">
        <v>771</v>
      </c>
      <c r="H124" s="58">
        <v>134.44999999999999</v>
      </c>
      <c r="I124" s="68">
        <v>1</v>
      </c>
      <c r="J124" s="58">
        <v>134.44999999999999</v>
      </c>
    </row>
    <row r="125" spans="1:21" ht="14.25">
      <c r="A125" s="64"/>
      <c r="B125" s="65"/>
      <c r="C125" s="65" t="s">
        <v>96</v>
      </c>
      <c r="D125" s="66"/>
      <c r="E125" s="45"/>
      <c r="F125" s="67">
        <v>3.38</v>
      </c>
      <c r="G125" s="56" t="s">
        <v>771</v>
      </c>
      <c r="H125" s="80">
        <v>8.11</v>
      </c>
      <c r="I125" s="68">
        <v>1</v>
      </c>
      <c r="J125" s="80">
        <v>8.11</v>
      </c>
      <c r="Q125" s="47">
        <v>8.11</v>
      </c>
    </row>
    <row r="126" spans="1:21" ht="14.25">
      <c r="A126" s="64"/>
      <c r="B126" s="65"/>
      <c r="C126" s="65" t="s">
        <v>97</v>
      </c>
      <c r="D126" s="66"/>
      <c r="E126" s="45"/>
      <c r="F126" s="67">
        <v>14.69</v>
      </c>
      <c r="G126" s="56" t="s">
        <v>98</v>
      </c>
      <c r="H126" s="58">
        <v>29.38</v>
      </c>
      <c r="I126" s="68">
        <v>1</v>
      </c>
      <c r="J126" s="58">
        <v>29.38</v>
      </c>
    </row>
    <row r="127" spans="1:21" ht="14.25">
      <c r="A127" s="64"/>
      <c r="B127" s="65"/>
      <c r="C127" s="65" t="s">
        <v>90</v>
      </c>
      <c r="D127" s="66" t="s">
        <v>91</v>
      </c>
      <c r="E127" s="45">
        <v>80</v>
      </c>
      <c r="F127" s="67"/>
      <c r="G127" s="56"/>
      <c r="H127" s="58">
        <v>18.489999999999998</v>
      </c>
      <c r="I127" s="68">
        <v>80</v>
      </c>
      <c r="J127" s="58">
        <v>18.489999999999998</v>
      </c>
    </row>
    <row r="128" spans="1:21" ht="14.25">
      <c r="A128" s="64"/>
      <c r="B128" s="65"/>
      <c r="C128" s="65" t="s">
        <v>92</v>
      </c>
      <c r="D128" s="66" t="s">
        <v>91</v>
      </c>
      <c r="E128" s="45">
        <v>60</v>
      </c>
      <c r="F128" s="67"/>
      <c r="G128" s="56"/>
      <c r="H128" s="58">
        <v>13.87</v>
      </c>
      <c r="I128" s="68">
        <v>60</v>
      </c>
      <c r="J128" s="58">
        <v>13.87</v>
      </c>
    </row>
    <row r="129" spans="1:32" ht="14.25">
      <c r="A129" s="69"/>
      <c r="B129" s="70"/>
      <c r="C129" s="70" t="s">
        <v>93</v>
      </c>
      <c r="D129" s="71" t="s">
        <v>94</v>
      </c>
      <c r="E129" s="72">
        <v>0.65</v>
      </c>
      <c r="F129" s="73"/>
      <c r="G129" s="74" t="s">
        <v>771</v>
      </c>
      <c r="H129" s="75">
        <v>1.56</v>
      </c>
      <c r="I129" s="76"/>
      <c r="J129" s="75"/>
    </row>
    <row r="130" spans="1:32" ht="15">
      <c r="C130" s="77" t="s">
        <v>95</v>
      </c>
      <c r="G130" s="263">
        <v>211.19</v>
      </c>
      <c r="H130" s="263"/>
      <c r="I130" s="263">
        <v>211.19</v>
      </c>
      <c r="J130" s="263"/>
      <c r="O130" s="79">
        <v>211.19</v>
      </c>
      <c r="P130" s="79">
        <v>211.19</v>
      </c>
    </row>
    <row r="131" spans="1:32" ht="42.75">
      <c r="A131" s="69" t="s">
        <v>453</v>
      </c>
      <c r="B131" s="70" t="s">
        <v>772</v>
      </c>
      <c r="C131" s="70" t="s">
        <v>1618</v>
      </c>
      <c r="D131" s="71" t="s">
        <v>454</v>
      </c>
      <c r="E131" s="72">
        <v>3</v>
      </c>
      <c r="F131" s="73">
        <v>74.78</v>
      </c>
      <c r="G131" s="74" t="s">
        <v>98</v>
      </c>
      <c r="H131" s="75">
        <v>224.34</v>
      </c>
      <c r="I131" s="76">
        <v>1</v>
      </c>
      <c r="J131" s="75">
        <v>224.34</v>
      </c>
      <c r="R131" s="47">
        <v>0</v>
      </c>
      <c r="S131" s="47">
        <v>0</v>
      </c>
      <c r="T131" s="47">
        <v>0</v>
      </c>
      <c r="U131" s="47">
        <v>0</v>
      </c>
    </row>
    <row r="132" spans="1:32" ht="15">
      <c r="C132" s="77" t="s">
        <v>95</v>
      </c>
      <c r="G132" s="263">
        <v>224.34</v>
      </c>
      <c r="H132" s="263"/>
      <c r="I132" s="263">
        <v>224.34</v>
      </c>
      <c r="J132" s="263"/>
      <c r="O132" s="47">
        <v>224.34</v>
      </c>
      <c r="P132" s="47">
        <v>224.34</v>
      </c>
    </row>
    <row r="133" spans="1:32" ht="28.5">
      <c r="A133" s="69" t="s">
        <v>455</v>
      </c>
      <c r="B133" s="70" t="s">
        <v>772</v>
      </c>
      <c r="C133" s="70" t="s">
        <v>1619</v>
      </c>
      <c r="D133" s="71" t="s">
        <v>1620</v>
      </c>
      <c r="E133" s="72">
        <v>1</v>
      </c>
      <c r="F133" s="73">
        <v>1061.94</v>
      </c>
      <c r="G133" s="74" t="s">
        <v>98</v>
      </c>
      <c r="H133" s="75">
        <v>1061.94</v>
      </c>
      <c r="I133" s="76">
        <v>1</v>
      </c>
      <c r="J133" s="75">
        <v>1061.94</v>
      </c>
      <c r="R133" s="47">
        <v>0</v>
      </c>
      <c r="S133" s="47">
        <v>0</v>
      </c>
      <c r="T133" s="47">
        <v>0</v>
      </c>
      <c r="U133" s="47">
        <v>0</v>
      </c>
    </row>
    <row r="134" spans="1:32" ht="15">
      <c r="C134" s="77" t="s">
        <v>95</v>
      </c>
      <c r="G134" s="263">
        <v>1061.94</v>
      </c>
      <c r="H134" s="263"/>
      <c r="I134" s="263">
        <v>1061.94</v>
      </c>
      <c r="J134" s="263"/>
      <c r="O134" s="47">
        <v>1061.94</v>
      </c>
      <c r="P134" s="47">
        <v>1061.94</v>
      </c>
    </row>
    <row r="136" spans="1:32" ht="15">
      <c r="A136" s="261" t="s">
        <v>1621</v>
      </c>
      <c r="B136" s="261"/>
      <c r="C136" s="261"/>
      <c r="D136" s="261"/>
      <c r="E136" s="261"/>
      <c r="F136" s="261"/>
      <c r="G136" s="263">
        <v>30931.920000000006</v>
      </c>
      <c r="H136" s="263"/>
      <c r="I136" s="263">
        <v>30931.920000000006</v>
      </c>
      <c r="J136" s="263"/>
      <c r="AF136" s="85" t="s">
        <v>1621</v>
      </c>
    </row>
    <row r="140" spans="1:32" ht="15">
      <c r="A140" s="261" t="s">
        <v>822</v>
      </c>
      <c r="B140" s="261"/>
      <c r="C140" s="261"/>
      <c r="D140" s="261"/>
      <c r="E140" s="261"/>
      <c r="F140" s="261"/>
      <c r="G140" s="263">
        <v>30931.920000000006</v>
      </c>
      <c r="H140" s="263"/>
      <c r="I140" s="263">
        <v>30931.920000000006</v>
      </c>
      <c r="J140" s="263"/>
      <c r="AF140" s="85" t="s">
        <v>822</v>
      </c>
    </row>
    <row r="144" spans="1:32" ht="15" customHeight="1">
      <c r="A144" s="261" t="s">
        <v>1622</v>
      </c>
      <c r="B144" s="261"/>
      <c r="C144" s="261"/>
      <c r="D144" s="261"/>
      <c r="E144" s="261"/>
      <c r="F144" s="261"/>
      <c r="G144" s="263">
        <v>30931.920000000006</v>
      </c>
      <c r="H144" s="263"/>
      <c r="I144" s="263">
        <v>30931.920000000006</v>
      </c>
      <c r="J144" s="263"/>
      <c r="AF144" s="85" t="s">
        <v>1623</v>
      </c>
    </row>
    <row r="146" spans="1:34" ht="14.25">
      <c r="C146" s="260" t="s">
        <v>148</v>
      </c>
      <c r="D146" s="260"/>
      <c r="E146" s="260"/>
      <c r="F146" s="260"/>
      <c r="G146" s="260"/>
      <c r="H146" s="260"/>
      <c r="I146" s="262"/>
      <c r="J146" s="262"/>
      <c r="AH146" s="84" t="s">
        <v>148</v>
      </c>
    </row>
    <row r="147" spans="1:34" ht="14.25">
      <c r="C147" s="260" t="s">
        <v>149</v>
      </c>
      <c r="D147" s="260"/>
      <c r="E147" s="260"/>
      <c r="F147" s="260"/>
      <c r="G147" s="260"/>
      <c r="H147" s="260"/>
      <c r="I147" s="262">
        <v>12147.5</v>
      </c>
      <c r="J147" s="262"/>
      <c r="AH147" s="84" t="s">
        <v>149</v>
      </c>
    </row>
    <row r="148" spans="1:34" ht="14.25">
      <c r="C148" s="260" t="s">
        <v>150</v>
      </c>
      <c r="D148" s="260"/>
      <c r="E148" s="260"/>
      <c r="F148" s="260"/>
      <c r="G148" s="260"/>
      <c r="H148" s="260"/>
      <c r="I148" s="262">
        <v>18784.419999999998</v>
      </c>
      <c r="J148" s="262"/>
      <c r="AH148" s="84" t="s">
        <v>150</v>
      </c>
    </row>
    <row r="149" spans="1:34" ht="14.25">
      <c r="C149" s="260" t="s">
        <v>151</v>
      </c>
      <c r="D149" s="260"/>
      <c r="E149" s="260"/>
      <c r="F149" s="260"/>
      <c r="G149" s="260"/>
      <c r="H149" s="260"/>
      <c r="I149" s="262"/>
      <c r="J149" s="262"/>
      <c r="AH149" s="84" t="s">
        <v>151</v>
      </c>
    </row>
    <row r="150" spans="1:34" ht="14.25">
      <c r="C150" s="260" t="s">
        <v>152</v>
      </c>
      <c r="D150" s="260"/>
      <c r="E150" s="260"/>
      <c r="F150" s="260"/>
      <c r="G150" s="260"/>
      <c r="H150" s="260"/>
      <c r="I150" s="262">
        <v>30931.919999999998</v>
      </c>
      <c r="J150" s="262"/>
      <c r="AH150" s="84" t="s">
        <v>152</v>
      </c>
    </row>
    <row r="151" spans="1:34" ht="14.25">
      <c r="C151" s="56"/>
      <c r="D151" s="56"/>
      <c r="E151" s="56"/>
      <c r="F151" s="56"/>
      <c r="G151" s="56"/>
      <c r="H151" s="56"/>
      <c r="I151" s="86"/>
      <c r="J151" s="86"/>
      <c r="AH151" s="84"/>
    </row>
    <row r="152" spans="1:34" ht="30">
      <c r="C152" s="85" t="s">
        <v>299</v>
      </c>
      <c r="D152" s="56"/>
      <c r="E152" s="56"/>
      <c r="F152" s="56"/>
      <c r="G152" s="56"/>
      <c r="H152" s="56"/>
      <c r="I152" s="86"/>
      <c r="J152" s="86"/>
      <c r="AH152" s="84"/>
    </row>
    <row r="153" spans="1:34" ht="14.25">
      <c r="C153" s="260" t="s">
        <v>300</v>
      </c>
      <c r="D153" s="260"/>
      <c r="E153" s="260"/>
      <c r="F153" s="260"/>
      <c r="G153" s="260"/>
      <c r="H153" s="260"/>
      <c r="I153" s="86"/>
      <c r="J153" s="86">
        <v>0</v>
      </c>
      <c r="AH153" s="84"/>
    </row>
    <row r="154" spans="1:34" ht="14.25">
      <c r="C154" s="260" t="s">
        <v>301</v>
      </c>
      <c r="D154" s="260"/>
      <c r="E154" s="260"/>
      <c r="F154" s="260"/>
      <c r="G154" s="260"/>
      <c r="H154" s="260"/>
      <c r="I154" s="86"/>
      <c r="J154" s="86">
        <v>86247.25</v>
      </c>
      <c r="AH154" s="84"/>
    </row>
    <row r="155" spans="1:34" ht="14.25">
      <c r="C155" s="260" t="s">
        <v>302</v>
      </c>
      <c r="D155" s="260"/>
      <c r="E155" s="260"/>
      <c r="F155" s="260"/>
      <c r="G155" s="260"/>
      <c r="H155" s="260"/>
      <c r="I155" s="86"/>
      <c r="J155" s="86">
        <v>133369.38</v>
      </c>
      <c r="AH155" s="84"/>
    </row>
    <row r="156" spans="1:34" ht="14.25">
      <c r="C156" s="260" t="s">
        <v>303</v>
      </c>
      <c r="D156" s="260"/>
      <c r="E156" s="260"/>
      <c r="F156" s="260"/>
      <c r="G156" s="260"/>
      <c r="H156" s="260"/>
      <c r="I156" s="86"/>
      <c r="J156" s="86">
        <v>0</v>
      </c>
      <c r="AH156" s="84"/>
    </row>
    <row r="157" spans="1:34" ht="15">
      <c r="C157" s="261" t="s">
        <v>152</v>
      </c>
      <c r="D157" s="261"/>
      <c r="E157" s="261"/>
      <c r="F157" s="261"/>
      <c r="G157" s="261"/>
      <c r="H157" s="261"/>
      <c r="I157" s="78"/>
      <c r="J157" s="78">
        <v>219616.63</v>
      </c>
      <c r="AH157" s="84"/>
    </row>
    <row r="160" spans="1:34" ht="14.25">
      <c r="A160" s="258" t="s">
        <v>153</v>
      </c>
      <c r="B160" s="258"/>
      <c r="C160" s="87" t="s">
        <v>1</v>
      </c>
      <c r="D160" s="87"/>
      <c r="E160" s="87"/>
      <c r="F160" s="87"/>
      <c r="G160" s="87"/>
      <c r="H160" s="49" t="s">
        <v>1</v>
      </c>
      <c r="I160" s="49"/>
      <c r="J160" s="49"/>
    </row>
    <row r="161" spans="1:10" ht="14.25">
      <c r="A161" s="49"/>
      <c r="B161" s="49"/>
      <c r="C161" s="259" t="s">
        <v>62</v>
      </c>
      <c r="D161" s="259"/>
      <c r="E161" s="259"/>
      <c r="F161" s="259"/>
      <c r="G161" s="259"/>
      <c r="H161" s="49"/>
      <c r="I161" s="49"/>
      <c r="J161" s="49"/>
    </row>
    <row r="162" spans="1:10" ht="14.25">
      <c r="A162" s="49"/>
      <c r="B162" s="49"/>
      <c r="C162" s="49"/>
      <c r="D162" s="49"/>
      <c r="E162" s="49"/>
      <c r="F162" s="49"/>
      <c r="G162" s="49"/>
      <c r="H162" s="49"/>
      <c r="I162" s="49"/>
      <c r="J162" s="49"/>
    </row>
    <row r="163" spans="1:10" ht="14.25">
      <c r="A163" s="258" t="s">
        <v>154</v>
      </c>
      <c r="B163" s="258"/>
      <c r="C163" s="87" t="s">
        <v>1</v>
      </c>
      <c r="D163" s="87"/>
      <c r="E163" s="87"/>
      <c r="F163" s="87"/>
      <c r="G163" s="87"/>
      <c r="H163" s="49" t="s">
        <v>1</v>
      </c>
      <c r="I163" s="49"/>
      <c r="J163" s="49"/>
    </row>
    <row r="164" spans="1:10" ht="14.25">
      <c r="A164" s="49"/>
      <c r="B164" s="49"/>
      <c r="C164" s="259" t="s">
        <v>62</v>
      </c>
      <c r="D164" s="259"/>
      <c r="E164" s="259"/>
      <c r="F164" s="259"/>
      <c r="G164" s="259"/>
      <c r="H164" s="49"/>
      <c r="I164" s="49"/>
      <c r="J164" s="49"/>
    </row>
  </sheetData>
  <mergeCells count="101">
    <mergeCell ref="A14:J14"/>
    <mergeCell ref="B3:E3"/>
    <mergeCell ref="G3:J3"/>
    <mergeCell ref="B4:E4"/>
    <mergeCell ref="G4:J4"/>
    <mergeCell ref="B6:E6"/>
    <mergeCell ref="G6:J6"/>
    <mergeCell ref="B7:E7"/>
    <mergeCell ref="G7:J7"/>
    <mergeCell ref="A10:J10"/>
    <mergeCell ref="A11:J11"/>
    <mergeCell ref="A13:J13"/>
    <mergeCell ref="G46:H46"/>
    <mergeCell ref="I46:J46"/>
    <mergeCell ref="A16:J16"/>
    <mergeCell ref="A18:J18"/>
    <mergeCell ref="A19:J19"/>
    <mergeCell ref="A21:J21"/>
    <mergeCell ref="E25:G25"/>
    <mergeCell ref="E26:G26"/>
    <mergeCell ref="E27:G27"/>
    <mergeCell ref="A33:J33"/>
    <mergeCell ref="A36:J36"/>
    <mergeCell ref="G44:H44"/>
    <mergeCell ref="I44:J44"/>
    <mergeCell ref="G48:H48"/>
    <mergeCell ref="I48:J48"/>
    <mergeCell ref="G57:H57"/>
    <mergeCell ref="I57:J57"/>
    <mergeCell ref="G59:H59"/>
    <mergeCell ref="I59:J59"/>
    <mergeCell ref="G61:H61"/>
    <mergeCell ref="I61:J61"/>
    <mergeCell ref="G63:H63"/>
    <mergeCell ref="I63:J63"/>
    <mergeCell ref="G65:H65"/>
    <mergeCell ref="I65:J65"/>
    <mergeCell ref="G67:H67"/>
    <mergeCell ref="I67:J67"/>
    <mergeCell ref="G69:H69"/>
    <mergeCell ref="I69:J69"/>
    <mergeCell ref="G77:H77"/>
    <mergeCell ref="I77:J77"/>
    <mergeCell ref="G79:H79"/>
    <mergeCell ref="I79:J79"/>
    <mergeCell ref="G81:H81"/>
    <mergeCell ref="I81:J81"/>
    <mergeCell ref="G89:H89"/>
    <mergeCell ref="I89:J89"/>
    <mergeCell ref="G91:H91"/>
    <mergeCell ref="I91:J91"/>
    <mergeCell ref="G93:H93"/>
    <mergeCell ref="I93:J93"/>
    <mergeCell ref="G102:H102"/>
    <mergeCell ref="I102:J102"/>
    <mergeCell ref="G104:H104"/>
    <mergeCell ref="I104:J104"/>
    <mergeCell ref="G106:H106"/>
    <mergeCell ref="I106:J106"/>
    <mergeCell ref="G108:H108"/>
    <mergeCell ref="I108:J108"/>
    <mergeCell ref="G110:H110"/>
    <mergeCell ref="I110:J110"/>
    <mergeCell ref="G119:H119"/>
    <mergeCell ref="I119:J119"/>
    <mergeCell ref="G121:H121"/>
    <mergeCell ref="I121:J121"/>
    <mergeCell ref="G130:H130"/>
    <mergeCell ref="I130:J130"/>
    <mergeCell ref="G132:H132"/>
    <mergeCell ref="I132:J132"/>
    <mergeCell ref="G134:H134"/>
    <mergeCell ref="I134:J134"/>
    <mergeCell ref="A136:F136"/>
    <mergeCell ref="G136:H136"/>
    <mergeCell ref="I136:J136"/>
    <mergeCell ref="A144:F144"/>
    <mergeCell ref="G144:H144"/>
    <mergeCell ref="I144:J144"/>
    <mergeCell ref="C150:H150"/>
    <mergeCell ref="I150:J150"/>
    <mergeCell ref="C153:H153"/>
    <mergeCell ref="C154:H154"/>
    <mergeCell ref="A140:F140"/>
    <mergeCell ref="G140:H140"/>
    <mergeCell ref="I140:J140"/>
    <mergeCell ref="C146:H146"/>
    <mergeCell ref="I146:J146"/>
    <mergeCell ref="C147:H147"/>
    <mergeCell ref="I147:J147"/>
    <mergeCell ref="C148:H148"/>
    <mergeCell ref="I148:J148"/>
    <mergeCell ref="C155:H155"/>
    <mergeCell ref="C156:H156"/>
    <mergeCell ref="C157:H157"/>
    <mergeCell ref="A160:B160"/>
    <mergeCell ref="C161:G161"/>
    <mergeCell ref="A163:B163"/>
    <mergeCell ref="C164:G164"/>
    <mergeCell ref="C149:H149"/>
    <mergeCell ref="I149:J149"/>
  </mergeCells>
  <pageMargins left="0.4" right="0.2" top="0.2" bottom="0.4" header="0.2" footer="0.2"/>
  <pageSetup paperSize="9" scale="65" orientation="portrait" r:id="rId1"/>
  <headerFooter>
    <oddHeader>&amp;L&amp;8</oddHead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H582"/>
  <sheetViews>
    <sheetView workbookViewId="0">
      <selection activeCell="A576" sqref="A12:XFD576"/>
    </sheetView>
  </sheetViews>
  <sheetFormatPr defaultRowHeight="12.75"/>
  <cols>
    <col min="1" max="1" width="5.7109375" style="1" customWidth="1"/>
    <col min="2" max="2" width="14" style="1" customWidth="1"/>
    <col min="3" max="3" width="40.7109375" style="1" customWidth="1"/>
    <col min="4" max="5" width="11.7109375" style="1" customWidth="1"/>
    <col min="6" max="10" width="12.7109375" style="1" customWidth="1"/>
    <col min="11" max="14" width="9.140625" style="1"/>
    <col min="15" max="30" width="0" style="1" hidden="1" customWidth="1"/>
    <col min="31" max="31" width="141.7109375" style="1" hidden="1" customWidth="1"/>
    <col min="32" max="32" width="93.7109375" style="1" hidden="1" customWidth="1"/>
    <col min="33" max="33" width="0" style="1" hidden="1" customWidth="1"/>
    <col min="34" max="34" width="101.7109375" style="1" hidden="1" customWidth="1"/>
    <col min="35" max="36" width="0" style="1" hidden="1" customWidth="1"/>
    <col min="37" max="256" width="9.140625" style="1"/>
    <col min="257" max="257" width="5.7109375" style="1" customWidth="1"/>
    <col min="258" max="258" width="11.7109375" style="1" customWidth="1"/>
    <col min="259" max="259" width="40.7109375" style="1" customWidth="1"/>
    <col min="260" max="261" width="11.7109375" style="1" customWidth="1"/>
    <col min="262" max="266" width="12.7109375" style="1" customWidth="1"/>
    <col min="267" max="270" width="9.140625" style="1"/>
    <col min="271" max="292" width="0" style="1" hidden="1" customWidth="1"/>
    <col min="293" max="512" width="9.140625" style="1"/>
    <col min="513" max="513" width="5.7109375" style="1" customWidth="1"/>
    <col min="514" max="514" width="11.7109375" style="1" customWidth="1"/>
    <col min="515" max="515" width="40.7109375" style="1" customWidth="1"/>
    <col min="516" max="517" width="11.7109375" style="1" customWidth="1"/>
    <col min="518" max="522" width="12.7109375" style="1" customWidth="1"/>
    <col min="523" max="526" width="9.140625" style="1"/>
    <col min="527" max="548" width="0" style="1" hidden="1" customWidth="1"/>
    <col min="549" max="768" width="9.140625" style="1"/>
    <col min="769" max="769" width="5.7109375" style="1" customWidth="1"/>
    <col min="770" max="770" width="11.7109375" style="1" customWidth="1"/>
    <col min="771" max="771" width="40.7109375" style="1" customWidth="1"/>
    <col min="772" max="773" width="11.7109375" style="1" customWidth="1"/>
    <col min="774" max="778" width="12.7109375" style="1" customWidth="1"/>
    <col min="779" max="782" width="9.140625" style="1"/>
    <col min="783" max="804" width="0" style="1" hidden="1" customWidth="1"/>
    <col min="805" max="1024" width="9.140625" style="1"/>
    <col min="1025" max="1025" width="5.7109375" style="1" customWidth="1"/>
    <col min="1026" max="1026" width="11.7109375" style="1" customWidth="1"/>
    <col min="1027" max="1027" width="40.7109375" style="1" customWidth="1"/>
    <col min="1028" max="1029" width="11.7109375" style="1" customWidth="1"/>
    <col min="1030" max="1034" width="12.7109375" style="1" customWidth="1"/>
    <col min="1035" max="1038" width="9.140625" style="1"/>
    <col min="1039" max="1060" width="0" style="1" hidden="1" customWidth="1"/>
    <col min="1061" max="1280" width="9.140625" style="1"/>
    <col min="1281" max="1281" width="5.7109375" style="1" customWidth="1"/>
    <col min="1282" max="1282" width="11.7109375" style="1" customWidth="1"/>
    <col min="1283" max="1283" width="40.7109375" style="1" customWidth="1"/>
    <col min="1284" max="1285" width="11.7109375" style="1" customWidth="1"/>
    <col min="1286" max="1290" width="12.7109375" style="1" customWidth="1"/>
    <col min="1291" max="1294" width="9.140625" style="1"/>
    <col min="1295" max="1316" width="0" style="1" hidden="1" customWidth="1"/>
    <col min="1317" max="1536" width="9.140625" style="1"/>
    <col min="1537" max="1537" width="5.7109375" style="1" customWidth="1"/>
    <col min="1538" max="1538" width="11.7109375" style="1" customWidth="1"/>
    <col min="1539" max="1539" width="40.7109375" style="1" customWidth="1"/>
    <col min="1540" max="1541" width="11.7109375" style="1" customWidth="1"/>
    <col min="1542" max="1546" width="12.7109375" style="1" customWidth="1"/>
    <col min="1547" max="1550" width="9.140625" style="1"/>
    <col min="1551" max="1572" width="0" style="1" hidden="1" customWidth="1"/>
    <col min="1573" max="1792" width="9.140625" style="1"/>
    <col min="1793" max="1793" width="5.7109375" style="1" customWidth="1"/>
    <col min="1794" max="1794" width="11.7109375" style="1" customWidth="1"/>
    <col min="1795" max="1795" width="40.7109375" style="1" customWidth="1"/>
    <col min="1796" max="1797" width="11.7109375" style="1" customWidth="1"/>
    <col min="1798" max="1802" width="12.7109375" style="1" customWidth="1"/>
    <col min="1803" max="1806" width="9.140625" style="1"/>
    <col min="1807" max="1828" width="0" style="1" hidden="1" customWidth="1"/>
    <col min="1829" max="2048" width="9.140625" style="1"/>
    <col min="2049" max="2049" width="5.7109375" style="1" customWidth="1"/>
    <col min="2050" max="2050" width="11.7109375" style="1" customWidth="1"/>
    <col min="2051" max="2051" width="40.7109375" style="1" customWidth="1"/>
    <col min="2052" max="2053" width="11.7109375" style="1" customWidth="1"/>
    <col min="2054" max="2058" width="12.7109375" style="1" customWidth="1"/>
    <col min="2059" max="2062" width="9.140625" style="1"/>
    <col min="2063" max="2084" width="0" style="1" hidden="1" customWidth="1"/>
    <col min="2085" max="2304" width="9.140625" style="1"/>
    <col min="2305" max="2305" width="5.7109375" style="1" customWidth="1"/>
    <col min="2306" max="2306" width="11.7109375" style="1" customWidth="1"/>
    <col min="2307" max="2307" width="40.7109375" style="1" customWidth="1"/>
    <col min="2308" max="2309" width="11.7109375" style="1" customWidth="1"/>
    <col min="2310" max="2314" width="12.7109375" style="1" customWidth="1"/>
    <col min="2315" max="2318" width="9.140625" style="1"/>
    <col min="2319" max="2340" width="0" style="1" hidden="1" customWidth="1"/>
    <col min="2341" max="2560" width="9.140625" style="1"/>
    <col min="2561" max="2561" width="5.7109375" style="1" customWidth="1"/>
    <col min="2562" max="2562" width="11.7109375" style="1" customWidth="1"/>
    <col min="2563" max="2563" width="40.7109375" style="1" customWidth="1"/>
    <col min="2564" max="2565" width="11.7109375" style="1" customWidth="1"/>
    <col min="2566" max="2570" width="12.7109375" style="1" customWidth="1"/>
    <col min="2571" max="2574" width="9.140625" style="1"/>
    <col min="2575" max="2596" width="0" style="1" hidden="1" customWidth="1"/>
    <col min="2597" max="2816" width="9.140625" style="1"/>
    <col min="2817" max="2817" width="5.7109375" style="1" customWidth="1"/>
    <col min="2818" max="2818" width="11.7109375" style="1" customWidth="1"/>
    <col min="2819" max="2819" width="40.7109375" style="1" customWidth="1"/>
    <col min="2820" max="2821" width="11.7109375" style="1" customWidth="1"/>
    <col min="2822" max="2826" width="12.7109375" style="1" customWidth="1"/>
    <col min="2827" max="2830" width="9.140625" style="1"/>
    <col min="2831" max="2852" width="0" style="1" hidden="1" customWidth="1"/>
    <col min="2853" max="3072" width="9.140625" style="1"/>
    <col min="3073" max="3073" width="5.7109375" style="1" customWidth="1"/>
    <col min="3074" max="3074" width="11.7109375" style="1" customWidth="1"/>
    <col min="3075" max="3075" width="40.7109375" style="1" customWidth="1"/>
    <col min="3076" max="3077" width="11.7109375" style="1" customWidth="1"/>
    <col min="3078" max="3082" width="12.7109375" style="1" customWidth="1"/>
    <col min="3083" max="3086" width="9.140625" style="1"/>
    <col min="3087" max="3108" width="0" style="1" hidden="1" customWidth="1"/>
    <col min="3109" max="3328" width="9.140625" style="1"/>
    <col min="3329" max="3329" width="5.7109375" style="1" customWidth="1"/>
    <col min="3330" max="3330" width="11.7109375" style="1" customWidth="1"/>
    <col min="3331" max="3331" width="40.7109375" style="1" customWidth="1"/>
    <col min="3332" max="3333" width="11.7109375" style="1" customWidth="1"/>
    <col min="3334" max="3338" width="12.7109375" style="1" customWidth="1"/>
    <col min="3339" max="3342" width="9.140625" style="1"/>
    <col min="3343" max="3364" width="0" style="1" hidden="1" customWidth="1"/>
    <col min="3365" max="3584" width="9.140625" style="1"/>
    <col min="3585" max="3585" width="5.7109375" style="1" customWidth="1"/>
    <col min="3586" max="3586" width="11.7109375" style="1" customWidth="1"/>
    <col min="3587" max="3587" width="40.7109375" style="1" customWidth="1"/>
    <col min="3588" max="3589" width="11.7109375" style="1" customWidth="1"/>
    <col min="3590" max="3594" width="12.7109375" style="1" customWidth="1"/>
    <col min="3595" max="3598" width="9.140625" style="1"/>
    <col min="3599" max="3620" width="0" style="1" hidden="1" customWidth="1"/>
    <col min="3621" max="3840" width="9.140625" style="1"/>
    <col min="3841" max="3841" width="5.7109375" style="1" customWidth="1"/>
    <col min="3842" max="3842" width="11.7109375" style="1" customWidth="1"/>
    <col min="3843" max="3843" width="40.7109375" style="1" customWidth="1"/>
    <col min="3844" max="3845" width="11.7109375" style="1" customWidth="1"/>
    <col min="3846" max="3850" width="12.7109375" style="1" customWidth="1"/>
    <col min="3851" max="3854" width="9.140625" style="1"/>
    <col min="3855" max="3876" width="0" style="1" hidden="1" customWidth="1"/>
    <col min="3877" max="4096" width="9.140625" style="1"/>
    <col min="4097" max="4097" width="5.7109375" style="1" customWidth="1"/>
    <col min="4098" max="4098" width="11.7109375" style="1" customWidth="1"/>
    <col min="4099" max="4099" width="40.7109375" style="1" customWidth="1"/>
    <col min="4100" max="4101" width="11.7109375" style="1" customWidth="1"/>
    <col min="4102" max="4106" width="12.7109375" style="1" customWidth="1"/>
    <col min="4107" max="4110" width="9.140625" style="1"/>
    <col min="4111" max="4132" width="0" style="1" hidden="1" customWidth="1"/>
    <col min="4133" max="4352" width="9.140625" style="1"/>
    <col min="4353" max="4353" width="5.7109375" style="1" customWidth="1"/>
    <col min="4354" max="4354" width="11.7109375" style="1" customWidth="1"/>
    <col min="4355" max="4355" width="40.7109375" style="1" customWidth="1"/>
    <col min="4356" max="4357" width="11.7109375" style="1" customWidth="1"/>
    <col min="4358" max="4362" width="12.7109375" style="1" customWidth="1"/>
    <col min="4363" max="4366" width="9.140625" style="1"/>
    <col min="4367" max="4388" width="0" style="1" hidden="1" customWidth="1"/>
    <col min="4389" max="4608" width="9.140625" style="1"/>
    <col min="4609" max="4609" width="5.7109375" style="1" customWidth="1"/>
    <col min="4610" max="4610" width="11.7109375" style="1" customWidth="1"/>
    <col min="4611" max="4611" width="40.7109375" style="1" customWidth="1"/>
    <col min="4612" max="4613" width="11.7109375" style="1" customWidth="1"/>
    <col min="4614" max="4618" width="12.7109375" style="1" customWidth="1"/>
    <col min="4619" max="4622" width="9.140625" style="1"/>
    <col min="4623" max="4644" width="0" style="1" hidden="1" customWidth="1"/>
    <col min="4645" max="4864" width="9.140625" style="1"/>
    <col min="4865" max="4865" width="5.7109375" style="1" customWidth="1"/>
    <col min="4866" max="4866" width="11.7109375" style="1" customWidth="1"/>
    <col min="4867" max="4867" width="40.7109375" style="1" customWidth="1"/>
    <col min="4868" max="4869" width="11.7109375" style="1" customWidth="1"/>
    <col min="4870" max="4874" width="12.7109375" style="1" customWidth="1"/>
    <col min="4875" max="4878" width="9.140625" style="1"/>
    <col min="4879" max="4900" width="0" style="1" hidden="1" customWidth="1"/>
    <col min="4901" max="5120" width="9.140625" style="1"/>
    <col min="5121" max="5121" width="5.7109375" style="1" customWidth="1"/>
    <col min="5122" max="5122" width="11.7109375" style="1" customWidth="1"/>
    <col min="5123" max="5123" width="40.7109375" style="1" customWidth="1"/>
    <col min="5124" max="5125" width="11.7109375" style="1" customWidth="1"/>
    <col min="5126" max="5130" width="12.7109375" style="1" customWidth="1"/>
    <col min="5131" max="5134" width="9.140625" style="1"/>
    <col min="5135" max="5156" width="0" style="1" hidden="1" customWidth="1"/>
    <col min="5157" max="5376" width="9.140625" style="1"/>
    <col min="5377" max="5377" width="5.7109375" style="1" customWidth="1"/>
    <col min="5378" max="5378" width="11.7109375" style="1" customWidth="1"/>
    <col min="5379" max="5379" width="40.7109375" style="1" customWidth="1"/>
    <col min="5380" max="5381" width="11.7109375" style="1" customWidth="1"/>
    <col min="5382" max="5386" width="12.7109375" style="1" customWidth="1"/>
    <col min="5387" max="5390" width="9.140625" style="1"/>
    <col min="5391" max="5412" width="0" style="1" hidden="1" customWidth="1"/>
    <col min="5413" max="5632" width="9.140625" style="1"/>
    <col min="5633" max="5633" width="5.7109375" style="1" customWidth="1"/>
    <col min="5634" max="5634" width="11.7109375" style="1" customWidth="1"/>
    <col min="5635" max="5635" width="40.7109375" style="1" customWidth="1"/>
    <col min="5636" max="5637" width="11.7109375" style="1" customWidth="1"/>
    <col min="5638" max="5642" width="12.7109375" style="1" customWidth="1"/>
    <col min="5643" max="5646" width="9.140625" style="1"/>
    <col min="5647" max="5668" width="0" style="1" hidden="1" customWidth="1"/>
    <col min="5669" max="5888" width="9.140625" style="1"/>
    <col min="5889" max="5889" width="5.7109375" style="1" customWidth="1"/>
    <col min="5890" max="5890" width="11.7109375" style="1" customWidth="1"/>
    <col min="5891" max="5891" width="40.7109375" style="1" customWidth="1"/>
    <col min="5892" max="5893" width="11.7109375" style="1" customWidth="1"/>
    <col min="5894" max="5898" width="12.7109375" style="1" customWidth="1"/>
    <col min="5899" max="5902" width="9.140625" style="1"/>
    <col min="5903" max="5924" width="0" style="1" hidden="1" customWidth="1"/>
    <col min="5925" max="6144" width="9.140625" style="1"/>
    <col min="6145" max="6145" width="5.7109375" style="1" customWidth="1"/>
    <col min="6146" max="6146" width="11.7109375" style="1" customWidth="1"/>
    <col min="6147" max="6147" width="40.7109375" style="1" customWidth="1"/>
    <col min="6148" max="6149" width="11.7109375" style="1" customWidth="1"/>
    <col min="6150" max="6154" width="12.7109375" style="1" customWidth="1"/>
    <col min="6155" max="6158" width="9.140625" style="1"/>
    <col min="6159" max="6180" width="0" style="1" hidden="1" customWidth="1"/>
    <col min="6181" max="6400" width="9.140625" style="1"/>
    <col min="6401" max="6401" width="5.7109375" style="1" customWidth="1"/>
    <col min="6402" max="6402" width="11.7109375" style="1" customWidth="1"/>
    <col min="6403" max="6403" width="40.7109375" style="1" customWidth="1"/>
    <col min="6404" max="6405" width="11.7109375" style="1" customWidth="1"/>
    <col min="6406" max="6410" width="12.7109375" style="1" customWidth="1"/>
    <col min="6411" max="6414" width="9.140625" style="1"/>
    <col min="6415" max="6436" width="0" style="1" hidden="1" customWidth="1"/>
    <col min="6437" max="6656" width="9.140625" style="1"/>
    <col min="6657" max="6657" width="5.7109375" style="1" customWidth="1"/>
    <col min="6658" max="6658" width="11.7109375" style="1" customWidth="1"/>
    <col min="6659" max="6659" width="40.7109375" style="1" customWidth="1"/>
    <col min="6660" max="6661" width="11.7109375" style="1" customWidth="1"/>
    <col min="6662" max="6666" width="12.7109375" style="1" customWidth="1"/>
    <col min="6667" max="6670" width="9.140625" style="1"/>
    <col min="6671" max="6692" width="0" style="1" hidden="1" customWidth="1"/>
    <col min="6693" max="6912" width="9.140625" style="1"/>
    <col min="6913" max="6913" width="5.7109375" style="1" customWidth="1"/>
    <col min="6914" max="6914" width="11.7109375" style="1" customWidth="1"/>
    <col min="6915" max="6915" width="40.7109375" style="1" customWidth="1"/>
    <col min="6916" max="6917" width="11.7109375" style="1" customWidth="1"/>
    <col min="6918" max="6922" width="12.7109375" style="1" customWidth="1"/>
    <col min="6923" max="6926" width="9.140625" style="1"/>
    <col min="6927" max="6948" width="0" style="1" hidden="1" customWidth="1"/>
    <col min="6949" max="7168" width="9.140625" style="1"/>
    <col min="7169" max="7169" width="5.7109375" style="1" customWidth="1"/>
    <col min="7170" max="7170" width="11.7109375" style="1" customWidth="1"/>
    <col min="7171" max="7171" width="40.7109375" style="1" customWidth="1"/>
    <col min="7172" max="7173" width="11.7109375" style="1" customWidth="1"/>
    <col min="7174" max="7178" width="12.7109375" style="1" customWidth="1"/>
    <col min="7179" max="7182" width="9.140625" style="1"/>
    <col min="7183" max="7204" width="0" style="1" hidden="1" customWidth="1"/>
    <col min="7205" max="7424" width="9.140625" style="1"/>
    <col min="7425" max="7425" width="5.7109375" style="1" customWidth="1"/>
    <col min="7426" max="7426" width="11.7109375" style="1" customWidth="1"/>
    <col min="7427" max="7427" width="40.7109375" style="1" customWidth="1"/>
    <col min="7428" max="7429" width="11.7109375" style="1" customWidth="1"/>
    <col min="7430" max="7434" width="12.7109375" style="1" customWidth="1"/>
    <col min="7435" max="7438" width="9.140625" style="1"/>
    <col min="7439" max="7460" width="0" style="1" hidden="1" customWidth="1"/>
    <col min="7461" max="7680" width="9.140625" style="1"/>
    <col min="7681" max="7681" width="5.7109375" style="1" customWidth="1"/>
    <col min="7682" max="7682" width="11.7109375" style="1" customWidth="1"/>
    <col min="7683" max="7683" width="40.7109375" style="1" customWidth="1"/>
    <col min="7684" max="7685" width="11.7109375" style="1" customWidth="1"/>
    <col min="7686" max="7690" width="12.7109375" style="1" customWidth="1"/>
    <col min="7691" max="7694" width="9.140625" style="1"/>
    <col min="7695" max="7716" width="0" style="1" hidden="1" customWidth="1"/>
    <col min="7717" max="7936" width="9.140625" style="1"/>
    <col min="7937" max="7937" width="5.7109375" style="1" customWidth="1"/>
    <col min="7938" max="7938" width="11.7109375" style="1" customWidth="1"/>
    <col min="7939" max="7939" width="40.7109375" style="1" customWidth="1"/>
    <col min="7940" max="7941" width="11.7109375" style="1" customWidth="1"/>
    <col min="7942" max="7946" width="12.7109375" style="1" customWidth="1"/>
    <col min="7947" max="7950" width="9.140625" style="1"/>
    <col min="7951" max="7972" width="0" style="1" hidden="1" customWidth="1"/>
    <col min="7973" max="8192" width="9.140625" style="1"/>
    <col min="8193" max="8193" width="5.7109375" style="1" customWidth="1"/>
    <col min="8194" max="8194" width="11.7109375" style="1" customWidth="1"/>
    <col min="8195" max="8195" width="40.7109375" style="1" customWidth="1"/>
    <col min="8196" max="8197" width="11.7109375" style="1" customWidth="1"/>
    <col min="8198" max="8202" width="12.7109375" style="1" customWidth="1"/>
    <col min="8203" max="8206" width="9.140625" style="1"/>
    <col min="8207" max="8228" width="0" style="1" hidden="1" customWidth="1"/>
    <col min="8229" max="8448" width="9.140625" style="1"/>
    <col min="8449" max="8449" width="5.7109375" style="1" customWidth="1"/>
    <col min="8450" max="8450" width="11.7109375" style="1" customWidth="1"/>
    <col min="8451" max="8451" width="40.7109375" style="1" customWidth="1"/>
    <col min="8452" max="8453" width="11.7109375" style="1" customWidth="1"/>
    <col min="8454" max="8458" width="12.7109375" style="1" customWidth="1"/>
    <col min="8459" max="8462" width="9.140625" style="1"/>
    <col min="8463" max="8484" width="0" style="1" hidden="1" customWidth="1"/>
    <col min="8485" max="8704" width="9.140625" style="1"/>
    <col min="8705" max="8705" width="5.7109375" style="1" customWidth="1"/>
    <col min="8706" max="8706" width="11.7109375" style="1" customWidth="1"/>
    <col min="8707" max="8707" width="40.7109375" style="1" customWidth="1"/>
    <col min="8708" max="8709" width="11.7109375" style="1" customWidth="1"/>
    <col min="8710" max="8714" width="12.7109375" style="1" customWidth="1"/>
    <col min="8715" max="8718" width="9.140625" style="1"/>
    <col min="8719" max="8740" width="0" style="1" hidden="1" customWidth="1"/>
    <col min="8741" max="8960" width="9.140625" style="1"/>
    <col min="8961" max="8961" width="5.7109375" style="1" customWidth="1"/>
    <col min="8962" max="8962" width="11.7109375" style="1" customWidth="1"/>
    <col min="8963" max="8963" width="40.7109375" style="1" customWidth="1"/>
    <col min="8964" max="8965" width="11.7109375" style="1" customWidth="1"/>
    <col min="8966" max="8970" width="12.7109375" style="1" customWidth="1"/>
    <col min="8971" max="8974" width="9.140625" style="1"/>
    <col min="8975" max="8996" width="0" style="1" hidden="1" customWidth="1"/>
    <col min="8997" max="9216" width="9.140625" style="1"/>
    <col min="9217" max="9217" width="5.7109375" style="1" customWidth="1"/>
    <col min="9218" max="9218" width="11.7109375" style="1" customWidth="1"/>
    <col min="9219" max="9219" width="40.7109375" style="1" customWidth="1"/>
    <col min="9220" max="9221" width="11.7109375" style="1" customWidth="1"/>
    <col min="9222" max="9226" width="12.7109375" style="1" customWidth="1"/>
    <col min="9227" max="9230" width="9.140625" style="1"/>
    <col min="9231" max="9252" width="0" style="1" hidden="1" customWidth="1"/>
    <col min="9253" max="9472" width="9.140625" style="1"/>
    <col min="9473" max="9473" width="5.7109375" style="1" customWidth="1"/>
    <col min="9474" max="9474" width="11.7109375" style="1" customWidth="1"/>
    <col min="9475" max="9475" width="40.7109375" style="1" customWidth="1"/>
    <col min="9476" max="9477" width="11.7109375" style="1" customWidth="1"/>
    <col min="9478" max="9482" width="12.7109375" style="1" customWidth="1"/>
    <col min="9483" max="9486" width="9.140625" style="1"/>
    <col min="9487" max="9508" width="0" style="1" hidden="1" customWidth="1"/>
    <col min="9509" max="9728" width="9.140625" style="1"/>
    <col min="9729" max="9729" width="5.7109375" style="1" customWidth="1"/>
    <col min="9730" max="9730" width="11.7109375" style="1" customWidth="1"/>
    <col min="9731" max="9731" width="40.7109375" style="1" customWidth="1"/>
    <col min="9732" max="9733" width="11.7109375" style="1" customWidth="1"/>
    <col min="9734" max="9738" width="12.7109375" style="1" customWidth="1"/>
    <col min="9739" max="9742" width="9.140625" style="1"/>
    <col min="9743" max="9764" width="0" style="1" hidden="1" customWidth="1"/>
    <col min="9765" max="9984" width="9.140625" style="1"/>
    <col min="9985" max="9985" width="5.7109375" style="1" customWidth="1"/>
    <col min="9986" max="9986" width="11.7109375" style="1" customWidth="1"/>
    <col min="9987" max="9987" width="40.7109375" style="1" customWidth="1"/>
    <col min="9988" max="9989" width="11.7109375" style="1" customWidth="1"/>
    <col min="9990" max="9994" width="12.7109375" style="1" customWidth="1"/>
    <col min="9995" max="9998" width="9.140625" style="1"/>
    <col min="9999" max="10020" width="0" style="1" hidden="1" customWidth="1"/>
    <col min="10021" max="10240" width="9.140625" style="1"/>
    <col min="10241" max="10241" width="5.7109375" style="1" customWidth="1"/>
    <col min="10242" max="10242" width="11.7109375" style="1" customWidth="1"/>
    <col min="10243" max="10243" width="40.7109375" style="1" customWidth="1"/>
    <col min="10244" max="10245" width="11.7109375" style="1" customWidth="1"/>
    <col min="10246" max="10250" width="12.7109375" style="1" customWidth="1"/>
    <col min="10251" max="10254" width="9.140625" style="1"/>
    <col min="10255" max="10276" width="0" style="1" hidden="1" customWidth="1"/>
    <col min="10277" max="10496" width="9.140625" style="1"/>
    <col min="10497" max="10497" width="5.7109375" style="1" customWidth="1"/>
    <col min="10498" max="10498" width="11.7109375" style="1" customWidth="1"/>
    <col min="10499" max="10499" width="40.7109375" style="1" customWidth="1"/>
    <col min="10500" max="10501" width="11.7109375" style="1" customWidth="1"/>
    <col min="10502" max="10506" width="12.7109375" style="1" customWidth="1"/>
    <col min="10507" max="10510" width="9.140625" style="1"/>
    <col min="10511" max="10532" width="0" style="1" hidden="1" customWidth="1"/>
    <col min="10533" max="10752" width="9.140625" style="1"/>
    <col min="10753" max="10753" width="5.7109375" style="1" customWidth="1"/>
    <col min="10754" max="10754" width="11.7109375" style="1" customWidth="1"/>
    <col min="10755" max="10755" width="40.7109375" style="1" customWidth="1"/>
    <col min="10756" max="10757" width="11.7109375" style="1" customWidth="1"/>
    <col min="10758" max="10762" width="12.7109375" style="1" customWidth="1"/>
    <col min="10763" max="10766" width="9.140625" style="1"/>
    <col min="10767" max="10788" width="0" style="1" hidden="1" customWidth="1"/>
    <col min="10789" max="11008" width="9.140625" style="1"/>
    <col min="11009" max="11009" width="5.7109375" style="1" customWidth="1"/>
    <col min="11010" max="11010" width="11.7109375" style="1" customWidth="1"/>
    <col min="11011" max="11011" width="40.7109375" style="1" customWidth="1"/>
    <col min="11012" max="11013" width="11.7109375" style="1" customWidth="1"/>
    <col min="11014" max="11018" width="12.7109375" style="1" customWidth="1"/>
    <col min="11019" max="11022" width="9.140625" style="1"/>
    <col min="11023" max="11044" width="0" style="1" hidden="1" customWidth="1"/>
    <col min="11045" max="11264" width="9.140625" style="1"/>
    <col min="11265" max="11265" width="5.7109375" style="1" customWidth="1"/>
    <col min="11266" max="11266" width="11.7109375" style="1" customWidth="1"/>
    <col min="11267" max="11267" width="40.7109375" style="1" customWidth="1"/>
    <col min="11268" max="11269" width="11.7109375" style="1" customWidth="1"/>
    <col min="11270" max="11274" width="12.7109375" style="1" customWidth="1"/>
    <col min="11275" max="11278" width="9.140625" style="1"/>
    <col min="11279" max="11300" width="0" style="1" hidden="1" customWidth="1"/>
    <col min="11301" max="11520" width="9.140625" style="1"/>
    <col min="11521" max="11521" width="5.7109375" style="1" customWidth="1"/>
    <col min="11522" max="11522" width="11.7109375" style="1" customWidth="1"/>
    <col min="11523" max="11523" width="40.7109375" style="1" customWidth="1"/>
    <col min="11524" max="11525" width="11.7109375" style="1" customWidth="1"/>
    <col min="11526" max="11530" width="12.7109375" style="1" customWidth="1"/>
    <col min="11531" max="11534" width="9.140625" style="1"/>
    <col min="11535" max="11556" width="0" style="1" hidden="1" customWidth="1"/>
    <col min="11557" max="11776" width="9.140625" style="1"/>
    <col min="11777" max="11777" width="5.7109375" style="1" customWidth="1"/>
    <col min="11778" max="11778" width="11.7109375" style="1" customWidth="1"/>
    <col min="11779" max="11779" width="40.7109375" style="1" customWidth="1"/>
    <col min="11780" max="11781" width="11.7109375" style="1" customWidth="1"/>
    <col min="11782" max="11786" width="12.7109375" style="1" customWidth="1"/>
    <col min="11787" max="11790" width="9.140625" style="1"/>
    <col min="11791" max="11812" width="0" style="1" hidden="1" customWidth="1"/>
    <col min="11813" max="12032" width="9.140625" style="1"/>
    <col min="12033" max="12033" width="5.7109375" style="1" customWidth="1"/>
    <col min="12034" max="12034" width="11.7109375" style="1" customWidth="1"/>
    <col min="12035" max="12035" width="40.7109375" style="1" customWidth="1"/>
    <col min="12036" max="12037" width="11.7109375" style="1" customWidth="1"/>
    <col min="12038" max="12042" width="12.7109375" style="1" customWidth="1"/>
    <col min="12043" max="12046" width="9.140625" style="1"/>
    <col min="12047" max="12068" width="0" style="1" hidden="1" customWidth="1"/>
    <col min="12069" max="12288" width="9.140625" style="1"/>
    <col min="12289" max="12289" width="5.7109375" style="1" customWidth="1"/>
    <col min="12290" max="12290" width="11.7109375" style="1" customWidth="1"/>
    <col min="12291" max="12291" width="40.7109375" style="1" customWidth="1"/>
    <col min="12292" max="12293" width="11.7109375" style="1" customWidth="1"/>
    <col min="12294" max="12298" width="12.7109375" style="1" customWidth="1"/>
    <col min="12299" max="12302" width="9.140625" style="1"/>
    <col min="12303" max="12324" width="0" style="1" hidden="1" customWidth="1"/>
    <col min="12325" max="12544" width="9.140625" style="1"/>
    <col min="12545" max="12545" width="5.7109375" style="1" customWidth="1"/>
    <col min="12546" max="12546" width="11.7109375" style="1" customWidth="1"/>
    <col min="12547" max="12547" width="40.7109375" style="1" customWidth="1"/>
    <col min="12548" max="12549" width="11.7109375" style="1" customWidth="1"/>
    <col min="12550" max="12554" width="12.7109375" style="1" customWidth="1"/>
    <col min="12555" max="12558" width="9.140625" style="1"/>
    <col min="12559" max="12580" width="0" style="1" hidden="1" customWidth="1"/>
    <col min="12581" max="12800" width="9.140625" style="1"/>
    <col min="12801" max="12801" width="5.7109375" style="1" customWidth="1"/>
    <col min="12802" max="12802" width="11.7109375" style="1" customWidth="1"/>
    <col min="12803" max="12803" width="40.7109375" style="1" customWidth="1"/>
    <col min="12804" max="12805" width="11.7109375" style="1" customWidth="1"/>
    <col min="12806" max="12810" width="12.7109375" style="1" customWidth="1"/>
    <col min="12811" max="12814" width="9.140625" style="1"/>
    <col min="12815" max="12836" width="0" style="1" hidden="1" customWidth="1"/>
    <col min="12837" max="13056" width="9.140625" style="1"/>
    <col min="13057" max="13057" width="5.7109375" style="1" customWidth="1"/>
    <col min="13058" max="13058" width="11.7109375" style="1" customWidth="1"/>
    <col min="13059" max="13059" width="40.7109375" style="1" customWidth="1"/>
    <col min="13060" max="13061" width="11.7109375" style="1" customWidth="1"/>
    <col min="13062" max="13066" width="12.7109375" style="1" customWidth="1"/>
    <col min="13067" max="13070" width="9.140625" style="1"/>
    <col min="13071" max="13092" width="0" style="1" hidden="1" customWidth="1"/>
    <col min="13093" max="13312" width="9.140625" style="1"/>
    <col min="13313" max="13313" width="5.7109375" style="1" customWidth="1"/>
    <col min="13314" max="13314" width="11.7109375" style="1" customWidth="1"/>
    <col min="13315" max="13315" width="40.7109375" style="1" customWidth="1"/>
    <col min="13316" max="13317" width="11.7109375" style="1" customWidth="1"/>
    <col min="13318" max="13322" width="12.7109375" style="1" customWidth="1"/>
    <col min="13323" max="13326" width="9.140625" style="1"/>
    <col min="13327" max="13348" width="0" style="1" hidden="1" customWidth="1"/>
    <col min="13349" max="13568" width="9.140625" style="1"/>
    <col min="13569" max="13569" width="5.7109375" style="1" customWidth="1"/>
    <col min="13570" max="13570" width="11.7109375" style="1" customWidth="1"/>
    <col min="13571" max="13571" width="40.7109375" style="1" customWidth="1"/>
    <col min="13572" max="13573" width="11.7109375" style="1" customWidth="1"/>
    <col min="13574" max="13578" width="12.7109375" style="1" customWidth="1"/>
    <col min="13579" max="13582" width="9.140625" style="1"/>
    <col min="13583" max="13604" width="0" style="1" hidden="1" customWidth="1"/>
    <col min="13605" max="13824" width="9.140625" style="1"/>
    <col min="13825" max="13825" width="5.7109375" style="1" customWidth="1"/>
    <col min="13826" max="13826" width="11.7109375" style="1" customWidth="1"/>
    <col min="13827" max="13827" width="40.7109375" style="1" customWidth="1"/>
    <col min="13828" max="13829" width="11.7109375" style="1" customWidth="1"/>
    <col min="13830" max="13834" width="12.7109375" style="1" customWidth="1"/>
    <col min="13835" max="13838" width="9.140625" style="1"/>
    <col min="13839" max="13860" width="0" style="1" hidden="1" customWidth="1"/>
    <col min="13861" max="14080" width="9.140625" style="1"/>
    <col min="14081" max="14081" width="5.7109375" style="1" customWidth="1"/>
    <col min="14082" max="14082" width="11.7109375" style="1" customWidth="1"/>
    <col min="14083" max="14083" width="40.7109375" style="1" customWidth="1"/>
    <col min="14084" max="14085" width="11.7109375" style="1" customWidth="1"/>
    <col min="14086" max="14090" width="12.7109375" style="1" customWidth="1"/>
    <col min="14091" max="14094" width="9.140625" style="1"/>
    <col min="14095" max="14116" width="0" style="1" hidden="1" customWidth="1"/>
    <col min="14117" max="14336" width="9.140625" style="1"/>
    <col min="14337" max="14337" width="5.7109375" style="1" customWidth="1"/>
    <col min="14338" max="14338" width="11.7109375" style="1" customWidth="1"/>
    <col min="14339" max="14339" width="40.7109375" style="1" customWidth="1"/>
    <col min="14340" max="14341" width="11.7109375" style="1" customWidth="1"/>
    <col min="14342" max="14346" width="12.7109375" style="1" customWidth="1"/>
    <col min="14347" max="14350" width="9.140625" style="1"/>
    <col min="14351" max="14372" width="0" style="1" hidden="1" customWidth="1"/>
    <col min="14373" max="14592" width="9.140625" style="1"/>
    <col min="14593" max="14593" width="5.7109375" style="1" customWidth="1"/>
    <col min="14594" max="14594" width="11.7109375" style="1" customWidth="1"/>
    <col min="14595" max="14595" width="40.7109375" style="1" customWidth="1"/>
    <col min="14596" max="14597" width="11.7109375" style="1" customWidth="1"/>
    <col min="14598" max="14602" width="12.7109375" style="1" customWidth="1"/>
    <col min="14603" max="14606" width="9.140625" style="1"/>
    <col min="14607" max="14628" width="0" style="1" hidden="1" customWidth="1"/>
    <col min="14629" max="14848" width="9.140625" style="1"/>
    <col min="14849" max="14849" width="5.7109375" style="1" customWidth="1"/>
    <col min="14850" max="14850" width="11.7109375" style="1" customWidth="1"/>
    <col min="14851" max="14851" width="40.7109375" style="1" customWidth="1"/>
    <col min="14852" max="14853" width="11.7109375" style="1" customWidth="1"/>
    <col min="14854" max="14858" width="12.7109375" style="1" customWidth="1"/>
    <col min="14859" max="14862" width="9.140625" style="1"/>
    <col min="14863" max="14884" width="0" style="1" hidden="1" customWidth="1"/>
    <col min="14885" max="15104" width="9.140625" style="1"/>
    <col min="15105" max="15105" width="5.7109375" style="1" customWidth="1"/>
    <col min="15106" max="15106" width="11.7109375" style="1" customWidth="1"/>
    <col min="15107" max="15107" width="40.7109375" style="1" customWidth="1"/>
    <col min="15108" max="15109" width="11.7109375" style="1" customWidth="1"/>
    <col min="15110" max="15114" width="12.7109375" style="1" customWidth="1"/>
    <col min="15115" max="15118" width="9.140625" style="1"/>
    <col min="15119" max="15140" width="0" style="1" hidden="1" customWidth="1"/>
    <col min="15141" max="15360" width="9.140625" style="1"/>
    <col min="15361" max="15361" width="5.7109375" style="1" customWidth="1"/>
    <col min="15362" max="15362" width="11.7109375" style="1" customWidth="1"/>
    <col min="15363" max="15363" width="40.7109375" style="1" customWidth="1"/>
    <col min="15364" max="15365" width="11.7109375" style="1" customWidth="1"/>
    <col min="15366" max="15370" width="12.7109375" style="1" customWidth="1"/>
    <col min="15371" max="15374" width="9.140625" style="1"/>
    <col min="15375" max="15396" width="0" style="1" hidden="1" customWidth="1"/>
    <col min="15397" max="15616" width="9.140625" style="1"/>
    <col min="15617" max="15617" width="5.7109375" style="1" customWidth="1"/>
    <col min="15618" max="15618" width="11.7109375" style="1" customWidth="1"/>
    <col min="15619" max="15619" width="40.7109375" style="1" customWidth="1"/>
    <col min="15620" max="15621" width="11.7109375" style="1" customWidth="1"/>
    <col min="15622" max="15626" width="12.7109375" style="1" customWidth="1"/>
    <col min="15627" max="15630" width="9.140625" style="1"/>
    <col min="15631" max="15652" width="0" style="1" hidden="1" customWidth="1"/>
    <col min="15653" max="15872" width="9.140625" style="1"/>
    <col min="15873" max="15873" width="5.7109375" style="1" customWidth="1"/>
    <col min="15874" max="15874" width="11.7109375" style="1" customWidth="1"/>
    <col min="15875" max="15875" width="40.7109375" style="1" customWidth="1"/>
    <col min="15876" max="15877" width="11.7109375" style="1" customWidth="1"/>
    <col min="15878" max="15882" width="12.7109375" style="1" customWidth="1"/>
    <col min="15883" max="15886" width="9.140625" style="1"/>
    <col min="15887" max="15908" width="0" style="1" hidden="1" customWidth="1"/>
    <col min="15909" max="16128" width="9.140625" style="1"/>
    <col min="16129" max="16129" width="5.7109375" style="1" customWidth="1"/>
    <col min="16130" max="16130" width="11.7109375" style="1" customWidth="1"/>
    <col min="16131" max="16131" width="40.7109375" style="1" customWidth="1"/>
    <col min="16132" max="16133" width="11.7109375" style="1" customWidth="1"/>
    <col min="16134" max="16138" width="12.7109375" style="1" customWidth="1"/>
    <col min="16139" max="16142" width="9.140625" style="1"/>
    <col min="16143" max="16164" width="0" style="1" hidden="1" customWidth="1"/>
    <col min="16165" max="16384" width="9.140625" style="1"/>
  </cols>
  <sheetData>
    <row r="1" spans="1:31" s="40" customFormat="1" ht="12">
      <c r="A1" s="40" t="s">
        <v>370</v>
      </c>
    </row>
    <row r="2" spans="1:31" ht="14.25">
      <c r="A2" s="37"/>
      <c r="B2" s="37"/>
      <c r="C2" s="37"/>
      <c r="D2" s="37"/>
      <c r="E2" s="37"/>
      <c r="F2" s="37"/>
      <c r="G2" s="37"/>
      <c r="H2" s="37"/>
      <c r="I2" s="37"/>
      <c r="J2" s="89" t="s">
        <v>65</v>
      </c>
    </row>
    <row r="3" spans="1:31" ht="16.5">
      <c r="A3" s="90"/>
      <c r="B3" s="276" t="s">
        <v>66</v>
      </c>
      <c r="C3" s="276"/>
      <c r="D3" s="276"/>
      <c r="E3" s="276"/>
      <c r="F3" s="5"/>
      <c r="G3" s="276" t="s">
        <v>67</v>
      </c>
      <c r="H3" s="277"/>
      <c r="I3" s="277"/>
      <c r="J3" s="277"/>
    </row>
    <row r="4" spans="1:31" ht="14.25">
      <c r="A4" s="5"/>
      <c r="B4" s="278"/>
      <c r="C4" s="278"/>
      <c r="D4" s="278"/>
      <c r="E4" s="278"/>
      <c r="F4" s="5"/>
      <c r="G4" s="278"/>
      <c r="H4" s="277"/>
      <c r="I4" s="277"/>
      <c r="J4" s="277"/>
    </row>
    <row r="5" spans="1:31" ht="14.25">
      <c r="A5" s="38"/>
      <c r="B5" s="38"/>
      <c r="C5" s="91"/>
      <c r="D5" s="91"/>
      <c r="E5" s="91"/>
      <c r="F5" s="5"/>
      <c r="G5" s="15"/>
      <c r="H5" s="91"/>
      <c r="I5" s="91"/>
      <c r="J5" s="91"/>
    </row>
    <row r="6" spans="1:31" ht="14.25">
      <c r="A6" s="15"/>
      <c r="B6" s="278" t="s">
        <v>371</v>
      </c>
      <c r="C6" s="278"/>
      <c r="D6" s="278"/>
      <c r="E6" s="278"/>
      <c r="F6" s="5"/>
      <c r="G6" s="278" t="s">
        <v>371</v>
      </c>
      <c r="H6" s="277"/>
      <c r="I6" s="277"/>
      <c r="J6" s="277"/>
    </row>
    <row r="7" spans="1:31" ht="14.25">
      <c r="A7" s="9"/>
      <c r="B7" s="285" t="s">
        <v>68</v>
      </c>
      <c r="C7" s="285"/>
      <c r="D7" s="285"/>
      <c r="E7" s="285"/>
      <c r="F7" s="5"/>
      <c r="G7" s="285" t="s">
        <v>68</v>
      </c>
      <c r="H7" s="286"/>
      <c r="I7" s="286"/>
      <c r="J7" s="286"/>
    </row>
    <row r="9" spans="1:31" ht="14.25">
      <c r="A9" s="5"/>
      <c r="B9" s="5"/>
      <c r="C9" s="5"/>
      <c r="D9" s="5"/>
      <c r="E9" s="5"/>
      <c r="F9" s="5"/>
      <c r="G9" s="5"/>
      <c r="H9" s="5"/>
      <c r="I9" s="5"/>
      <c r="J9" s="89"/>
    </row>
    <row r="10" spans="1:31" ht="15.75">
      <c r="A10" s="287"/>
      <c r="B10" s="287"/>
      <c r="C10" s="287"/>
      <c r="D10" s="287"/>
      <c r="E10" s="287"/>
      <c r="F10" s="287"/>
      <c r="G10" s="287"/>
      <c r="H10" s="287"/>
      <c r="I10" s="287"/>
      <c r="J10" s="287"/>
    </row>
    <row r="11" spans="1:31">
      <c r="A11" s="288" t="s">
        <v>69</v>
      </c>
      <c r="B11" s="288"/>
      <c r="C11" s="288"/>
      <c r="D11" s="288"/>
      <c r="E11" s="288"/>
      <c r="F11" s="288"/>
      <c r="G11" s="288"/>
      <c r="H11" s="288"/>
      <c r="I11" s="288"/>
      <c r="J11" s="288"/>
    </row>
    <row r="12" spans="1:31" ht="14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31" ht="15.75">
      <c r="A13" s="287" t="s">
        <v>362</v>
      </c>
      <c r="B13" s="287"/>
      <c r="C13" s="287"/>
      <c r="D13" s="287"/>
      <c r="E13" s="287"/>
      <c r="F13" s="287"/>
      <c r="G13" s="287"/>
      <c r="H13" s="287"/>
      <c r="I13" s="287"/>
      <c r="J13" s="287"/>
      <c r="AE13" s="92" t="s">
        <v>321</v>
      </c>
    </row>
    <row r="14" spans="1:31">
      <c r="A14" s="282" t="s">
        <v>71</v>
      </c>
      <c r="B14" s="282"/>
      <c r="C14" s="282"/>
      <c r="D14" s="282"/>
      <c r="E14" s="282"/>
      <c r="F14" s="282"/>
      <c r="G14" s="282"/>
      <c r="H14" s="282"/>
      <c r="I14" s="282"/>
      <c r="J14" s="282"/>
    </row>
    <row r="15" spans="1:31" ht="14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31" ht="18" hidden="1">
      <c r="A16" s="279"/>
      <c r="B16" s="279"/>
      <c r="C16" s="279"/>
      <c r="D16" s="279"/>
      <c r="E16" s="279"/>
      <c r="F16" s="279"/>
      <c r="G16" s="279"/>
      <c r="H16" s="279"/>
      <c r="I16" s="279"/>
      <c r="J16" s="279"/>
    </row>
    <row r="17" spans="1:31" ht="14.25" hidden="1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31" ht="18">
      <c r="A18" s="280" t="s">
        <v>363</v>
      </c>
      <c r="B18" s="281"/>
      <c r="C18" s="281"/>
      <c r="D18" s="281"/>
      <c r="E18" s="281"/>
      <c r="F18" s="281"/>
      <c r="G18" s="281"/>
      <c r="H18" s="281"/>
      <c r="I18" s="281"/>
      <c r="J18" s="281"/>
      <c r="AE18" s="93" t="s">
        <v>1624</v>
      </c>
    </row>
    <row r="19" spans="1:31">
      <c r="A19" s="282" t="s">
        <v>72</v>
      </c>
      <c r="B19" s="283"/>
      <c r="C19" s="283"/>
      <c r="D19" s="283"/>
      <c r="E19" s="283"/>
      <c r="F19" s="283"/>
      <c r="G19" s="283"/>
      <c r="H19" s="283"/>
      <c r="I19" s="283"/>
      <c r="J19" s="283"/>
    </row>
    <row r="20" spans="1:31" ht="14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31" ht="14.25">
      <c r="A21" s="284" t="s">
        <v>373</v>
      </c>
      <c r="B21" s="284"/>
      <c r="C21" s="284"/>
      <c r="D21" s="284"/>
      <c r="E21" s="284"/>
      <c r="F21" s="284"/>
      <c r="G21" s="284"/>
      <c r="H21" s="284"/>
      <c r="I21" s="284"/>
      <c r="J21" s="284"/>
      <c r="AE21" s="94" t="s">
        <v>373</v>
      </c>
    </row>
    <row r="22" spans="1:31" ht="14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31" ht="14.25">
      <c r="A23" s="5"/>
      <c r="B23" s="5"/>
      <c r="C23" s="5"/>
      <c r="D23" s="5"/>
      <c r="E23" s="5"/>
      <c r="F23" s="5"/>
      <c r="G23" s="5"/>
      <c r="H23" s="34" t="s">
        <v>73</v>
      </c>
      <c r="I23" s="34" t="s">
        <v>74</v>
      </c>
      <c r="J23" s="5"/>
    </row>
    <row r="24" spans="1:31" ht="14.25">
      <c r="A24" s="5"/>
      <c r="B24" s="5"/>
      <c r="C24" s="5"/>
      <c r="D24" s="5"/>
      <c r="E24" s="5"/>
      <c r="F24" s="5"/>
      <c r="G24" s="5"/>
      <c r="H24" s="34" t="s">
        <v>75</v>
      </c>
      <c r="I24" s="34" t="s">
        <v>75</v>
      </c>
      <c r="J24" s="5"/>
    </row>
    <row r="25" spans="1:31" ht="14.25">
      <c r="A25" s="5"/>
      <c r="B25" s="5"/>
      <c r="C25" s="5"/>
      <c r="D25" s="5"/>
      <c r="E25" s="278" t="s">
        <v>76</v>
      </c>
      <c r="F25" s="278"/>
      <c r="G25" s="278"/>
      <c r="H25" s="95">
        <v>110.24351999999999</v>
      </c>
      <c r="I25" s="95">
        <v>107.40589999999999</v>
      </c>
      <c r="J25" s="5" t="s">
        <v>77</v>
      </c>
    </row>
    <row r="26" spans="1:31" ht="14.25">
      <c r="A26" s="5"/>
      <c r="B26" s="5"/>
      <c r="C26" s="5"/>
      <c r="D26" s="5"/>
      <c r="E26" s="278" t="s">
        <v>78</v>
      </c>
      <c r="F26" s="278"/>
      <c r="G26" s="278"/>
      <c r="H26" s="95">
        <v>1221.1020799999999</v>
      </c>
      <c r="I26" s="95">
        <v>1221.1020799999999</v>
      </c>
      <c r="J26" s="5" t="s">
        <v>79</v>
      </c>
    </row>
    <row r="27" spans="1:31" ht="14.25">
      <c r="A27" s="5"/>
      <c r="B27" s="5"/>
      <c r="C27" s="5"/>
      <c r="D27" s="5"/>
      <c r="E27" s="278" t="s">
        <v>26</v>
      </c>
      <c r="F27" s="278"/>
      <c r="G27" s="278"/>
      <c r="H27" s="95">
        <v>14.414050000000003</v>
      </c>
      <c r="I27" s="95">
        <v>14.41405</v>
      </c>
      <c r="J27" s="5" t="s">
        <v>77</v>
      </c>
    </row>
    <row r="28" spans="1:31" ht="14.25">
      <c r="A28" s="5"/>
      <c r="B28" s="5"/>
      <c r="C28" s="5"/>
      <c r="D28" s="5"/>
      <c r="E28" s="5"/>
      <c r="F28" s="5"/>
      <c r="G28" s="5"/>
      <c r="H28" s="37"/>
      <c r="I28" s="95"/>
      <c r="J28" s="5"/>
    </row>
    <row r="29" spans="1:31" ht="14.25">
      <c r="A29" s="5" t="s">
        <v>246</v>
      </c>
      <c r="B29" s="5"/>
      <c r="C29" s="5"/>
      <c r="D29" s="96"/>
      <c r="E29" s="6"/>
      <c r="F29" s="5"/>
      <c r="G29" s="5"/>
      <c r="H29" s="5"/>
      <c r="I29" s="5"/>
      <c r="J29" s="5"/>
    </row>
    <row r="30" spans="1:31" ht="71.25">
      <c r="A30" s="42" t="s">
        <v>2</v>
      </c>
      <c r="B30" s="42" t="s">
        <v>80</v>
      </c>
      <c r="C30" s="42" t="s">
        <v>24</v>
      </c>
      <c r="D30" s="42" t="s">
        <v>81</v>
      </c>
      <c r="E30" s="42" t="s">
        <v>82</v>
      </c>
      <c r="F30" s="42" t="s">
        <v>83</v>
      </c>
      <c r="G30" s="41" t="s">
        <v>84</v>
      </c>
      <c r="H30" s="42" t="s">
        <v>85</v>
      </c>
      <c r="I30" s="42" t="s">
        <v>86</v>
      </c>
      <c r="J30" s="42" t="s">
        <v>87</v>
      </c>
    </row>
    <row r="31" spans="1:31" ht="14.25">
      <c r="A31" s="42">
        <v>1</v>
      </c>
      <c r="B31" s="42">
        <v>2</v>
      </c>
      <c r="C31" s="42">
        <v>3</v>
      </c>
      <c r="D31" s="42">
        <v>4</v>
      </c>
      <c r="E31" s="42">
        <v>5</v>
      </c>
      <c r="F31" s="42">
        <v>6</v>
      </c>
      <c r="G31" s="42">
        <v>7</v>
      </c>
      <c r="H31" s="42">
        <v>8</v>
      </c>
      <c r="I31" s="42">
        <v>9</v>
      </c>
      <c r="J31" s="42">
        <v>10</v>
      </c>
    </row>
    <row r="33" spans="1:31" ht="16.5">
      <c r="A33" s="290" t="s">
        <v>1625</v>
      </c>
      <c r="B33" s="290"/>
      <c r="C33" s="290"/>
      <c r="D33" s="290"/>
      <c r="E33" s="290"/>
      <c r="F33" s="290"/>
      <c r="G33" s="290"/>
      <c r="H33" s="290"/>
      <c r="I33" s="290"/>
      <c r="J33" s="290"/>
      <c r="AE33" s="97" t="s">
        <v>1625</v>
      </c>
    </row>
    <row r="35" spans="1:31" ht="16.5">
      <c r="A35" s="290" t="s">
        <v>1626</v>
      </c>
      <c r="B35" s="290"/>
      <c r="C35" s="290"/>
      <c r="D35" s="290"/>
      <c r="E35" s="290"/>
      <c r="F35" s="290"/>
      <c r="G35" s="290"/>
      <c r="H35" s="290"/>
      <c r="I35" s="290"/>
      <c r="J35" s="290"/>
      <c r="AE35" s="97" t="s">
        <v>1626</v>
      </c>
    </row>
    <row r="36" spans="1:31" ht="42.75">
      <c r="A36" s="98" t="s">
        <v>376</v>
      </c>
      <c r="B36" s="99" t="s">
        <v>1627</v>
      </c>
      <c r="C36" s="99" t="s">
        <v>1628</v>
      </c>
      <c r="D36" s="100" t="s">
        <v>460</v>
      </c>
      <c r="E36" s="37">
        <v>4</v>
      </c>
      <c r="F36" s="101"/>
      <c r="G36" s="94"/>
      <c r="H36" s="95"/>
      <c r="I36" s="102" t="s">
        <v>98</v>
      </c>
      <c r="J36" s="95"/>
      <c r="R36" s="1">
        <v>222.52</v>
      </c>
      <c r="S36" s="1">
        <v>189.14</v>
      </c>
      <c r="T36" s="1">
        <v>166.89</v>
      </c>
      <c r="U36" s="1">
        <v>133.51</v>
      </c>
    </row>
    <row r="37" spans="1:31" ht="14.25">
      <c r="A37" s="98"/>
      <c r="B37" s="99"/>
      <c r="C37" s="99" t="s">
        <v>88</v>
      </c>
      <c r="D37" s="100"/>
      <c r="E37" s="37"/>
      <c r="F37" s="101">
        <v>48.29</v>
      </c>
      <c r="G37" s="94" t="s">
        <v>1629</v>
      </c>
      <c r="H37" s="95">
        <v>278.14999999999998</v>
      </c>
      <c r="I37" s="102">
        <v>1</v>
      </c>
      <c r="J37" s="95">
        <v>278.14999999999998</v>
      </c>
      <c r="Q37" s="1">
        <v>278.14999999999998</v>
      </c>
    </row>
    <row r="38" spans="1:31" ht="14.25">
      <c r="A38" s="98"/>
      <c r="B38" s="99"/>
      <c r="C38" s="99" t="s">
        <v>89</v>
      </c>
      <c r="D38" s="100"/>
      <c r="E38" s="37"/>
      <c r="F38" s="101">
        <v>0.31</v>
      </c>
      <c r="G38" s="94" t="s">
        <v>1629</v>
      </c>
      <c r="H38" s="95">
        <v>1.79</v>
      </c>
      <c r="I38" s="102">
        <v>1</v>
      </c>
      <c r="J38" s="95">
        <v>1.79</v>
      </c>
    </row>
    <row r="39" spans="1:31" ht="14.25">
      <c r="A39" s="98"/>
      <c r="B39" s="99"/>
      <c r="C39" s="99" t="s">
        <v>97</v>
      </c>
      <c r="D39" s="100"/>
      <c r="E39" s="37"/>
      <c r="F39" s="101">
        <v>6.35</v>
      </c>
      <c r="G39" s="94" t="s">
        <v>98</v>
      </c>
      <c r="H39" s="95">
        <v>25.4</v>
      </c>
      <c r="I39" s="102">
        <v>1</v>
      </c>
      <c r="J39" s="95">
        <v>25.4</v>
      </c>
    </row>
    <row r="40" spans="1:31" ht="14.25">
      <c r="A40" s="98"/>
      <c r="B40" s="99"/>
      <c r="C40" s="99" t="s">
        <v>829</v>
      </c>
      <c r="D40" s="100" t="s">
        <v>91</v>
      </c>
      <c r="E40" s="37">
        <v>80</v>
      </c>
      <c r="F40" s="101"/>
      <c r="G40" s="94"/>
      <c r="H40" s="95">
        <v>222.52</v>
      </c>
      <c r="I40" s="102">
        <v>68</v>
      </c>
      <c r="J40" s="95">
        <v>189.14</v>
      </c>
    </row>
    <row r="41" spans="1:31" ht="14.25">
      <c r="A41" s="98"/>
      <c r="B41" s="99"/>
      <c r="C41" s="99" t="s">
        <v>830</v>
      </c>
      <c r="D41" s="100" t="s">
        <v>91</v>
      </c>
      <c r="E41" s="37">
        <v>60</v>
      </c>
      <c r="F41" s="101"/>
      <c r="G41" s="94"/>
      <c r="H41" s="95">
        <v>166.89</v>
      </c>
      <c r="I41" s="102">
        <v>48</v>
      </c>
      <c r="J41" s="95">
        <v>133.51</v>
      </c>
    </row>
    <row r="42" spans="1:31" ht="14.25">
      <c r="A42" s="104"/>
      <c r="B42" s="105"/>
      <c r="C42" s="105" t="s">
        <v>93</v>
      </c>
      <c r="D42" s="106" t="s">
        <v>94</v>
      </c>
      <c r="E42" s="107">
        <v>4.8</v>
      </c>
      <c r="F42" s="108"/>
      <c r="G42" s="109" t="s">
        <v>1629</v>
      </c>
      <c r="H42" s="110">
        <v>27.648</v>
      </c>
      <c r="I42" s="111"/>
      <c r="J42" s="110"/>
    </row>
    <row r="43" spans="1:31" ht="15">
      <c r="C43" s="112" t="s">
        <v>95</v>
      </c>
      <c r="G43" s="289">
        <v>694.75</v>
      </c>
      <c r="H43" s="289"/>
      <c r="I43" s="289">
        <v>627.99</v>
      </c>
      <c r="J43" s="289"/>
      <c r="O43" s="113">
        <v>694.75</v>
      </c>
      <c r="P43" s="113">
        <v>627.99</v>
      </c>
    </row>
    <row r="44" spans="1:31" ht="54">
      <c r="A44" s="104" t="s">
        <v>381</v>
      </c>
      <c r="B44" s="105" t="s">
        <v>434</v>
      </c>
      <c r="C44" s="105" t="s">
        <v>325</v>
      </c>
      <c r="D44" s="106" t="s">
        <v>454</v>
      </c>
      <c r="E44" s="107">
        <v>1</v>
      </c>
      <c r="F44" s="108">
        <v>183.29</v>
      </c>
      <c r="G44" s="109" t="s">
        <v>98</v>
      </c>
      <c r="H44" s="110">
        <v>183.29</v>
      </c>
      <c r="I44" s="111">
        <v>1</v>
      </c>
      <c r="J44" s="110">
        <v>183.29</v>
      </c>
      <c r="R44" s="1">
        <v>0</v>
      </c>
      <c r="S44" s="1">
        <v>0</v>
      </c>
      <c r="T44" s="1">
        <v>0</v>
      </c>
      <c r="U44" s="1">
        <v>0</v>
      </c>
    </row>
    <row r="45" spans="1:31" ht="15">
      <c r="C45" s="112" t="s">
        <v>95</v>
      </c>
      <c r="G45" s="289">
        <v>183.29</v>
      </c>
      <c r="H45" s="289"/>
      <c r="I45" s="289">
        <v>183.29</v>
      </c>
      <c r="J45" s="289"/>
      <c r="O45" s="1">
        <v>183.29</v>
      </c>
      <c r="P45" s="1">
        <v>183.29</v>
      </c>
    </row>
    <row r="46" spans="1:31" ht="54">
      <c r="A46" s="104" t="s">
        <v>385</v>
      </c>
      <c r="B46" s="105" t="s">
        <v>434</v>
      </c>
      <c r="C46" s="105" t="s">
        <v>326</v>
      </c>
      <c r="D46" s="106" t="s">
        <v>454</v>
      </c>
      <c r="E46" s="107">
        <v>3</v>
      </c>
      <c r="F46" s="108">
        <v>277.57</v>
      </c>
      <c r="G46" s="109" t="s">
        <v>98</v>
      </c>
      <c r="H46" s="110">
        <v>832.71</v>
      </c>
      <c r="I46" s="111">
        <v>1</v>
      </c>
      <c r="J46" s="110">
        <v>832.71</v>
      </c>
      <c r="R46" s="1">
        <v>0</v>
      </c>
      <c r="S46" s="1">
        <v>0</v>
      </c>
      <c r="T46" s="1">
        <v>0</v>
      </c>
      <c r="U46" s="1">
        <v>0</v>
      </c>
    </row>
    <row r="47" spans="1:31" ht="15">
      <c r="C47" s="112" t="s">
        <v>95</v>
      </c>
      <c r="G47" s="289">
        <v>832.71</v>
      </c>
      <c r="H47" s="289"/>
      <c r="I47" s="289">
        <v>832.71</v>
      </c>
      <c r="J47" s="289"/>
      <c r="O47" s="1">
        <v>832.71</v>
      </c>
      <c r="P47" s="1">
        <v>832.71</v>
      </c>
    </row>
    <row r="48" spans="1:31" ht="28.5">
      <c r="A48" s="98" t="s">
        <v>389</v>
      </c>
      <c r="B48" s="99" t="s">
        <v>1630</v>
      </c>
      <c r="C48" s="99" t="s">
        <v>1631</v>
      </c>
      <c r="D48" s="100" t="s">
        <v>460</v>
      </c>
      <c r="E48" s="37">
        <v>1</v>
      </c>
      <c r="F48" s="101"/>
      <c r="G48" s="94"/>
      <c r="H48" s="95"/>
      <c r="I48" s="102" t="s">
        <v>98</v>
      </c>
      <c r="J48" s="95"/>
      <c r="R48" s="1">
        <v>42.34</v>
      </c>
      <c r="S48" s="1">
        <v>35.99</v>
      </c>
      <c r="T48" s="1">
        <v>31.76</v>
      </c>
      <c r="U48" s="1">
        <v>25.41</v>
      </c>
    </row>
    <row r="49" spans="1:21" ht="14.25">
      <c r="A49" s="98"/>
      <c r="B49" s="99"/>
      <c r="C49" s="99" t="s">
        <v>88</v>
      </c>
      <c r="D49" s="100"/>
      <c r="E49" s="37"/>
      <c r="F49" s="101">
        <v>36.76</v>
      </c>
      <c r="G49" s="94" t="s">
        <v>1629</v>
      </c>
      <c r="H49" s="95">
        <v>52.93</v>
      </c>
      <c r="I49" s="102">
        <v>1</v>
      </c>
      <c r="J49" s="95">
        <v>52.93</v>
      </c>
      <c r="Q49" s="1">
        <v>52.93</v>
      </c>
    </row>
    <row r="50" spans="1:21" ht="14.25">
      <c r="A50" s="98"/>
      <c r="B50" s="99"/>
      <c r="C50" s="99" t="s">
        <v>89</v>
      </c>
      <c r="D50" s="100"/>
      <c r="E50" s="37"/>
      <c r="F50" s="101">
        <v>0.25</v>
      </c>
      <c r="G50" s="94" t="s">
        <v>1629</v>
      </c>
      <c r="H50" s="95">
        <v>0.36</v>
      </c>
      <c r="I50" s="102">
        <v>1</v>
      </c>
      <c r="J50" s="95">
        <v>0.36</v>
      </c>
    </row>
    <row r="51" spans="1:21" ht="14.25">
      <c r="A51" s="98"/>
      <c r="B51" s="99"/>
      <c r="C51" s="99" t="s">
        <v>97</v>
      </c>
      <c r="D51" s="100"/>
      <c r="E51" s="37"/>
      <c r="F51" s="101">
        <v>4.34</v>
      </c>
      <c r="G51" s="94" t="s">
        <v>98</v>
      </c>
      <c r="H51" s="95">
        <v>4.34</v>
      </c>
      <c r="I51" s="102">
        <v>1</v>
      </c>
      <c r="J51" s="95">
        <v>4.34</v>
      </c>
    </row>
    <row r="52" spans="1:21" ht="14.25">
      <c r="A52" s="98"/>
      <c r="B52" s="99"/>
      <c r="C52" s="99" t="s">
        <v>829</v>
      </c>
      <c r="D52" s="100" t="s">
        <v>91</v>
      </c>
      <c r="E52" s="37">
        <v>80</v>
      </c>
      <c r="F52" s="101"/>
      <c r="G52" s="94"/>
      <c r="H52" s="95">
        <v>42.34</v>
      </c>
      <c r="I52" s="102">
        <v>68</v>
      </c>
      <c r="J52" s="95">
        <v>35.99</v>
      </c>
    </row>
    <row r="53" spans="1:21" ht="14.25">
      <c r="A53" s="98"/>
      <c r="B53" s="99"/>
      <c r="C53" s="99" t="s">
        <v>830</v>
      </c>
      <c r="D53" s="100" t="s">
        <v>91</v>
      </c>
      <c r="E53" s="37">
        <v>60</v>
      </c>
      <c r="F53" s="101"/>
      <c r="G53" s="94"/>
      <c r="H53" s="95">
        <v>31.76</v>
      </c>
      <c r="I53" s="102">
        <v>48</v>
      </c>
      <c r="J53" s="95">
        <v>25.41</v>
      </c>
    </row>
    <row r="54" spans="1:21" ht="14.25">
      <c r="A54" s="104"/>
      <c r="B54" s="105"/>
      <c r="C54" s="105" t="s">
        <v>93</v>
      </c>
      <c r="D54" s="106" t="s">
        <v>94</v>
      </c>
      <c r="E54" s="107">
        <v>3.6</v>
      </c>
      <c r="F54" s="108"/>
      <c r="G54" s="109" t="s">
        <v>1629</v>
      </c>
      <c r="H54" s="110">
        <v>5.1840000000000002</v>
      </c>
      <c r="I54" s="111"/>
      <c r="J54" s="110"/>
    </row>
    <row r="55" spans="1:21" ht="15">
      <c r="C55" s="112" t="s">
        <v>95</v>
      </c>
      <c r="G55" s="289">
        <v>131.73000000000002</v>
      </c>
      <c r="H55" s="289"/>
      <c r="I55" s="289">
        <v>119.03</v>
      </c>
      <c r="J55" s="289"/>
      <c r="O55" s="113">
        <v>131.73000000000002</v>
      </c>
      <c r="P55" s="113">
        <v>119.03</v>
      </c>
    </row>
    <row r="56" spans="1:21" ht="54">
      <c r="A56" s="104" t="s">
        <v>392</v>
      </c>
      <c r="B56" s="105" t="s">
        <v>434</v>
      </c>
      <c r="C56" s="105" t="s">
        <v>327</v>
      </c>
      <c r="D56" s="106" t="s">
        <v>454</v>
      </c>
      <c r="E56" s="107">
        <v>1</v>
      </c>
      <c r="F56" s="108">
        <v>842.25</v>
      </c>
      <c r="G56" s="109" t="s">
        <v>98</v>
      </c>
      <c r="H56" s="110">
        <v>842.25</v>
      </c>
      <c r="I56" s="111">
        <v>1</v>
      </c>
      <c r="J56" s="110">
        <v>842.25</v>
      </c>
      <c r="R56" s="1">
        <v>0</v>
      </c>
      <c r="S56" s="1">
        <v>0</v>
      </c>
      <c r="T56" s="1">
        <v>0</v>
      </c>
      <c r="U56" s="1">
        <v>0</v>
      </c>
    </row>
    <row r="57" spans="1:21" ht="15">
      <c r="C57" s="112" t="s">
        <v>95</v>
      </c>
      <c r="G57" s="289">
        <v>842.25</v>
      </c>
      <c r="H57" s="289"/>
      <c r="I57" s="289">
        <v>842.25</v>
      </c>
      <c r="J57" s="289"/>
      <c r="O57" s="1">
        <v>842.25</v>
      </c>
      <c r="P57" s="1">
        <v>842.25</v>
      </c>
    </row>
    <row r="58" spans="1:21" ht="71.25">
      <c r="A58" s="98" t="s">
        <v>396</v>
      </c>
      <c r="B58" s="99" t="s">
        <v>1632</v>
      </c>
      <c r="C58" s="99" t="s">
        <v>1633</v>
      </c>
      <c r="D58" s="100" t="s">
        <v>460</v>
      </c>
      <c r="E58" s="37">
        <v>6</v>
      </c>
      <c r="F58" s="101"/>
      <c r="G58" s="94"/>
      <c r="H58" s="95"/>
      <c r="I58" s="102" t="s">
        <v>98</v>
      </c>
      <c r="J58" s="95"/>
      <c r="R58" s="1">
        <v>93.66</v>
      </c>
      <c r="S58" s="1">
        <v>79.61</v>
      </c>
      <c r="T58" s="1">
        <v>64.08</v>
      </c>
      <c r="U58" s="1">
        <v>51.27</v>
      </c>
    </row>
    <row r="59" spans="1:21" ht="14.25">
      <c r="A59" s="98"/>
      <c r="B59" s="99"/>
      <c r="C59" s="99" t="s">
        <v>88</v>
      </c>
      <c r="D59" s="100"/>
      <c r="E59" s="37"/>
      <c r="F59" s="101">
        <v>10.87</v>
      </c>
      <c r="G59" s="94" t="s">
        <v>1629</v>
      </c>
      <c r="H59" s="95">
        <v>93.92</v>
      </c>
      <c r="I59" s="102">
        <v>1</v>
      </c>
      <c r="J59" s="95">
        <v>93.92</v>
      </c>
      <c r="Q59" s="1">
        <v>93.92</v>
      </c>
    </row>
    <row r="60" spans="1:21" ht="14.25">
      <c r="A60" s="98"/>
      <c r="B60" s="99"/>
      <c r="C60" s="99" t="s">
        <v>89</v>
      </c>
      <c r="D60" s="100"/>
      <c r="E60" s="37"/>
      <c r="F60" s="101">
        <v>8.8699999999999992</v>
      </c>
      <c r="G60" s="94" t="s">
        <v>1629</v>
      </c>
      <c r="H60" s="95">
        <v>76.64</v>
      </c>
      <c r="I60" s="102">
        <v>1</v>
      </c>
      <c r="J60" s="95">
        <v>76.64</v>
      </c>
    </row>
    <row r="61" spans="1:21" ht="14.25">
      <c r="A61" s="98"/>
      <c r="B61" s="99"/>
      <c r="C61" s="99" t="s">
        <v>96</v>
      </c>
      <c r="D61" s="100"/>
      <c r="E61" s="37"/>
      <c r="F61" s="101">
        <v>0.54</v>
      </c>
      <c r="G61" s="94" t="s">
        <v>1629</v>
      </c>
      <c r="H61" s="103">
        <v>4.67</v>
      </c>
      <c r="I61" s="102">
        <v>1</v>
      </c>
      <c r="J61" s="103">
        <v>4.67</v>
      </c>
      <c r="Q61" s="1">
        <v>4.67</v>
      </c>
    </row>
    <row r="62" spans="1:21" ht="14.25">
      <c r="A62" s="98"/>
      <c r="B62" s="99"/>
      <c r="C62" s="99" t="s">
        <v>97</v>
      </c>
      <c r="D62" s="100"/>
      <c r="E62" s="37"/>
      <c r="F62" s="101">
        <v>0.76</v>
      </c>
      <c r="G62" s="94" t="s">
        <v>98</v>
      </c>
      <c r="H62" s="95">
        <v>4.5599999999999996</v>
      </c>
      <c r="I62" s="102">
        <v>1</v>
      </c>
      <c r="J62" s="95">
        <v>4.5599999999999996</v>
      </c>
    </row>
    <row r="63" spans="1:21" ht="14.25">
      <c r="A63" s="98"/>
      <c r="B63" s="99"/>
      <c r="C63" s="99" t="s">
        <v>829</v>
      </c>
      <c r="D63" s="100" t="s">
        <v>91</v>
      </c>
      <c r="E63" s="37">
        <v>95</v>
      </c>
      <c r="F63" s="101"/>
      <c r="G63" s="94"/>
      <c r="H63" s="95">
        <v>93.66</v>
      </c>
      <c r="I63" s="102">
        <v>80.75</v>
      </c>
      <c r="J63" s="95">
        <v>79.61</v>
      </c>
    </row>
    <row r="64" spans="1:21" ht="14.25">
      <c r="A64" s="98"/>
      <c r="B64" s="99"/>
      <c r="C64" s="99" t="s">
        <v>830</v>
      </c>
      <c r="D64" s="100" t="s">
        <v>91</v>
      </c>
      <c r="E64" s="37">
        <v>65</v>
      </c>
      <c r="F64" s="101"/>
      <c r="G64" s="94"/>
      <c r="H64" s="95">
        <v>64.08</v>
      </c>
      <c r="I64" s="102">
        <v>52</v>
      </c>
      <c r="J64" s="95">
        <v>51.27</v>
      </c>
    </row>
    <row r="65" spans="1:21" ht="14.25">
      <c r="A65" s="104"/>
      <c r="B65" s="105"/>
      <c r="C65" s="105" t="s">
        <v>93</v>
      </c>
      <c r="D65" s="106" t="s">
        <v>94</v>
      </c>
      <c r="E65" s="107">
        <v>1.1299999999999999</v>
      </c>
      <c r="F65" s="108"/>
      <c r="G65" s="109" t="s">
        <v>1629</v>
      </c>
      <c r="H65" s="110">
        <v>9.7631999999999977</v>
      </c>
      <c r="I65" s="111"/>
      <c r="J65" s="110"/>
    </row>
    <row r="66" spans="1:21" ht="15">
      <c r="C66" s="112" t="s">
        <v>95</v>
      </c>
      <c r="G66" s="289">
        <v>332.86</v>
      </c>
      <c r="H66" s="289"/>
      <c r="I66" s="289">
        <v>306</v>
      </c>
      <c r="J66" s="289"/>
      <c r="O66" s="113">
        <v>332.86</v>
      </c>
      <c r="P66" s="113">
        <v>306</v>
      </c>
    </row>
    <row r="67" spans="1:21" ht="54">
      <c r="A67" s="104" t="s">
        <v>401</v>
      </c>
      <c r="B67" s="105" t="s">
        <v>434</v>
      </c>
      <c r="C67" s="105" t="s">
        <v>328</v>
      </c>
      <c r="D67" s="106" t="s">
        <v>454</v>
      </c>
      <c r="E67" s="107">
        <v>4</v>
      </c>
      <c r="F67" s="108">
        <v>46.53</v>
      </c>
      <c r="G67" s="109" t="s">
        <v>98</v>
      </c>
      <c r="H67" s="110">
        <v>186.12</v>
      </c>
      <c r="I67" s="111">
        <v>1</v>
      </c>
      <c r="J67" s="110">
        <v>186.12</v>
      </c>
      <c r="R67" s="1">
        <v>0</v>
      </c>
      <c r="S67" s="1">
        <v>0</v>
      </c>
      <c r="T67" s="1">
        <v>0</v>
      </c>
      <c r="U67" s="1">
        <v>0</v>
      </c>
    </row>
    <row r="68" spans="1:21" ht="15">
      <c r="C68" s="112" t="s">
        <v>95</v>
      </c>
      <c r="G68" s="289">
        <v>186.12</v>
      </c>
      <c r="H68" s="289"/>
      <c r="I68" s="289">
        <v>186.12</v>
      </c>
      <c r="J68" s="289"/>
      <c r="O68" s="1">
        <v>186.12</v>
      </c>
      <c r="P68" s="1">
        <v>186.12</v>
      </c>
    </row>
    <row r="69" spans="1:21" ht="39.75">
      <c r="A69" s="104" t="s">
        <v>405</v>
      </c>
      <c r="B69" s="105" t="s">
        <v>434</v>
      </c>
      <c r="C69" s="105" t="s">
        <v>329</v>
      </c>
      <c r="D69" s="106" t="s">
        <v>454</v>
      </c>
      <c r="E69" s="107">
        <v>1</v>
      </c>
      <c r="F69" s="108">
        <v>89.88</v>
      </c>
      <c r="G69" s="109" t="s">
        <v>98</v>
      </c>
      <c r="H69" s="110">
        <v>89.88</v>
      </c>
      <c r="I69" s="111">
        <v>1</v>
      </c>
      <c r="J69" s="110">
        <v>89.88</v>
      </c>
      <c r="R69" s="1">
        <v>0</v>
      </c>
      <c r="S69" s="1">
        <v>0</v>
      </c>
      <c r="T69" s="1">
        <v>0</v>
      </c>
      <c r="U69" s="1">
        <v>0</v>
      </c>
    </row>
    <row r="70" spans="1:21" ht="15">
      <c r="C70" s="112" t="s">
        <v>95</v>
      </c>
      <c r="G70" s="289">
        <v>89.88</v>
      </c>
      <c r="H70" s="289"/>
      <c r="I70" s="289">
        <v>89.88</v>
      </c>
      <c r="J70" s="289"/>
      <c r="O70" s="1">
        <v>89.88</v>
      </c>
      <c r="P70" s="1">
        <v>89.88</v>
      </c>
    </row>
    <row r="71" spans="1:21" ht="39.75">
      <c r="A71" s="104" t="s">
        <v>414</v>
      </c>
      <c r="B71" s="105" t="s">
        <v>434</v>
      </c>
      <c r="C71" s="105" t="s">
        <v>330</v>
      </c>
      <c r="D71" s="106" t="s">
        <v>454</v>
      </c>
      <c r="E71" s="107">
        <v>1</v>
      </c>
      <c r="F71" s="108">
        <v>104.79</v>
      </c>
      <c r="G71" s="109" t="s">
        <v>98</v>
      </c>
      <c r="H71" s="110">
        <v>104.79</v>
      </c>
      <c r="I71" s="111">
        <v>1</v>
      </c>
      <c r="J71" s="110">
        <v>104.79</v>
      </c>
      <c r="R71" s="1">
        <v>0</v>
      </c>
      <c r="S71" s="1">
        <v>0</v>
      </c>
      <c r="T71" s="1">
        <v>0</v>
      </c>
      <c r="U71" s="1">
        <v>0</v>
      </c>
    </row>
    <row r="72" spans="1:21" ht="15">
      <c r="C72" s="112" t="s">
        <v>95</v>
      </c>
      <c r="G72" s="289">
        <v>104.79</v>
      </c>
      <c r="H72" s="289"/>
      <c r="I72" s="289">
        <v>104.79</v>
      </c>
      <c r="J72" s="289"/>
      <c r="O72" s="1">
        <v>104.79</v>
      </c>
      <c r="P72" s="1">
        <v>104.79</v>
      </c>
    </row>
    <row r="73" spans="1:21" ht="57">
      <c r="A73" s="98" t="s">
        <v>417</v>
      </c>
      <c r="B73" s="99" t="s">
        <v>1634</v>
      </c>
      <c r="C73" s="99" t="s">
        <v>1635</v>
      </c>
      <c r="D73" s="100" t="s">
        <v>460</v>
      </c>
      <c r="E73" s="37">
        <v>9</v>
      </c>
      <c r="F73" s="101"/>
      <c r="G73" s="94"/>
      <c r="H73" s="95"/>
      <c r="I73" s="102" t="s">
        <v>98</v>
      </c>
      <c r="J73" s="95"/>
      <c r="R73" s="1">
        <v>83.78</v>
      </c>
      <c r="S73" s="1">
        <v>71.209999999999994</v>
      </c>
      <c r="T73" s="1">
        <v>62.83</v>
      </c>
      <c r="U73" s="1">
        <v>50.27</v>
      </c>
    </row>
    <row r="74" spans="1:21" ht="14.25">
      <c r="A74" s="98"/>
      <c r="B74" s="99"/>
      <c r="C74" s="99" t="s">
        <v>88</v>
      </c>
      <c r="D74" s="100"/>
      <c r="E74" s="37"/>
      <c r="F74" s="101">
        <v>8.08</v>
      </c>
      <c r="G74" s="94" t="s">
        <v>1629</v>
      </c>
      <c r="H74" s="95">
        <v>104.72</v>
      </c>
      <c r="I74" s="102">
        <v>1</v>
      </c>
      <c r="J74" s="95">
        <v>104.72</v>
      </c>
      <c r="Q74" s="1">
        <v>104.72</v>
      </c>
    </row>
    <row r="75" spans="1:21" ht="14.25">
      <c r="A75" s="98"/>
      <c r="B75" s="99"/>
      <c r="C75" s="99" t="s">
        <v>89</v>
      </c>
      <c r="D75" s="100"/>
      <c r="E75" s="37"/>
      <c r="F75" s="101">
        <v>0.12</v>
      </c>
      <c r="G75" s="94" t="s">
        <v>1629</v>
      </c>
      <c r="H75" s="95">
        <v>1.56</v>
      </c>
      <c r="I75" s="102">
        <v>1</v>
      </c>
      <c r="J75" s="95">
        <v>1.56</v>
      </c>
    </row>
    <row r="76" spans="1:21" ht="14.25">
      <c r="A76" s="98"/>
      <c r="B76" s="99"/>
      <c r="C76" s="99" t="s">
        <v>97</v>
      </c>
      <c r="D76" s="100"/>
      <c r="E76" s="37"/>
      <c r="F76" s="101">
        <v>1.28</v>
      </c>
      <c r="G76" s="94" t="s">
        <v>98</v>
      </c>
      <c r="H76" s="95">
        <v>11.52</v>
      </c>
      <c r="I76" s="102">
        <v>1</v>
      </c>
      <c r="J76" s="95">
        <v>11.52</v>
      </c>
    </row>
    <row r="77" spans="1:21" ht="14.25">
      <c r="A77" s="98"/>
      <c r="B77" s="99"/>
      <c r="C77" s="99" t="s">
        <v>829</v>
      </c>
      <c r="D77" s="100" t="s">
        <v>91</v>
      </c>
      <c r="E77" s="37">
        <v>80</v>
      </c>
      <c r="F77" s="101"/>
      <c r="G77" s="94"/>
      <c r="H77" s="95">
        <v>83.78</v>
      </c>
      <c r="I77" s="102">
        <v>68</v>
      </c>
      <c r="J77" s="95">
        <v>71.209999999999994</v>
      </c>
    </row>
    <row r="78" spans="1:21" ht="14.25">
      <c r="A78" s="98"/>
      <c r="B78" s="99"/>
      <c r="C78" s="99" t="s">
        <v>830</v>
      </c>
      <c r="D78" s="100" t="s">
        <v>91</v>
      </c>
      <c r="E78" s="37">
        <v>60</v>
      </c>
      <c r="F78" s="101"/>
      <c r="G78" s="94"/>
      <c r="H78" s="95">
        <v>62.83</v>
      </c>
      <c r="I78" s="102">
        <v>48</v>
      </c>
      <c r="J78" s="95">
        <v>50.27</v>
      </c>
    </row>
    <row r="79" spans="1:21" ht="14.25">
      <c r="A79" s="104"/>
      <c r="B79" s="105"/>
      <c r="C79" s="105" t="s">
        <v>93</v>
      </c>
      <c r="D79" s="106" t="s">
        <v>94</v>
      </c>
      <c r="E79" s="107">
        <v>0.84</v>
      </c>
      <c r="F79" s="108"/>
      <c r="G79" s="109" t="s">
        <v>1629</v>
      </c>
      <c r="H79" s="110">
        <v>10.8864</v>
      </c>
      <c r="I79" s="111"/>
      <c r="J79" s="110"/>
    </row>
    <row r="80" spans="1:21" ht="15">
      <c r="C80" s="112" t="s">
        <v>95</v>
      </c>
      <c r="G80" s="289">
        <v>264.41000000000003</v>
      </c>
      <c r="H80" s="289"/>
      <c r="I80" s="289">
        <v>239.27999999999997</v>
      </c>
      <c r="J80" s="289"/>
      <c r="O80" s="113">
        <v>264.41000000000003</v>
      </c>
      <c r="P80" s="113">
        <v>239.27999999999997</v>
      </c>
    </row>
    <row r="81" spans="1:21" ht="68.25">
      <c r="A81" s="104" t="s">
        <v>424</v>
      </c>
      <c r="B81" s="105" t="s">
        <v>434</v>
      </c>
      <c r="C81" s="105" t="s">
        <v>331</v>
      </c>
      <c r="D81" s="106" t="s">
        <v>454</v>
      </c>
      <c r="E81" s="107">
        <v>8</v>
      </c>
      <c r="F81" s="108">
        <v>130.72999999999999</v>
      </c>
      <c r="G81" s="109" t="s">
        <v>98</v>
      </c>
      <c r="H81" s="110">
        <v>1045.8399999999999</v>
      </c>
      <c r="I81" s="111">
        <v>1</v>
      </c>
      <c r="J81" s="110">
        <v>1045.8399999999999</v>
      </c>
      <c r="R81" s="1">
        <v>0</v>
      </c>
      <c r="S81" s="1">
        <v>0</v>
      </c>
      <c r="T81" s="1">
        <v>0</v>
      </c>
      <c r="U81" s="1">
        <v>0</v>
      </c>
    </row>
    <row r="82" spans="1:21" ht="15">
      <c r="C82" s="112" t="s">
        <v>95</v>
      </c>
      <c r="G82" s="289">
        <v>1045.8399999999999</v>
      </c>
      <c r="H82" s="289"/>
      <c r="I82" s="289">
        <v>1045.8399999999999</v>
      </c>
      <c r="J82" s="289"/>
      <c r="O82" s="1">
        <v>1045.8399999999999</v>
      </c>
      <c r="P82" s="1">
        <v>1045.8399999999999</v>
      </c>
    </row>
    <row r="83" spans="1:21" ht="28.5">
      <c r="A83" s="104" t="s">
        <v>711</v>
      </c>
      <c r="B83" s="105" t="s">
        <v>434</v>
      </c>
      <c r="C83" s="105" t="s">
        <v>1636</v>
      </c>
      <c r="D83" s="106" t="s">
        <v>454</v>
      </c>
      <c r="E83" s="107">
        <v>1</v>
      </c>
      <c r="F83" s="108">
        <v>181.56</v>
      </c>
      <c r="G83" s="109" t="s">
        <v>98</v>
      </c>
      <c r="H83" s="110">
        <v>181.56</v>
      </c>
      <c r="I83" s="111">
        <v>1</v>
      </c>
      <c r="J83" s="110">
        <v>181.56</v>
      </c>
      <c r="R83" s="1">
        <v>0</v>
      </c>
      <c r="S83" s="1">
        <v>0</v>
      </c>
      <c r="T83" s="1">
        <v>0</v>
      </c>
      <c r="U83" s="1">
        <v>0</v>
      </c>
    </row>
    <row r="84" spans="1:21" ht="15">
      <c r="C84" s="112" t="s">
        <v>95</v>
      </c>
      <c r="G84" s="289">
        <v>181.56</v>
      </c>
      <c r="H84" s="289"/>
      <c r="I84" s="289">
        <v>181.56</v>
      </c>
      <c r="J84" s="289"/>
      <c r="O84" s="1">
        <v>181.56</v>
      </c>
      <c r="P84" s="1">
        <v>181.56</v>
      </c>
    </row>
    <row r="85" spans="1:21" ht="28.5">
      <c r="A85" s="98" t="s">
        <v>714</v>
      </c>
      <c r="B85" s="99" t="s">
        <v>1637</v>
      </c>
      <c r="C85" s="99" t="s">
        <v>1638</v>
      </c>
      <c r="D85" s="100" t="s">
        <v>460</v>
      </c>
      <c r="E85" s="37">
        <v>9</v>
      </c>
      <c r="F85" s="101"/>
      <c r="G85" s="94"/>
      <c r="H85" s="95"/>
      <c r="I85" s="102" t="s">
        <v>98</v>
      </c>
      <c r="J85" s="95"/>
      <c r="R85" s="1">
        <v>29.12</v>
      </c>
      <c r="S85" s="1">
        <v>24.75</v>
      </c>
      <c r="T85" s="1">
        <v>21.84</v>
      </c>
      <c r="U85" s="1">
        <v>17.47</v>
      </c>
    </row>
    <row r="86" spans="1:21" ht="14.25">
      <c r="A86" s="98"/>
      <c r="B86" s="99"/>
      <c r="C86" s="99" t="s">
        <v>88</v>
      </c>
      <c r="D86" s="100"/>
      <c r="E86" s="37"/>
      <c r="F86" s="101">
        <v>3.37</v>
      </c>
      <c r="G86" s="94" t="s">
        <v>771</v>
      </c>
      <c r="H86" s="95">
        <v>36.4</v>
      </c>
      <c r="I86" s="102">
        <v>1</v>
      </c>
      <c r="J86" s="95">
        <v>36.4</v>
      </c>
      <c r="Q86" s="1">
        <v>36.4</v>
      </c>
    </row>
    <row r="87" spans="1:21" ht="14.25">
      <c r="A87" s="98"/>
      <c r="B87" s="99"/>
      <c r="C87" s="99" t="s">
        <v>89</v>
      </c>
      <c r="D87" s="100"/>
      <c r="E87" s="37"/>
      <c r="F87" s="101">
        <v>0.97</v>
      </c>
      <c r="G87" s="94" t="s">
        <v>771</v>
      </c>
      <c r="H87" s="95">
        <v>10.48</v>
      </c>
      <c r="I87" s="102">
        <v>1</v>
      </c>
      <c r="J87" s="95">
        <v>10.48</v>
      </c>
    </row>
    <row r="88" spans="1:21" ht="14.25">
      <c r="A88" s="98"/>
      <c r="B88" s="99"/>
      <c r="C88" s="99" t="s">
        <v>97</v>
      </c>
      <c r="D88" s="100"/>
      <c r="E88" s="37"/>
      <c r="F88" s="101">
        <v>1.2</v>
      </c>
      <c r="G88" s="94" t="s">
        <v>98</v>
      </c>
      <c r="H88" s="95">
        <v>10.8</v>
      </c>
      <c r="I88" s="102">
        <v>1</v>
      </c>
      <c r="J88" s="95">
        <v>10.8</v>
      </c>
    </row>
    <row r="89" spans="1:21" ht="14.25">
      <c r="A89" s="98"/>
      <c r="B89" s="99"/>
      <c r="C89" s="99" t="s">
        <v>829</v>
      </c>
      <c r="D89" s="100" t="s">
        <v>91</v>
      </c>
      <c r="E89" s="37">
        <v>80</v>
      </c>
      <c r="F89" s="101"/>
      <c r="G89" s="94"/>
      <c r="H89" s="95">
        <v>29.12</v>
      </c>
      <c r="I89" s="102">
        <v>68</v>
      </c>
      <c r="J89" s="95">
        <v>24.75</v>
      </c>
    </row>
    <row r="90" spans="1:21" ht="14.25">
      <c r="A90" s="98"/>
      <c r="B90" s="99"/>
      <c r="C90" s="99" t="s">
        <v>830</v>
      </c>
      <c r="D90" s="100" t="s">
        <v>91</v>
      </c>
      <c r="E90" s="37">
        <v>60</v>
      </c>
      <c r="F90" s="101"/>
      <c r="G90" s="94"/>
      <c r="H90" s="95">
        <v>21.84</v>
      </c>
      <c r="I90" s="102">
        <v>48</v>
      </c>
      <c r="J90" s="95">
        <v>17.47</v>
      </c>
    </row>
    <row r="91" spans="1:21" ht="14.25">
      <c r="A91" s="104"/>
      <c r="B91" s="105"/>
      <c r="C91" s="105" t="s">
        <v>93</v>
      </c>
      <c r="D91" s="106" t="s">
        <v>94</v>
      </c>
      <c r="E91" s="107">
        <v>0.35</v>
      </c>
      <c r="F91" s="108"/>
      <c r="G91" s="109" t="s">
        <v>771</v>
      </c>
      <c r="H91" s="110">
        <v>3.78</v>
      </c>
      <c r="I91" s="111"/>
      <c r="J91" s="110"/>
    </row>
    <row r="92" spans="1:21" ht="15">
      <c r="C92" s="112" t="s">
        <v>95</v>
      </c>
      <c r="G92" s="289">
        <v>108.64000000000001</v>
      </c>
      <c r="H92" s="289"/>
      <c r="I92" s="289">
        <v>99.9</v>
      </c>
      <c r="J92" s="289"/>
      <c r="O92" s="113">
        <v>108.64000000000001</v>
      </c>
      <c r="P92" s="113">
        <v>99.9</v>
      </c>
    </row>
    <row r="93" spans="1:21" ht="28.5">
      <c r="A93" s="98" t="s">
        <v>717</v>
      </c>
      <c r="B93" s="99" t="s">
        <v>1639</v>
      </c>
      <c r="C93" s="99" t="s">
        <v>1640</v>
      </c>
      <c r="D93" s="100" t="s">
        <v>460</v>
      </c>
      <c r="E93" s="37">
        <v>5</v>
      </c>
      <c r="F93" s="101"/>
      <c r="G93" s="94"/>
      <c r="H93" s="95"/>
      <c r="I93" s="102" t="s">
        <v>98</v>
      </c>
      <c r="J93" s="95"/>
      <c r="R93" s="1">
        <v>120.16</v>
      </c>
      <c r="S93" s="1">
        <v>102.14</v>
      </c>
      <c r="T93" s="1">
        <v>84.9</v>
      </c>
      <c r="U93" s="1">
        <v>67.92</v>
      </c>
    </row>
    <row r="94" spans="1:21" ht="14.25">
      <c r="A94" s="98"/>
      <c r="B94" s="99"/>
      <c r="C94" s="99" t="s">
        <v>88</v>
      </c>
      <c r="D94" s="100"/>
      <c r="E94" s="37"/>
      <c r="F94" s="101">
        <v>18.14</v>
      </c>
      <c r="G94" s="94" t="s">
        <v>1629</v>
      </c>
      <c r="H94" s="95">
        <v>130.61000000000001</v>
      </c>
      <c r="I94" s="102">
        <v>1</v>
      </c>
      <c r="J94" s="95">
        <v>130.61000000000001</v>
      </c>
      <c r="Q94" s="1">
        <v>130.61000000000001</v>
      </c>
    </row>
    <row r="95" spans="1:21" ht="14.25">
      <c r="A95" s="98"/>
      <c r="B95" s="99"/>
      <c r="C95" s="99" t="s">
        <v>97</v>
      </c>
      <c r="D95" s="100"/>
      <c r="E95" s="37"/>
      <c r="F95" s="101">
        <v>12.63</v>
      </c>
      <c r="G95" s="94" t="s">
        <v>98</v>
      </c>
      <c r="H95" s="95">
        <v>63.15</v>
      </c>
      <c r="I95" s="102">
        <v>1</v>
      </c>
      <c r="J95" s="95">
        <v>63.15</v>
      </c>
    </row>
    <row r="96" spans="1:21" ht="14.25">
      <c r="A96" s="98"/>
      <c r="B96" s="99"/>
      <c r="C96" s="99" t="s">
        <v>829</v>
      </c>
      <c r="D96" s="100" t="s">
        <v>91</v>
      </c>
      <c r="E96" s="37">
        <v>92</v>
      </c>
      <c r="F96" s="101"/>
      <c r="G96" s="94"/>
      <c r="H96" s="95">
        <v>120.16</v>
      </c>
      <c r="I96" s="102">
        <v>78.2</v>
      </c>
      <c r="J96" s="95">
        <v>102.14</v>
      </c>
    </row>
    <row r="97" spans="1:21" ht="14.25">
      <c r="A97" s="98"/>
      <c r="B97" s="99"/>
      <c r="C97" s="99" t="s">
        <v>830</v>
      </c>
      <c r="D97" s="100" t="s">
        <v>91</v>
      </c>
      <c r="E97" s="37">
        <v>65</v>
      </c>
      <c r="F97" s="101"/>
      <c r="G97" s="94"/>
      <c r="H97" s="95">
        <v>84.9</v>
      </c>
      <c r="I97" s="102">
        <v>52</v>
      </c>
      <c r="J97" s="95">
        <v>67.92</v>
      </c>
    </row>
    <row r="98" spans="1:21" ht="14.25">
      <c r="A98" s="104"/>
      <c r="B98" s="105"/>
      <c r="C98" s="105" t="s">
        <v>93</v>
      </c>
      <c r="D98" s="106" t="s">
        <v>94</v>
      </c>
      <c r="E98" s="107">
        <v>2</v>
      </c>
      <c r="F98" s="108"/>
      <c r="G98" s="109" t="s">
        <v>1629</v>
      </c>
      <c r="H98" s="110">
        <v>14.399999999999999</v>
      </c>
      <c r="I98" s="111"/>
      <c r="J98" s="110"/>
    </row>
    <row r="99" spans="1:21" ht="15">
      <c r="C99" s="112" t="s">
        <v>95</v>
      </c>
      <c r="G99" s="289">
        <v>398.82000000000005</v>
      </c>
      <c r="H99" s="289"/>
      <c r="I99" s="289">
        <v>363.82</v>
      </c>
      <c r="J99" s="289"/>
      <c r="O99" s="113">
        <v>398.82000000000005</v>
      </c>
      <c r="P99" s="113">
        <v>363.82</v>
      </c>
    </row>
    <row r="100" spans="1:21" ht="68.25">
      <c r="A100" s="104" t="s">
        <v>427</v>
      </c>
      <c r="B100" s="105" t="s">
        <v>434</v>
      </c>
      <c r="C100" s="105" t="s">
        <v>332</v>
      </c>
      <c r="D100" s="106" t="s">
        <v>454</v>
      </c>
      <c r="E100" s="107">
        <v>5</v>
      </c>
      <c r="F100" s="108">
        <v>34.04</v>
      </c>
      <c r="G100" s="109" t="s">
        <v>98</v>
      </c>
      <c r="H100" s="110">
        <v>170.2</v>
      </c>
      <c r="I100" s="111">
        <v>1</v>
      </c>
      <c r="J100" s="110">
        <v>170.2</v>
      </c>
      <c r="R100" s="1">
        <v>0</v>
      </c>
      <c r="S100" s="1">
        <v>0</v>
      </c>
      <c r="T100" s="1">
        <v>0</v>
      </c>
      <c r="U100" s="1">
        <v>0</v>
      </c>
    </row>
    <row r="101" spans="1:21" ht="15">
      <c r="C101" s="112" t="s">
        <v>95</v>
      </c>
      <c r="G101" s="289">
        <v>170.2</v>
      </c>
      <c r="H101" s="289"/>
      <c r="I101" s="289">
        <v>170.2</v>
      </c>
      <c r="J101" s="289"/>
      <c r="O101" s="1">
        <v>170.2</v>
      </c>
      <c r="P101" s="1">
        <v>170.2</v>
      </c>
    </row>
    <row r="102" spans="1:21" ht="57">
      <c r="A102" s="98" t="s">
        <v>431</v>
      </c>
      <c r="B102" s="99" t="s">
        <v>1641</v>
      </c>
      <c r="C102" s="99" t="s">
        <v>1642</v>
      </c>
      <c r="D102" s="100" t="s">
        <v>460</v>
      </c>
      <c r="E102" s="37">
        <v>1</v>
      </c>
      <c r="F102" s="101"/>
      <c r="G102" s="94"/>
      <c r="H102" s="95"/>
      <c r="I102" s="102" t="s">
        <v>98</v>
      </c>
      <c r="J102" s="95"/>
      <c r="R102" s="1">
        <v>52.72</v>
      </c>
      <c r="S102" s="1">
        <v>44.81</v>
      </c>
      <c r="T102" s="1">
        <v>36.07</v>
      </c>
      <c r="U102" s="1">
        <v>28.85</v>
      </c>
    </row>
    <row r="103" spans="1:21" ht="14.25">
      <c r="A103" s="98"/>
      <c r="B103" s="99"/>
      <c r="C103" s="99" t="s">
        <v>88</v>
      </c>
      <c r="D103" s="100"/>
      <c r="E103" s="37"/>
      <c r="F103" s="101">
        <v>34.619999999999997</v>
      </c>
      <c r="G103" s="94" t="s">
        <v>1629</v>
      </c>
      <c r="H103" s="95">
        <v>49.85</v>
      </c>
      <c r="I103" s="102">
        <v>1</v>
      </c>
      <c r="J103" s="95">
        <v>49.85</v>
      </c>
      <c r="Q103" s="1">
        <v>49.85</v>
      </c>
    </row>
    <row r="104" spans="1:21" ht="14.25">
      <c r="A104" s="98"/>
      <c r="B104" s="99"/>
      <c r="C104" s="99" t="s">
        <v>89</v>
      </c>
      <c r="D104" s="100"/>
      <c r="E104" s="37"/>
      <c r="F104" s="101">
        <v>73.64</v>
      </c>
      <c r="G104" s="94" t="s">
        <v>1629</v>
      </c>
      <c r="H104" s="95">
        <v>106.04</v>
      </c>
      <c r="I104" s="102">
        <v>1</v>
      </c>
      <c r="J104" s="95">
        <v>106.04</v>
      </c>
    </row>
    <row r="105" spans="1:21" ht="14.25">
      <c r="A105" s="98"/>
      <c r="B105" s="99"/>
      <c r="C105" s="99" t="s">
        <v>96</v>
      </c>
      <c r="D105" s="100"/>
      <c r="E105" s="37"/>
      <c r="F105" s="101">
        <v>3.92</v>
      </c>
      <c r="G105" s="94" t="s">
        <v>1629</v>
      </c>
      <c r="H105" s="103">
        <v>5.64</v>
      </c>
      <c r="I105" s="102">
        <v>1</v>
      </c>
      <c r="J105" s="103">
        <v>5.64</v>
      </c>
      <c r="Q105" s="1">
        <v>5.64</v>
      </c>
    </row>
    <row r="106" spans="1:21" ht="14.25">
      <c r="A106" s="98"/>
      <c r="B106" s="99"/>
      <c r="C106" s="99" t="s">
        <v>97</v>
      </c>
      <c r="D106" s="100"/>
      <c r="E106" s="37"/>
      <c r="F106" s="101">
        <v>293.23</v>
      </c>
      <c r="G106" s="94" t="s">
        <v>98</v>
      </c>
      <c r="H106" s="95">
        <v>293.23</v>
      </c>
      <c r="I106" s="102">
        <v>1</v>
      </c>
      <c r="J106" s="95">
        <v>293.23</v>
      </c>
    </row>
    <row r="107" spans="1:21" ht="14.25">
      <c r="A107" s="98"/>
      <c r="B107" s="99"/>
      <c r="C107" s="99" t="s">
        <v>829</v>
      </c>
      <c r="D107" s="100" t="s">
        <v>91</v>
      </c>
      <c r="E107" s="37">
        <v>95</v>
      </c>
      <c r="F107" s="101"/>
      <c r="G107" s="94"/>
      <c r="H107" s="95">
        <v>52.72</v>
      </c>
      <c r="I107" s="102">
        <v>80.75</v>
      </c>
      <c r="J107" s="95">
        <v>44.81</v>
      </c>
    </row>
    <row r="108" spans="1:21" ht="14.25">
      <c r="A108" s="98"/>
      <c r="B108" s="99"/>
      <c r="C108" s="99" t="s">
        <v>830</v>
      </c>
      <c r="D108" s="100" t="s">
        <v>91</v>
      </c>
      <c r="E108" s="37">
        <v>65</v>
      </c>
      <c r="F108" s="101"/>
      <c r="G108" s="94"/>
      <c r="H108" s="95">
        <v>36.07</v>
      </c>
      <c r="I108" s="102">
        <v>52</v>
      </c>
      <c r="J108" s="95">
        <v>28.85</v>
      </c>
    </row>
    <row r="109" spans="1:21" ht="14.25">
      <c r="A109" s="104"/>
      <c r="B109" s="105"/>
      <c r="C109" s="105" t="s">
        <v>93</v>
      </c>
      <c r="D109" s="106" t="s">
        <v>94</v>
      </c>
      <c r="E109" s="107">
        <v>3.49</v>
      </c>
      <c r="F109" s="108"/>
      <c r="G109" s="109" t="s">
        <v>1629</v>
      </c>
      <c r="H109" s="110">
        <v>5.0255999999999998</v>
      </c>
      <c r="I109" s="111"/>
      <c r="J109" s="110"/>
    </row>
    <row r="110" spans="1:21" ht="15">
      <c r="C110" s="112" t="s">
        <v>95</v>
      </c>
      <c r="G110" s="289">
        <v>537.91000000000008</v>
      </c>
      <c r="H110" s="289"/>
      <c r="I110" s="289">
        <v>522.78</v>
      </c>
      <c r="J110" s="289"/>
      <c r="O110" s="113">
        <v>537.91000000000008</v>
      </c>
      <c r="P110" s="113">
        <v>522.78</v>
      </c>
    </row>
    <row r="111" spans="1:21" ht="54">
      <c r="A111" s="104" t="s">
        <v>433</v>
      </c>
      <c r="B111" s="105" t="s">
        <v>434</v>
      </c>
      <c r="C111" s="105" t="s">
        <v>333</v>
      </c>
      <c r="D111" s="106" t="s">
        <v>454</v>
      </c>
      <c r="E111" s="107">
        <v>1</v>
      </c>
      <c r="F111" s="108">
        <v>917.88</v>
      </c>
      <c r="G111" s="109" t="s">
        <v>98</v>
      </c>
      <c r="H111" s="110">
        <v>917.88</v>
      </c>
      <c r="I111" s="111">
        <v>1</v>
      </c>
      <c r="J111" s="110">
        <v>917.88</v>
      </c>
      <c r="R111" s="1">
        <v>0</v>
      </c>
      <c r="S111" s="1">
        <v>0</v>
      </c>
      <c r="T111" s="1">
        <v>0</v>
      </c>
      <c r="U111" s="1">
        <v>0</v>
      </c>
    </row>
    <row r="112" spans="1:21" ht="15">
      <c r="C112" s="112" t="s">
        <v>95</v>
      </c>
      <c r="G112" s="289">
        <v>917.88</v>
      </c>
      <c r="H112" s="289"/>
      <c r="I112" s="289">
        <v>917.88</v>
      </c>
      <c r="J112" s="289"/>
      <c r="O112" s="1">
        <v>917.88</v>
      </c>
      <c r="P112" s="1">
        <v>917.88</v>
      </c>
    </row>
    <row r="114" spans="1:32" ht="15">
      <c r="A114" s="291" t="s">
        <v>1643</v>
      </c>
      <c r="B114" s="291"/>
      <c r="C114" s="291"/>
      <c r="D114" s="291"/>
      <c r="E114" s="291"/>
      <c r="F114" s="291"/>
      <c r="G114" s="289">
        <v>7023.64</v>
      </c>
      <c r="H114" s="289"/>
      <c r="I114" s="289">
        <v>6833.32</v>
      </c>
      <c r="J114" s="289"/>
      <c r="AF114" s="117" t="s">
        <v>1643</v>
      </c>
    </row>
    <row r="118" spans="1:32" ht="16.5">
      <c r="A118" s="290" t="s">
        <v>1644</v>
      </c>
      <c r="B118" s="290"/>
      <c r="C118" s="290"/>
      <c r="D118" s="290"/>
      <c r="E118" s="290"/>
      <c r="F118" s="290"/>
      <c r="G118" s="290"/>
      <c r="H118" s="290"/>
      <c r="I118" s="290"/>
      <c r="J118" s="290"/>
      <c r="AE118" s="97" t="s">
        <v>1644</v>
      </c>
    </row>
    <row r="119" spans="1:32" ht="71.25">
      <c r="A119" s="98" t="s">
        <v>726</v>
      </c>
      <c r="B119" s="99" t="s">
        <v>902</v>
      </c>
      <c r="C119" s="99" t="s">
        <v>903</v>
      </c>
      <c r="D119" s="100" t="s">
        <v>530</v>
      </c>
      <c r="E119" s="37">
        <v>1.7</v>
      </c>
      <c r="F119" s="101"/>
      <c r="G119" s="94"/>
      <c r="H119" s="95"/>
      <c r="I119" s="102" t="s">
        <v>98</v>
      </c>
      <c r="J119" s="95"/>
      <c r="R119" s="1">
        <v>908.68</v>
      </c>
      <c r="S119" s="1">
        <v>772.38</v>
      </c>
      <c r="T119" s="1">
        <v>621.73</v>
      </c>
      <c r="U119" s="1">
        <v>497.39</v>
      </c>
    </row>
    <row r="120" spans="1:32">
      <c r="C120" s="114" t="s">
        <v>1645</v>
      </c>
    </row>
    <row r="121" spans="1:32" ht="14.25">
      <c r="A121" s="98"/>
      <c r="B121" s="99"/>
      <c r="C121" s="99" t="s">
        <v>88</v>
      </c>
      <c r="D121" s="100"/>
      <c r="E121" s="37"/>
      <c r="F121" s="101">
        <v>388.03</v>
      </c>
      <c r="G121" s="94" t="s">
        <v>1629</v>
      </c>
      <c r="H121" s="95">
        <v>949.9</v>
      </c>
      <c r="I121" s="102">
        <v>1</v>
      </c>
      <c r="J121" s="95">
        <v>949.9</v>
      </c>
      <c r="Q121" s="1">
        <v>949.9</v>
      </c>
    </row>
    <row r="122" spans="1:32" ht="14.25">
      <c r="A122" s="98"/>
      <c r="B122" s="99"/>
      <c r="C122" s="99" t="s">
        <v>89</v>
      </c>
      <c r="D122" s="100"/>
      <c r="E122" s="37"/>
      <c r="F122" s="101">
        <v>70.430000000000007</v>
      </c>
      <c r="G122" s="94" t="s">
        <v>1629</v>
      </c>
      <c r="H122" s="95">
        <v>172.41</v>
      </c>
      <c r="I122" s="102">
        <v>1</v>
      </c>
      <c r="J122" s="95">
        <v>172.41</v>
      </c>
    </row>
    <row r="123" spans="1:32" ht="14.25">
      <c r="A123" s="98"/>
      <c r="B123" s="99"/>
      <c r="C123" s="99" t="s">
        <v>96</v>
      </c>
      <c r="D123" s="100"/>
      <c r="E123" s="37"/>
      <c r="F123" s="101">
        <v>2.7</v>
      </c>
      <c r="G123" s="94" t="s">
        <v>1629</v>
      </c>
      <c r="H123" s="103">
        <v>6.61</v>
      </c>
      <c r="I123" s="102">
        <v>1</v>
      </c>
      <c r="J123" s="103">
        <v>6.61</v>
      </c>
      <c r="Q123" s="1">
        <v>6.61</v>
      </c>
    </row>
    <row r="124" spans="1:32" ht="14.25">
      <c r="A124" s="98"/>
      <c r="B124" s="99"/>
      <c r="C124" s="99" t="s">
        <v>97</v>
      </c>
      <c r="D124" s="100"/>
      <c r="E124" s="37"/>
      <c r="F124" s="101">
        <v>191.35</v>
      </c>
      <c r="G124" s="94" t="s">
        <v>98</v>
      </c>
      <c r="H124" s="95">
        <v>325.3</v>
      </c>
      <c r="I124" s="102">
        <v>1</v>
      </c>
      <c r="J124" s="95">
        <v>325.3</v>
      </c>
    </row>
    <row r="125" spans="1:32" ht="14.25">
      <c r="A125" s="98"/>
      <c r="B125" s="99"/>
      <c r="C125" s="99" t="s">
        <v>829</v>
      </c>
      <c r="D125" s="100" t="s">
        <v>91</v>
      </c>
      <c r="E125" s="37">
        <v>95</v>
      </c>
      <c r="F125" s="101"/>
      <c r="G125" s="94"/>
      <c r="H125" s="95">
        <v>908.68</v>
      </c>
      <c r="I125" s="102">
        <v>80.75</v>
      </c>
      <c r="J125" s="95">
        <v>772.38</v>
      </c>
    </row>
    <row r="126" spans="1:32" ht="14.25">
      <c r="A126" s="98"/>
      <c r="B126" s="99"/>
      <c r="C126" s="99" t="s">
        <v>830</v>
      </c>
      <c r="D126" s="100" t="s">
        <v>91</v>
      </c>
      <c r="E126" s="37">
        <v>65</v>
      </c>
      <c r="F126" s="101"/>
      <c r="G126" s="94"/>
      <c r="H126" s="95">
        <v>621.73</v>
      </c>
      <c r="I126" s="102">
        <v>52</v>
      </c>
      <c r="J126" s="95">
        <v>497.39</v>
      </c>
    </row>
    <row r="127" spans="1:32" ht="14.25">
      <c r="A127" s="104"/>
      <c r="B127" s="105"/>
      <c r="C127" s="105" t="s">
        <v>93</v>
      </c>
      <c r="D127" s="106" t="s">
        <v>94</v>
      </c>
      <c r="E127" s="107">
        <v>41.28</v>
      </c>
      <c r="F127" s="108"/>
      <c r="G127" s="109" t="s">
        <v>1629</v>
      </c>
      <c r="H127" s="110">
        <v>101.05343999999999</v>
      </c>
      <c r="I127" s="111"/>
      <c r="J127" s="110"/>
    </row>
    <row r="128" spans="1:32" ht="15">
      <c r="C128" s="112" t="s">
        <v>95</v>
      </c>
      <c r="G128" s="289">
        <v>2978.02</v>
      </c>
      <c r="H128" s="289"/>
      <c r="I128" s="289">
        <v>2717.38</v>
      </c>
      <c r="J128" s="289"/>
      <c r="O128" s="113">
        <v>2978.02</v>
      </c>
      <c r="P128" s="113">
        <v>2717.38</v>
      </c>
    </row>
    <row r="129" spans="1:21" ht="153.75">
      <c r="A129" s="98" t="s">
        <v>728</v>
      </c>
      <c r="B129" s="99" t="s">
        <v>1646</v>
      </c>
      <c r="C129" s="99" t="s">
        <v>334</v>
      </c>
      <c r="D129" s="100" t="s">
        <v>1647</v>
      </c>
      <c r="E129" s="37">
        <v>2.5499999999999998E-2</v>
      </c>
      <c r="F129" s="101">
        <v>4182.6899999999996</v>
      </c>
      <c r="G129" s="94" t="s">
        <v>98</v>
      </c>
      <c r="H129" s="95">
        <v>106.66</v>
      </c>
      <c r="I129" s="102">
        <v>1</v>
      </c>
      <c r="J129" s="95">
        <v>106.66</v>
      </c>
      <c r="R129" s="1">
        <v>0</v>
      </c>
      <c r="S129" s="1">
        <v>0</v>
      </c>
      <c r="T129" s="1">
        <v>0</v>
      </c>
      <c r="U129" s="1">
        <v>0</v>
      </c>
    </row>
    <row r="130" spans="1:21">
      <c r="A130" s="115"/>
      <c r="B130" s="115"/>
      <c r="C130" s="116" t="s">
        <v>1648</v>
      </c>
      <c r="D130" s="115"/>
      <c r="E130" s="115"/>
      <c r="F130" s="115"/>
      <c r="G130" s="115"/>
      <c r="H130" s="115"/>
      <c r="I130" s="115"/>
      <c r="J130" s="115"/>
    </row>
    <row r="131" spans="1:21" ht="15">
      <c r="C131" s="112" t="s">
        <v>95</v>
      </c>
      <c r="G131" s="289">
        <v>106.66</v>
      </c>
      <c r="H131" s="289"/>
      <c r="I131" s="289">
        <v>106.66</v>
      </c>
      <c r="J131" s="289"/>
      <c r="O131" s="1">
        <v>106.66</v>
      </c>
      <c r="P131" s="1">
        <v>106.66</v>
      </c>
    </row>
    <row r="132" spans="1:21" ht="153.75">
      <c r="A132" s="98" t="s">
        <v>731</v>
      </c>
      <c r="B132" s="99" t="s">
        <v>1649</v>
      </c>
      <c r="C132" s="99" t="s">
        <v>335</v>
      </c>
      <c r="D132" s="100" t="s">
        <v>1647</v>
      </c>
      <c r="E132" s="37">
        <v>8.1600000000000006E-2</v>
      </c>
      <c r="F132" s="101">
        <v>8248.23</v>
      </c>
      <c r="G132" s="94" t="s">
        <v>98</v>
      </c>
      <c r="H132" s="95">
        <v>673.06</v>
      </c>
      <c r="I132" s="102">
        <v>1</v>
      </c>
      <c r="J132" s="95">
        <v>673.06</v>
      </c>
      <c r="R132" s="1">
        <v>0</v>
      </c>
      <c r="S132" s="1">
        <v>0</v>
      </c>
      <c r="T132" s="1">
        <v>0</v>
      </c>
      <c r="U132" s="1">
        <v>0</v>
      </c>
    </row>
    <row r="133" spans="1:21">
      <c r="A133" s="115"/>
      <c r="B133" s="115"/>
      <c r="C133" s="116" t="s">
        <v>1650</v>
      </c>
      <c r="D133" s="115"/>
      <c r="E133" s="115"/>
      <c r="F133" s="115"/>
      <c r="G133" s="115"/>
      <c r="H133" s="115"/>
      <c r="I133" s="115"/>
      <c r="J133" s="115"/>
    </row>
    <row r="134" spans="1:21" ht="15">
      <c r="C134" s="112" t="s">
        <v>95</v>
      </c>
      <c r="G134" s="289">
        <v>673.06</v>
      </c>
      <c r="H134" s="289"/>
      <c r="I134" s="289">
        <v>673.06</v>
      </c>
      <c r="J134" s="289"/>
      <c r="O134" s="1">
        <v>673.06</v>
      </c>
      <c r="P134" s="1">
        <v>673.06</v>
      </c>
    </row>
    <row r="135" spans="1:21" ht="153.75">
      <c r="A135" s="98" t="s">
        <v>436</v>
      </c>
      <c r="B135" s="99" t="s">
        <v>1651</v>
      </c>
      <c r="C135" s="99" t="s">
        <v>336</v>
      </c>
      <c r="D135" s="100" t="s">
        <v>1647</v>
      </c>
      <c r="E135" s="37">
        <v>4.5900000000000003E-2</v>
      </c>
      <c r="F135" s="101">
        <v>10225.66</v>
      </c>
      <c r="G135" s="94" t="s">
        <v>98</v>
      </c>
      <c r="H135" s="95">
        <v>469.36</v>
      </c>
      <c r="I135" s="102">
        <v>1</v>
      </c>
      <c r="J135" s="95">
        <v>469.36</v>
      </c>
      <c r="R135" s="1">
        <v>0</v>
      </c>
      <c r="S135" s="1">
        <v>0</v>
      </c>
      <c r="T135" s="1">
        <v>0</v>
      </c>
      <c r="U135" s="1">
        <v>0</v>
      </c>
    </row>
    <row r="136" spans="1:21">
      <c r="A136" s="115"/>
      <c r="B136" s="115"/>
      <c r="C136" s="116" t="s">
        <v>1652</v>
      </c>
      <c r="D136" s="115"/>
      <c r="E136" s="115"/>
      <c r="F136" s="115"/>
      <c r="G136" s="115"/>
      <c r="H136" s="115"/>
      <c r="I136" s="115"/>
      <c r="J136" s="115"/>
    </row>
    <row r="137" spans="1:21" ht="15">
      <c r="C137" s="112" t="s">
        <v>95</v>
      </c>
      <c r="G137" s="289">
        <v>469.36</v>
      </c>
      <c r="H137" s="289"/>
      <c r="I137" s="289">
        <v>469.36</v>
      </c>
      <c r="J137" s="289"/>
      <c r="O137" s="1">
        <v>469.36</v>
      </c>
      <c r="P137" s="1">
        <v>469.36</v>
      </c>
    </row>
    <row r="138" spans="1:21" ht="39.75">
      <c r="A138" s="98" t="s">
        <v>440</v>
      </c>
      <c r="B138" s="99" t="s">
        <v>434</v>
      </c>
      <c r="C138" s="99" t="s">
        <v>337</v>
      </c>
      <c r="D138" s="100" t="s">
        <v>687</v>
      </c>
      <c r="E138" s="37">
        <v>20.399999999999999</v>
      </c>
      <c r="F138" s="101">
        <v>3.3</v>
      </c>
      <c r="G138" s="94" t="s">
        <v>98</v>
      </c>
      <c r="H138" s="95">
        <v>67.319999999999993</v>
      </c>
      <c r="I138" s="102">
        <v>1</v>
      </c>
      <c r="J138" s="95">
        <v>67.319999999999993</v>
      </c>
      <c r="R138" s="1">
        <v>0</v>
      </c>
      <c r="S138" s="1">
        <v>0</v>
      </c>
      <c r="T138" s="1">
        <v>0</v>
      </c>
      <c r="U138" s="1">
        <v>0</v>
      </c>
    </row>
    <row r="139" spans="1:21">
      <c r="A139" s="115"/>
      <c r="B139" s="115"/>
      <c r="C139" s="116" t="s">
        <v>1653</v>
      </c>
      <c r="D139" s="115"/>
      <c r="E139" s="115"/>
      <c r="F139" s="115"/>
      <c r="G139" s="115"/>
      <c r="H139" s="115"/>
      <c r="I139" s="115"/>
      <c r="J139" s="115"/>
    </row>
    <row r="140" spans="1:21" ht="15">
      <c r="C140" s="112" t="s">
        <v>95</v>
      </c>
      <c r="G140" s="289">
        <v>67.319999999999993</v>
      </c>
      <c r="H140" s="289"/>
      <c r="I140" s="289">
        <v>67.319999999999993</v>
      </c>
      <c r="J140" s="289"/>
      <c r="O140" s="1">
        <v>67.319999999999993</v>
      </c>
      <c r="P140" s="1">
        <v>67.319999999999993</v>
      </c>
    </row>
    <row r="141" spans="1:21" ht="28.5">
      <c r="A141" s="98" t="s">
        <v>446</v>
      </c>
      <c r="B141" s="99" t="s">
        <v>1654</v>
      </c>
      <c r="C141" s="99" t="s">
        <v>1655</v>
      </c>
      <c r="D141" s="100" t="s">
        <v>530</v>
      </c>
      <c r="E141" s="37">
        <v>1</v>
      </c>
      <c r="F141" s="101"/>
      <c r="G141" s="94"/>
      <c r="H141" s="95"/>
      <c r="I141" s="102" t="s">
        <v>98</v>
      </c>
      <c r="J141" s="95"/>
      <c r="R141" s="1">
        <v>190.89</v>
      </c>
      <c r="S141" s="1">
        <v>162.26</v>
      </c>
      <c r="T141" s="1">
        <v>130.61000000000001</v>
      </c>
      <c r="U141" s="1">
        <v>104.49</v>
      </c>
    </row>
    <row r="142" spans="1:21">
      <c r="C142" s="114" t="s">
        <v>1656</v>
      </c>
    </row>
    <row r="143" spans="1:21" ht="14.25">
      <c r="A143" s="98"/>
      <c r="B143" s="99"/>
      <c r="C143" s="99" t="s">
        <v>88</v>
      </c>
      <c r="D143" s="100"/>
      <c r="E143" s="37"/>
      <c r="F143" s="101">
        <v>139.54</v>
      </c>
      <c r="G143" s="94" t="s">
        <v>1629</v>
      </c>
      <c r="H143" s="95">
        <v>200.94</v>
      </c>
      <c r="I143" s="102">
        <v>1</v>
      </c>
      <c r="J143" s="95">
        <v>200.94</v>
      </c>
      <c r="Q143" s="1">
        <v>200.94</v>
      </c>
    </row>
    <row r="144" spans="1:21" ht="14.25">
      <c r="A144" s="98"/>
      <c r="B144" s="99"/>
      <c r="C144" s="99" t="s">
        <v>89</v>
      </c>
      <c r="D144" s="100"/>
      <c r="E144" s="37"/>
      <c r="F144" s="101">
        <v>63.56</v>
      </c>
      <c r="G144" s="94" t="s">
        <v>1629</v>
      </c>
      <c r="H144" s="95">
        <v>91.53</v>
      </c>
      <c r="I144" s="102">
        <v>1</v>
      </c>
      <c r="J144" s="95">
        <v>91.53</v>
      </c>
    </row>
    <row r="145" spans="1:21" ht="14.25">
      <c r="A145" s="98"/>
      <c r="B145" s="99"/>
      <c r="C145" s="99" t="s">
        <v>97</v>
      </c>
      <c r="D145" s="100"/>
      <c r="E145" s="37"/>
      <c r="F145" s="101">
        <v>16.79</v>
      </c>
      <c r="G145" s="94" t="s">
        <v>98</v>
      </c>
      <c r="H145" s="95">
        <v>16.79</v>
      </c>
      <c r="I145" s="102">
        <v>1</v>
      </c>
      <c r="J145" s="95">
        <v>16.79</v>
      </c>
    </row>
    <row r="146" spans="1:21" ht="14.25">
      <c r="A146" s="98"/>
      <c r="B146" s="99"/>
      <c r="C146" s="99" t="s">
        <v>829</v>
      </c>
      <c r="D146" s="100" t="s">
        <v>91</v>
      </c>
      <c r="E146" s="37">
        <v>95</v>
      </c>
      <c r="F146" s="101"/>
      <c r="G146" s="94"/>
      <c r="H146" s="95">
        <v>190.89</v>
      </c>
      <c r="I146" s="102">
        <v>80.75</v>
      </c>
      <c r="J146" s="95">
        <v>162.26</v>
      </c>
    </row>
    <row r="147" spans="1:21" ht="14.25">
      <c r="A147" s="98"/>
      <c r="B147" s="99"/>
      <c r="C147" s="99" t="s">
        <v>830</v>
      </c>
      <c r="D147" s="100" t="s">
        <v>91</v>
      </c>
      <c r="E147" s="37">
        <v>65</v>
      </c>
      <c r="F147" s="101"/>
      <c r="G147" s="94"/>
      <c r="H147" s="95">
        <v>130.61000000000001</v>
      </c>
      <c r="I147" s="102">
        <v>52</v>
      </c>
      <c r="J147" s="95">
        <v>104.49</v>
      </c>
    </row>
    <row r="148" spans="1:21" ht="14.25">
      <c r="A148" s="104"/>
      <c r="B148" s="105"/>
      <c r="C148" s="105" t="s">
        <v>93</v>
      </c>
      <c r="D148" s="106" t="s">
        <v>94</v>
      </c>
      <c r="E148" s="107">
        <v>15.2</v>
      </c>
      <c r="F148" s="108"/>
      <c r="G148" s="109" t="s">
        <v>1629</v>
      </c>
      <c r="H148" s="110">
        <v>21.887999999999998</v>
      </c>
      <c r="I148" s="111"/>
      <c r="J148" s="110"/>
    </row>
    <row r="149" spans="1:21" ht="15">
      <c r="C149" s="112" t="s">
        <v>95</v>
      </c>
      <c r="G149" s="289">
        <v>630.76</v>
      </c>
      <c r="H149" s="289"/>
      <c r="I149" s="289">
        <v>576.01</v>
      </c>
      <c r="J149" s="289"/>
      <c r="O149" s="113">
        <v>630.76</v>
      </c>
      <c r="P149" s="113">
        <v>576.01</v>
      </c>
    </row>
    <row r="150" spans="1:21" ht="68.25">
      <c r="A150" s="98" t="s">
        <v>744</v>
      </c>
      <c r="B150" s="99" t="s">
        <v>1657</v>
      </c>
      <c r="C150" s="99" t="s">
        <v>338</v>
      </c>
      <c r="D150" s="100" t="s">
        <v>684</v>
      </c>
      <c r="E150" s="37">
        <v>10.199999999999999</v>
      </c>
      <c r="F150" s="101">
        <v>10.69</v>
      </c>
      <c r="G150" s="94" t="s">
        <v>98</v>
      </c>
      <c r="H150" s="95">
        <v>109.04</v>
      </c>
      <c r="I150" s="102">
        <v>1</v>
      </c>
      <c r="J150" s="95">
        <v>109.04</v>
      </c>
      <c r="R150" s="1">
        <v>0</v>
      </c>
      <c r="S150" s="1">
        <v>0</v>
      </c>
      <c r="T150" s="1">
        <v>0</v>
      </c>
      <c r="U150" s="1">
        <v>0</v>
      </c>
    </row>
    <row r="151" spans="1:21">
      <c r="A151" s="115"/>
      <c r="B151" s="115"/>
      <c r="C151" s="116" t="s">
        <v>1658</v>
      </c>
      <c r="D151" s="115"/>
      <c r="E151" s="115"/>
      <c r="F151" s="115"/>
      <c r="G151" s="115"/>
      <c r="H151" s="115"/>
      <c r="I151" s="115"/>
      <c r="J151" s="115"/>
    </row>
    <row r="152" spans="1:21" ht="15">
      <c r="C152" s="112" t="s">
        <v>95</v>
      </c>
      <c r="G152" s="289">
        <v>109.04</v>
      </c>
      <c r="H152" s="289"/>
      <c r="I152" s="289">
        <v>109.04</v>
      </c>
      <c r="J152" s="289"/>
      <c r="O152" s="1">
        <v>109.04</v>
      </c>
      <c r="P152" s="1">
        <v>109.04</v>
      </c>
    </row>
    <row r="153" spans="1:21" ht="54">
      <c r="A153" s="98" t="s">
        <v>453</v>
      </c>
      <c r="B153" s="99" t="s">
        <v>1659</v>
      </c>
      <c r="C153" s="99" t="s">
        <v>339</v>
      </c>
      <c r="D153" s="100" t="s">
        <v>834</v>
      </c>
      <c r="E153" s="37">
        <v>1.2</v>
      </c>
      <c r="F153" s="101">
        <v>19.16</v>
      </c>
      <c r="G153" s="94" t="s">
        <v>98</v>
      </c>
      <c r="H153" s="95">
        <v>22.99</v>
      </c>
      <c r="I153" s="102">
        <v>1</v>
      </c>
      <c r="J153" s="95">
        <v>22.99</v>
      </c>
      <c r="R153" s="1">
        <v>0</v>
      </c>
      <c r="S153" s="1">
        <v>0</v>
      </c>
      <c r="T153" s="1">
        <v>0</v>
      </c>
      <c r="U153" s="1">
        <v>0</v>
      </c>
    </row>
    <row r="154" spans="1:21">
      <c r="A154" s="115"/>
      <c r="B154" s="115"/>
      <c r="C154" s="116" t="s">
        <v>1660</v>
      </c>
      <c r="D154" s="115"/>
      <c r="E154" s="115"/>
      <c r="F154" s="115"/>
      <c r="G154" s="115"/>
      <c r="H154" s="115"/>
      <c r="I154" s="115"/>
      <c r="J154" s="115"/>
    </row>
    <row r="155" spans="1:21" ht="15">
      <c r="C155" s="112" t="s">
        <v>95</v>
      </c>
      <c r="G155" s="289">
        <v>22.99</v>
      </c>
      <c r="H155" s="289"/>
      <c r="I155" s="289">
        <v>22.99</v>
      </c>
      <c r="J155" s="289"/>
      <c r="O155" s="1">
        <v>22.99</v>
      </c>
      <c r="P155" s="1">
        <v>22.99</v>
      </c>
    </row>
    <row r="156" spans="1:21" ht="28.5">
      <c r="A156" s="98" t="s">
        <v>455</v>
      </c>
      <c r="B156" s="99" t="s">
        <v>1661</v>
      </c>
      <c r="C156" s="99" t="s">
        <v>1662</v>
      </c>
      <c r="D156" s="100" t="s">
        <v>530</v>
      </c>
      <c r="E156" s="37">
        <v>1</v>
      </c>
      <c r="F156" s="101"/>
      <c r="G156" s="94"/>
      <c r="H156" s="95"/>
      <c r="I156" s="102" t="s">
        <v>98</v>
      </c>
      <c r="J156" s="95"/>
      <c r="R156" s="1">
        <v>304.29000000000002</v>
      </c>
      <c r="S156" s="1">
        <v>258.64999999999998</v>
      </c>
      <c r="T156" s="1">
        <v>208.2</v>
      </c>
      <c r="U156" s="1">
        <v>166.56</v>
      </c>
    </row>
    <row r="157" spans="1:21">
      <c r="C157" s="114" t="s">
        <v>1656</v>
      </c>
    </row>
    <row r="158" spans="1:21" ht="14.25">
      <c r="A158" s="98"/>
      <c r="B158" s="99"/>
      <c r="C158" s="99" t="s">
        <v>88</v>
      </c>
      <c r="D158" s="100"/>
      <c r="E158" s="37"/>
      <c r="F158" s="101">
        <v>221.09</v>
      </c>
      <c r="G158" s="94" t="s">
        <v>1629</v>
      </c>
      <c r="H158" s="95">
        <v>318.37</v>
      </c>
      <c r="I158" s="102">
        <v>1</v>
      </c>
      <c r="J158" s="95">
        <v>318.37</v>
      </c>
      <c r="Q158" s="1">
        <v>318.37</v>
      </c>
    </row>
    <row r="159" spans="1:21" ht="14.25">
      <c r="A159" s="98"/>
      <c r="B159" s="99"/>
      <c r="C159" s="99" t="s">
        <v>89</v>
      </c>
      <c r="D159" s="100"/>
      <c r="E159" s="37"/>
      <c r="F159" s="101">
        <v>36.200000000000003</v>
      </c>
      <c r="G159" s="94" t="s">
        <v>1629</v>
      </c>
      <c r="H159" s="95">
        <v>52.13</v>
      </c>
      <c r="I159" s="102">
        <v>1</v>
      </c>
      <c r="J159" s="95">
        <v>52.13</v>
      </c>
    </row>
    <row r="160" spans="1:21" ht="14.25">
      <c r="A160" s="98"/>
      <c r="B160" s="99"/>
      <c r="C160" s="99" t="s">
        <v>96</v>
      </c>
      <c r="D160" s="100"/>
      <c r="E160" s="37"/>
      <c r="F160" s="101">
        <v>1.35</v>
      </c>
      <c r="G160" s="94" t="s">
        <v>1629</v>
      </c>
      <c r="H160" s="103">
        <v>1.94</v>
      </c>
      <c r="I160" s="102">
        <v>1</v>
      </c>
      <c r="J160" s="103">
        <v>1.94</v>
      </c>
      <c r="Q160" s="1">
        <v>1.94</v>
      </c>
    </row>
    <row r="161" spans="1:32" ht="14.25">
      <c r="A161" s="98"/>
      <c r="B161" s="99"/>
      <c r="C161" s="99" t="s">
        <v>97</v>
      </c>
      <c r="D161" s="100"/>
      <c r="E161" s="37"/>
      <c r="F161" s="101">
        <v>111.92</v>
      </c>
      <c r="G161" s="94" t="s">
        <v>98</v>
      </c>
      <c r="H161" s="95">
        <v>111.92</v>
      </c>
      <c r="I161" s="102">
        <v>1</v>
      </c>
      <c r="J161" s="95">
        <v>111.92</v>
      </c>
    </row>
    <row r="162" spans="1:32" ht="14.25">
      <c r="A162" s="98"/>
      <c r="B162" s="99"/>
      <c r="C162" s="99" t="s">
        <v>829</v>
      </c>
      <c r="D162" s="100" t="s">
        <v>91</v>
      </c>
      <c r="E162" s="37">
        <v>95</v>
      </c>
      <c r="F162" s="101"/>
      <c r="G162" s="94"/>
      <c r="H162" s="95">
        <v>304.29000000000002</v>
      </c>
      <c r="I162" s="102">
        <v>80.75</v>
      </c>
      <c r="J162" s="95">
        <v>258.64999999999998</v>
      </c>
    </row>
    <row r="163" spans="1:32" ht="14.25">
      <c r="A163" s="98"/>
      <c r="B163" s="99"/>
      <c r="C163" s="99" t="s">
        <v>830</v>
      </c>
      <c r="D163" s="100" t="s">
        <v>91</v>
      </c>
      <c r="E163" s="37">
        <v>65</v>
      </c>
      <c r="F163" s="101"/>
      <c r="G163" s="94"/>
      <c r="H163" s="95">
        <v>208.2</v>
      </c>
      <c r="I163" s="102">
        <v>52</v>
      </c>
      <c r="J163" s="95">
        <v>166.56</v>
      </c>
    </row>
    <row r="164" spans="1:32" ht="14.25">
      <c r="A164" s="104"/>
      <c r="B164" s="105"/>
      <c r="C164" s="105" t="s">
        <v>93</v>
      </c>
      <c r="D164" s="106" t="s">
        <v>94</v>
      </c>
      <c r="E164" s="107">
        <v>23.52</v>
      </c>
      <c r="F164" s="108"/>
      <c r="G164" s="109" t="s">
        <v>1629</v>
      </c>
      <c r="H164" s="110">
        <v>33.8688</v>
      </c>
      <c r="I164" s="111"/>
      <c r="J164" s="110"/>
    </row>
    <row r="165" spans="1:32" ht="15">
      <c r="C165" s="112" t="s">
        <v>95</v>
      </c>
      <c r="G165" s="289">
        <v>994.91000000000008</v>
      </c>
      <c r="H165" s="289"/>
      <c r="I165" s="289">
        <v>907.63</v>
      </c>
      <c r="J165" s="289"/>
      <c r="O165" s="113">
        <v>994.91000000000008</v>
      </c>
      <c r="P165" s="113">
        <v>907.63</v>
      </c>
    </row>
    <row r="166" spans="1:32" ht="54">
      <c r="A166" s="104" t="s">
        <v>456</v>
      </c>
      <c r="B166" s="105" t="s">
        <v>434</v>
      </c>
      <c r="C166" s="105" t="s">
        <v>340</v>
      </c>
      <c r="D166" s="106" t="s">
        <v>687</v>
      </c>
      <c r="E166" s="107">
        <v>100</v>
      </c>
      <c r="F166" s="108">
        <v>6.33</v>
      </c>
      <c r="G166" s="109" t="s">
        <v>98</v>
      </c>
      <c r="H166" s="110">
        <v>633</v>
      </c>
      <c r="I166" s="111">
        <v>1</v>
      </c>
      <c r="J166" s="110">
        <v>633</v>
      </c>
      <c r="R166" s="1">
        <v>0</v>
      </c>
      <c r="S166" s="1">
        <v>0</v>
      </c>
      <c r="T166" s="1">
        <v>0</v>
      </c>
      <c r="U166" s="1">
        <v>0</v>
      </c>
    </row>
    <row r="167" spans="1:32" ht="15">
      <c r="C167" s="112" t="s">
        <v>95</v>
      </c>
      <c r="G167" s="289">
        <v>633</v>
      </c>
      <c r="H167" s="289"/>
      <c r="I167" s="289">
        <v>633</v>
      </c>
      <c r="J167" s="289"/>
      <c r="O167" s="1">
        <v>633</v>
      </c>
      <c r="P167" s="1">
        <v>633</v>
      </c>
    </row>
    <row r="168" spans="1:32" ht="39.75">
      <c r="A168" s="104" t="s">
        <v>457</v>
      </c>
      <c r="B168" s="105" t="s">
        <v>434</v>
      </c>
      <c r="C168" s="105" t="s">
        <v>341</v>
      </c>
      <c r="D168" s="106" t="s">
        <v>803</v>
      </c>
      <c r="E168" s="107">
        <v>1</v>
      </c>
      <c r="F168" s="108">
        <v>191.55</v>
      </c>
      <c r="G168" s="109" t="s">
        <v>98</v>
      </c>
      <c r="H168" s="110">
        <v>191.55</v>
      </c>
      <c r="I168" s="111">
        <v>1</v>
      </c>
      <c r="J168" s="110">
        <v>191.55</v>
      </c>
      <c r="R168" s="1">
        <v>0</v>
      </c>
      <c r="S168" s="1">
        <v>0</v>
      </c>
      <c r="T168" s="1">
        <v>0</v>
      </c>
      <c r="U168" s="1">
        <v>0</v>
      </c>
    </row>
    <row r="169" spans="1:32" ht="15">
      <c r="C169" s="112" t="s">
        <v>95</v>
      </c>
      <c r="G169" s="289">
        <v>191.55</v>
      </c>
      <c r="H169" s="289"/>
      <c r="I169" s="289">
        <v>191.55</v>
      </c>
      <c r="J169" s="289"/>
      <c r="O169" s="1">
        <v>191.55</v>
      </c>
      <c r="P169" s="1">
        <v>191.55</v>
      </c>
    </row>
    <row r="171" spans="1:32" ht="15">
      <c r="A171" s="291" t="s">
        <v>1663</v>
      </c>
      <c r="B171" s="291"/>
      <c r="C171" s="291"/>
      <c r="D171" s="291"/>
      <c r="E171" s="291"/>
      <c r="F171" s="291"/>
      <c r="G171" s="289">
        <v>6876.6699999999992</v>
      </c>
      <c r="H171" s="289"/>
      <c r="I171" s="289">
        <v>6474</v>
      </c>
      <c r="J171" s="289"/>
      <c r="AF171" s="117" t="s">
        <v>1663</v>
      </c>
    </row>
    <row r="175" spans="1:32" ht="15">
      <c r="A175" s="291" t="s">
        <v>1664</v>
      </c>
      <c r="B175" s="291"/>
      <c r="C175" s="291"/>
      <c r="D175" s="291"/>
      <c r="E175" s="291"/>
      <c r="F175" s="291"/>
      <c r="G175" s="289">
        <v>13900.31</v>
      </c>
      <c r="H175" s="289"/>
      <c r="I175" s="289">
        <v>13307.32</v>
      </c>
      <c r="J175" s="289"/>
      <c r="AF175" s="117" t="s">
        <v>1664</v>
      </c>
    </row>
    <row r="179" spans="1:31" ht="16.5">
      <c r="A179" s="290" t="s">
        <v>1665</v>
      </c>
      <c r="B179" s="290"/>
      <c r="C179" s="290"/>
      <c r="D179" s="290"/>
      <c r="E179" s="290"/>
      <c r="F179" s="290"/>
      <c r="G179" s="290"/>
      <c r="H179" s="290"/>
      <c r="I179" s="290"/>
      <c r="J179" s="290"/>
      <c r="AE179" s="97" t="s">
        <v>1665</v>
      </c>
    </row>
    <row r="180" spans="1:31" ht="71.25">
      <c r="A180" s="98" t="s">
        <v>754</v>
      </c>
      <c r="B180" s="99" t="s">
        <v>1632</v>
      </c>
      <c r="C180" s="99" t="s">
        <v>1633</v>
      </c>
      <c r="D180" s="100" t="s">
        <v>460</v>
      </c>
      <c r="E180" s="37">
        <v>5</v>
      </c>
      <c r="F180" s="101"/>
      <c r="G180" s="94"/>
      <c r="H180" s="95"/>
      <c r="I180" s="102" t="s">
        <v>98</v>
      </c>
      <c r="J180" s="95"/>
      <c r="R180" s="1">
        <v>71.540000000000006</v>
      </c>
      <c r="S180" s="1">
        <v>60.8</v>
      </c>
      <c r="T180" s="1">
        <v>48.95</v>
      </c>
      <c r="U180" s="1">
        <v>39.159999999999997</v>
      </c>
    </row>
    <row r="181" spans="1:31" ht="14.25">
      <c r="A181" s="98"/>
      <c r="B181" s="99"/>
      <c r="C181" s="99" t="s">
        <v>88</v>
      </c>
      <c r="D181" s="100"/>
      <c r="E181" s="37"/>
      <c r="F181" s="101">
        <v>10.87</v>
      </c>
      <c r="G181" s="94" t="s">
        <v>1666</v>
      </c>
      <c r="H181" s="95">
        <v>71.739999999999995</v>
      </c>
      <c r="I181" s="102">
        <v>1</v>
      </c>
      <c r="J181" s="95">
        <v>71.739999999999995</v>
      </c>
      <c r="Q181" s="1">
        <v>71.739999999999995</v>
      </c>
    </row>
    <row r="182" spans="1:31" ht="14.25">
      <c r="A182" s="98"/>
      <c r="B182" s="99"/>
      <c r="C182" s="99" t="s">
        <v>89</v>
      </c>
      <c r="D182" s="100"/>
      <c r="E182" s="37"/>
      <c r="F182" s="101">
        <v>8.8699999999999992</v>
      </c>
      <c r="G182" s="94" t="s">
        <v>1666</v>
      </c>
      <c r="H182" s="95">
        <v>58.54</v>
      </c>
      <c r="I182" s="102">
        <v>1</v>
      </c>
      <c r="J182" s="95">
        <v>58.54</v>
      </c>
    </row>
    <row r="183" spans="1:31" ht="14.25">
      <c r="A183" s="98"/>
      <c r="B183" s="99"/>
      <c r="C183" s="99" t="s">
        <v>96</v>
      </c>
      <c r="D183" s="100"/>
      <c r="E183" s="37"/>
      <c r="F183" s="101">
        <v>0.54</v>
      </c>
      <c r="G183" s="94" t="s">
        <v>1666</v>
      </c>
      <c r="H183" s="103">
        <v>3.56</v>
      </c>
      <c r="I183" s="102">
        <v>1</v>
      </c>
      <c r="J183" s="103">
        <v>3.56</v>
      </c>
      <c r="Q183" s="1">
        <v>3.56</v>
      </c>
    </row>
    <row r="184" spans="1:31" ht="14.25">
      <c r="A184" s="98"/>
      <c r="B184" s="99"/>
      <c r="C184" s="99" t="s">
        <v>97</v>
      </c>
      <c r="D184" s="100"/>
      <c r="E184" s="37"/>
      <c r="F184" s="101">
        <v>0.76</v>
      </c>
      <c r="G184" s="94" t="s">
        <v>98</v>
      </c>
      <c r="H184" s="95">
        <v>3.8</v>
      </c>
      <c r="I184" s="102">
        <v>1</v>
      </c>
      <c r="J184" s="95">
        <v>3.8</v>
      </c>
    </row>
    <row r="185" spans="1:31" ht="14.25">
      <c r="A185" s="98"/>
      <c r="B185" s="99"/>
      <c r="C185" s="99" t="s">
        <v>829</v>
      </c>
      <c r="D185" s="100" t="s">
        <v>91</v>
      </c>
      <c r="E185" s="37">
        <v>95</v>
      </c>
      <c r="F185" s="101"/>
      <c r="G185" s="94"/>
      <c r="H185" s="95">
        <v>71.540000000000006</v>
      </c>
      <c r="I185" s="102">
        <v>80.75</v>
      </c>
      <c r="J185" s="95">
        <v>60.8</v>
      </c>
    </row>
    <row r="186" spans="1:31" ht="14.25">
      <c r="A186" s="98"/>
      <c r="B186" s="99"/>
      <c r="C186" s="99" t="s">
        <v>830</v>
      </c>
      <c r="D186" s="100" t="s">
        <v>91</v>
      </c>
      <c r="E186" s="37">
        <v>65</v>
      </c>
      <c r="F186" s="101"/>
      <c r="G186" s="94"/>
      <c r="H186" s="95">
        <v>48.95</v>
      </c>
      <c r="I186" s="102">
        <v>52</v>
      </c>
      <c r="J186" s="95">
        <v>39.159999999999997</v>
      </c>
    </row>
    <row r="187" spans="1:31" ht="14.25">
      <c r="A187" s="104"/>
      <c r="B187" s="105"/>
      <c r="C187" s="105" t="s">
        <v>93</v>
      </c>
      <c r="D187" s="106" t="s">
        <v>94</v>
      </c>
      <c r="E187" s="107">
        <v>1.1299999999999999</v>
      </c>
      <c r="F187" s="108"/>
      <c r="G187" s="109" t="s">
        <v>1666</v>
      </c>
      <c r="H187" s="110">
        <v>7.4579999999999993</v>
      </c>
      <c r="I187" s="111"/>
      <c r="J187" s="110"/>
    </row>
    <row r="188" spans="1:31" ht="15">
      <c r="C188" s="112" t="s">
        <v>95</v>
      </c>
      <c r="G188" s="289">
        <v>254.57</v>
      </c>
      <c r="H188" s="289"/>
      <c r="I188" s="289">
        <v>234.04000000000002</v>
      </c>
      <c r="J188" s="289"/>
      <c r="O188" s="113">
        <v>254.57</v>
      </c>
      <c r="P188" s="113">
        <v>234.04000000000002</v>
      </c>
    </row>
    <row r="189" spans="1:31" ht="39.75">
      <c r="A189" s="104" t="s">
        <v>461</v>
      </c>
      <c r="B189" s="105" t="s">
        <v>434</v>
      </c>
      <c r="C189" s="105" t="s">
        <v>342</v>
      </c>
      <c r="D189" s="106" t="s">
        <v>454</v>
      </c>
      <c r="E189" s="107">
        <v>5</v>
      </c>
      <c r="F189" s="108">
        <v>272.14</v>
      </c>
      <c r="G189" s="109" t="s">
        <v>98</v>
      </c>
      <c r="H189" s="110">
        <v>1360.7</v>
      </c>
      <c r="I189" s="111">
        <v>1</v>
      </c>
      <c r="J189" s="110">
        <v>1360.7</v>
      </c>
      <c r="R189" s="1">
        <v>0</v>
      </c>
      <c r="S189" s="1">
        <v>0</v>
      </c>
      <c r="T189" s="1">
        <v>0</v>
      </c>
      <c r="U189" s="1">
        <v>0</v>
      </c>
    </row>
    <row r="190" spans="1:31" ht="15">
      <c r="C190" s="112" t="s">
        <v>95</v>
      </c>
      <c r="G190" s="289">
        <v>1360.7</v>
      </c>
      <c r="H190" s="289"/>
      <c r="I190" s="289">
        <v>1360.7</v>
      </c>
      <c r="J190" s="289"/>
      <c r="O190" s="1">
        <v>1360.7</v>
      </c>
      <c r="P190" s="1">
        <v>1360.7</v>
      </c>
    </row>
    <row r="191" spans="1:31" ht="42.75">
      <c r="A191" s="98" t="s">
        <v>464</v>
      </c>
      <c r="B191" s="99" t="s">
        <v>1627</v>
      </c>
      <c r="C191" s="99" t="s">
        <v>1628</v>
      </c>
      <c r="D191" s="100" t="s">
        <v>460</v>
      </c>
      <c r="E191" s="37">
        <v>2</v>
      </c>
      <c r="F191" s="101"/>
      <c r="G191" s="94"/>
      <c r="H191" s="95"/>
      <c r="I191" s="102" t="s">
        <v>98</v>
      </c>
      <c r="J191" s="95"/>
      <c r="R191" s="1">
        <v>101.99</v>
      </c>
      <c r="S191" s="1">
        <v>86.69</v>
      </c>
      <c r="T191" s="1">
        <v>76.489999999999995</v>
      </c>
      <c r="U191" s="1">
        <v>61.2</v>
      </c>
    </row>
    <row r="192" spans="1:31" ht="14.25">
      <c r="A192" s="98"/>
      <c r="B192" s="99"/>
      <c r="C192" s="99" t="s">
        <v>88</v>
      </c>
      <c r="D192" s="100"/>
      <c r="E192" s="37"/>
      <c r="F192" s="101">
        <v>48.29</v>
      </c>
      <c r="G192" s="94" t="s">
        <v>1666</v>
      </c>
      <c r="H192" s="95">
        <v>127.49</v>
      </c>
      <c r="I192" s="102">
        <v>1</v>
      </c>
      <c r="J192" s="95">
        <v>127.49</v>
      </c>
      <c r="Q192" s="1">
        <v>127.49</v>
      </c>
    </row>
    <row r="193" spans="1:21" ht="14.25">
      <c r="A193" s="98"/>
      <c r="B193" s="99"/>
      <c r="C193" s="99" t="s">
        <v>89</v>
      </c>
      <c r="D193" s="100"/>
      <c r="E193" s="37"/>
      <c r="F193" s="101">
        <v>0.31</v>
      </c>
      <c r="G193" s="94" t="s">
        <v>1666</v>
      </c>
      <c r="H193" s="95">
        <v>0.82</v>
      </c>
      <c r="I193" s="102">
        <v>1</v>
      </c>
      <c r="J193" s="95">
        <v>0.82</v>
      </c>
    </row>
    <row r="194" spans="1:21" ht="14.25">
      <c r="A194" s="98"/>
      <c r="B194" s="99"/>
      <c r="C194" s="99" t="s">
        <v>97</v>
      </c>
      <c r="D194" s="100"/>
      <c r="E194" s="37"/>
      <c r="F194" s="101">
        <v>6.35</v>
      </c>
      <c r="G194" s="94" t="s">
        <v>98</v>
      </c>
      <c r="H194" s="95">
        <v>12.7</v>
      </c>
      <c r="I194" s="102">
        <v>1</v>
      </c>
      <c r="J194" s="95">
        <v>12.7</v>
      </c>
    </row>
    <row r="195" spans="1:21" ht="14.25">
      <c r="A195" s="98"/>
      <c r="B195" s="99"/>
      <c r="C195" s="99" t="s">
        <v>829</v>
      </c>
      <c r="D195" s="100" t="s">
        <v>91</v>
      </c>
      <c r="E195" s="37">
        <v>80</v>
      </c>
      <c r="F195" s="101"/>
      <c r="G195" s="94"/>
      <c r="H195" s="95">
        <v>101.99</v>
      </c>
      <c r="I195" s="102">
        <v>68</v>
      </c>
      <c r="J195" s="95">
        <v>86.69</v>
      </c>
    </row>
    <row r="196" spans="1:21" ht="14.25">
      <c r="A196" s="98"/>
      <c r="B196" s="99"/>
      <c r="C196" s="99" t="s">
        <v>830</v>
      </c>
      <c r="D196" s="100" t="s">
        <v>91</v>
      </c>
      <c r="E196" s="37">
        <v>60</v>
      </c>
      <c r="F196" s="101"/>
      <c r="G196" s="94"/>
      <c r="H196" s="95">
        <v>76.489999999999995</v>
      </c>
      <c r="I196" s="102">
        <v>48</v>
      </c>
      <c r="J196" s="95">
        <v>61.2</v>
      </c>
    </row>
    <row r="197" spans="1:21" ht="14.25">
      <c r="A197" s="104"/>
      <c r="B197" s="105"/>
      <c r="C197" s="105" t="s">
        <v>93</v>
      </c>
      <c r="D197" s="106" t="s">
        <v>94</v>
      </c>
      <c r="E197" s="107">
        <v>4.8</v>
      </c>
      <c r="F197" s="108"/>
      <c r="G197" s="109" t="s">
        <v>1666</v>
      </c>
      <c r="H197" s="110">
        <v>12.672000000000001</v>
      </c>
      <c r="I197" s="111"/>
      <c r="J197" s="110"/>
    </row>
    <row r="198" spans="1:21" ht="15">
      <c r="C198" s="112" t="s">
        <v>95</v>
      </c>
      <c r="G198" s="289">
        <v>319.49</v>
      </c>
      <c r="H198" s="289"/>
      <c r="I198" s="289">
        <v>288.89999999999998</v>
      </c>
      <c r="J198" s="289"/>
      <c r="O198" s="113">
        <v>319.49</v>
      </c>
      <c r="P198" s="113">
        <v>288.89999999999998</v>
      </c>
    </row>
    <row r="199" spans="1:21" ht="54">
      <c r="A199" s="104" t="s">
        <v>465</v>
      </c>
      <c r="B199" s="105" t="s">
        <v>434</v>
      </c>
      <c r="C199" s="105" t="s">
        <v>343</v>
      </c>
      <c r="D199" s="106" t="s">
        <v>454</v>
      </c>
      <c r="E199" s="107">
        <v>1</v>
      </c>
      <c r="F199" s="108">
        <v>2690.38</v>
      </c>
      <c r="G199" s="109" t="s">
        <v>98</v>
      </c>
      <c r="H199" s="110">
        <v>2690.38</v>
      </c>
      <c r="I199" s="111">
        <v>1</v>
      </c>
      <c r="J199" s="110">
        <v>2690.38</v>
      </c>
      <c r="R199" s="1">
        <v>0</v>
      </c>
      <c r="S199" s="1">
        <v>0</v>
      </c>
      <c r="T199" s="1">
        <v>0</v>
      </c>
      <c r="U199" s="1">
        <v>0</v>
      </c>
    </row>
    <row r="200" spans="1:21" ht="15">
      <c r="C200" s="112" t="s">
        <v>95</v>
      </c>
      <c r="G200" s="289">
        <v>2690.38</v>
      </c>
      <c r="H200" s="289"/>
      <c r="I200" s="289">
        <v>2690.38</v>
      </c>
      <c r="J200" s="289"/>
      <c r="O200" s="1">
        <v>2690.38</v>
      </c>
      <c r="P200" s="1">
        <v>2690.38</v>
      </c>
    </row>
    <row r="201" spans="1:21" ht="54">
      <c r="A201" s="104" t="s">
        <v>468</v>
      </c>
      <c r="B201" s="105" t="s">
        <v>434</v>
      </c>
      <c r="C201" s="105" t="s">
        <v>344</v>
      </c>
      <c r="D201" s="106" t="s">
        <v>454</v>
      </c>
      <c r="E201" s="107">
        <v>1</v>
      </c>
      <c r="F201" s="108">
        <v>1480.07</v>
      </c>
      <c r="G201" s="109" t="s">
        <v>98</v>
      </c>
      <c r="H201" s="110">
        <v>1480.07</v>
      </c>
      <c r="I201" s="111">
        <v>1</v>
      </c>
      <c r="J201" s="110">
        <v>1480.07</v>
      </c>
      <c r="R201" s="1">
        <v>0</v>
      </c>
      <c r="S201" s="1">
        <v>0</v>
      </c>
      <c r="T201" s="1">
        <v>0</v>
      </c>
      <c r="U201" s="1">
        <v>0</v>
      </c>
    </row>
    <row r="202" spans="1:21" ht="15">
      <c r="C202" s="112" t="s">
        <v>95</v>
      </c>
      <c r="G202" s="289">
        <v>1480.07</v>
      </c>
      <c r="H202" s="289"/>
      <c r="I202" s="289">
        <v>1480.07</v>
      </c>
      <c r="J202" s="289"/>
      <c r="O202" s="1">
        <v>1480.07</v>
      </c>
      <c r="P202" s="1">
        <v>1480.07</v>
      </c>
    </row>
    <row r="203" spans="1:21" ht="71.25">
      <c r="A203" s="98" t="s">
        <v>475</v>
      </c>
      <c r="B203" s="99" t="s">
        <v>1632</v>
      </c>
      <c r="C203" s="99" t="s">
        <v>1633</v>
      </c>
      <c r="D203" s="100" t="s">
        <v>460</v>
      </c>
      <c r="E203" s="37">
        <v>5</v>
      </c>
      <c r="F203" s="101"/>
      <c r="G203" s="94"/>
      <c r="H203" s="95"/>
      <c r="I203" s="102" t="s">
        <v>98</v>
      </c>
      <c r="J203" s="95"/>
      <c r="R203" s="1">
        <v>71.540000000000006</v>
      </c>
      <c r="S203" s="1">
        <v>60.8</v>
      </c>
      <c r="T203" s="1">
        <v>48.95</v>
      </c>
      <c r="U203" s="1">
        <v>39.159999999999997</v>
      </c>
    </row>
    <row r="204" spans="1:21" ht="14.25">
      <c r="A204" s="98"/>
      <c r="B204" s="99"/>
      <c r="C204" s="99" t="s">
        <v>88</v>
      </c>
      <c r="D204" s="100"/>
      <c r="E204" s="37"/>
      <c r="F204" s="101">
        <v>10.87</v>
      </c>
      <c r="G204" s="94" t="s">
        <v>1666</v>
      </c>
      <c r="H204" s="95">
        <v>71.739999999999995</v>
      </c>
      <c r="I204" s="102">
        <v>1</v>
      </c>
      <c r="J204" s="95">
        <v>71.739999999999995</v>
      </c>
      <c r="Q204" s="1">
        <v>71.739999999999995</v>
      </c>
    </row>
    <row r="205" spans="1:21" ht="14.25">
      <c r="A205" s="98"/>
      <c r="B205" s="99"/>
      <c r="C205" s="99" t="s">
        <v>89</v>
      </c>
      <c r="D205" s="100"/>
      <c r="E205" s="37"/>
      <c r="F205" s="101">
        <v>8.8699999999999992</v>
      </c>
      <c r="G205" s="94" t="s">
        <v>1666</v>
      </c>
      <c r="H205" s="95">
        <v>58.54</v>
      </c>
      <c r="I205" s="102">
        <v>1</v>
      </c>
      <c r="J205" s="95">
        <v>58.54</v>
      </c>
    </row>
    <row r="206" spans="1:21" ht="14.25">
      <c r="A206" s="98"/>
      <c r="B206" s="99"/>
      <c r="C206" s="99" t="s">
        <v>96</v>
      </c>
      <c r="D206" s="100"/>
      <c r="E206" s="37"/>
      <c r="F206" s="101">
        <v>0.54</v>
      </c>
      <c r="G206" s="94" t="s">
        <v>1666</v>
      </c>
      <c r="H206" s="103">
        <v>3.56</v>
      </c>
      <c r="I206" s="102">
        <v>1</v>
      </c>
      <c r="J206" s="103">
        <v>3.56</v>
      </c>
      <c r="Q206" s="1">
        <v>3.56</v>
      </c>
    </row>
    <row r="207" spans="1:21" ht="14.25">
      <c r="A207" s="98"/>
      <c r="B207" s="99"/>
      <c r="C207" s="99" t="s">
        <v>97</v>
      </c>
      <c r="D207" s="100"/>
      <c r="E207" s="37"/>
      <c r="F207" s="101">
        <v>0.76</v>
      </c>
      <c r="G207" s="94" t="s">
        <v>98</v>
      </c>
      <c r="H207" s="95">
        <v>3.8</v>
      </c>
      <c r="I207" s="102">
        <v>1</v>
      </c>
      <c r="J207" s="95">
        <v>3.8</v>
      </c>
    </row>
    <row r="208" spans="1:21" ht="14.25">
      <c r="A208" s="98"/>
      <c r="B208" s="99"/>
      <c r="C208" s="99" t="s">
        <v>829</v>
      </c>
      <c r="D208" s="100" t="s">
        <v>91</v>
      </c>
      <c r="E208" s="37">
        <v>95</v>
      </c>
      <c r="F208" s="101"/>
      <c r="G208" s="94"/>
      <c r="H208" s="95">
        <v>71.540000000000006</v>
      </c>
      <c r="I208" s="102">
        <v>80.75</v>
      </c>
      <c r="J208" s="95">
        <v>60.8</v>
      </c>
    </row>
    <row r="209" spans="1:21" ht="14.25">
      <c r="A209" s="98"/>
      <c r="B209" s="99"/>
      <c r="C209" s="99" t="s">
        <v>830</v>
      </c>
      <c r="D209" s="100" t="s">
        <v>91</v>
      </c>
      <c r="E209" s="37">
        <v>65</v>
      </c>
      <c r="F209" s="101"/>
      <c r="G209" s="94"/>
      <c r="H209" s="95">
        <v>48.95</v>
      </c>
      <c r="I209" s="102">
        <v>52</v>
      </c>
      <c r="J209" s="95">
        <v>39.159999999999997</v>
      </c>
    </row>
    <row r="210" spans="1:21" ht="14.25">
      <c r="A210" s="104"/>
      <c r="B210" s="105"/>
      <c r="C210" s="105" t="s">
        <v>93</v>
      </c>
      <c r="D210" s="106" t="s">
        <v>94</v>
      </c>
      <c r="E210" s="107">
        <v>1.1299999999999999</v>
      </c>
      <c r="F210" s="108"/>
      <c r="G210" s="109" t="s">
        <v>1666</v>
      </c>
      <c r="H210" s="110">
        <v>7.4579999999999993</v>
      </c>
      <c r="I210" s="111"/>
      <c r="J210" s="110"/>
    </row>
    <row r="211" spans="1:21" ht="15">
      <c r="C211" s="112" t="s">
        <v>95</v>
      </c>
      <c r="G211" s="289">
        <v>254.57</v>
      </c>
      <c r="H211" s="289"/>
      <c r="I211" s="289">
        <v>234.04000000000002</v>
      </c>
      <c r="J211" s="289"/>
      <c r="O211" s="113">
        <v>254.57</v>
      </c>
      <c r="P211" s="113">
        <v>234.04000000000002</v>
      </c>
    </row>
    <row r="212" spans="1:21" ht="39.75">
      <c r="A212" s="104" t="s">
        <v>478</v>
      </c>
      <c r="B212" s="105" t="s">
        <v>434</v>
      </c>
      <c r="C212" s="105" t="s">
        <v>345</v>
      </c>
      <c r="D212" s="106" t="s">
        <v>454</v>
      </c>
      <c r="E212" s="107">
        <v>5</v>
      </c>
      <c r="F212" s="108">
        <v>91.78</v>
      </c>
      <c r="G212" s="109" t="s">
        <v>98</v>
      </c>
      <c r="H212" s="110">
        <v>458.9</v>
      </c>
      <c r="I212" s="111">
        <v>1</v>
      </c>
      <c r="J212" s="110">
        <v>458.9</v>
      </c>
      <c r="R212" s="1">
        <v>0</v>
      </c>
      <c r="S212" s="1">
        <v>0</v>
      </c>
      <c r="T212" s="1">
        <v>0</v>
      </c>
      <c r="U212" s="1">
        <v>0</v>
      </c>
    </row>
    <row r="213" spans="1:21" ht="15">
      <c r="C213" s="112" t="s">
        <v>95</v>
      </c>
      <c r="G213" s="289">
        <v>458.9</v>
      </c>
      <c r="H213" s="289"/>
      <c r="I213" s="289">
        <v>458.9</v>
      </c>
      <c r="J213" s="289"/>
      <c r="O213" s="1">
        <v>458.9</v>
      </c>
      <c r="P213" s="1">
        <v>458.9</v>
      </c>
    </row>
    <row r="214" spans="1:21" ht="39.75">
      <c r="A214" s="104" t="s">
        <v>485</v>
      </c>
      <c r="B214" s="105" t="s">
        <v>434</v>
      </c>
      <c r="C214" s="105" t="s">
        <v>346</v>
      </c>
      <c r="D214" s="106" t="s">
        <v>454</v>
      </c>
      <c r="E214" s="107">
        <v>50</v>
      </c>
      <c r="F214" s="108">
        <v>3.54</v>
      </c>
      <c r="G214" s="109" t="s">
        <v>98</v>
      </c>
      <c r="H214" s="110">
        <v>177</v>
      </c>
      <c r="I214" s="111">
        <v>5.42</v>
      </c>
      <c r="J214" s="110">
        <v>959.34</v>
      </c>
      <c r="R214" s="1">
        <v>0</v>
      </c>
      <c r="S214" s="1">
        <v>0</v>
      </c>
      <c r="T214" s="1">
        <v>0</v>
      </c>
      <c r="U214" s="1">
        <v>0</v>
      </c>
    </row>
    <row r="215" spans="1:21" ht="15">
      <c r="C215" s="112" t="s">
        <v>95</v>
      </c>
      <c r="G215" s="289">
        <v>177</v>
      </c>
      <c r="H215" s="289"/>
      <c r="I215" s="289">
        <v>959.34</v>
      </c>
      <c r="J215" s="289"/>
      <c r="O215" s="1">
        <v>177</v>
      </c>
      <c r="P215" s="1">
        <v>959.34</v>
      </c>
    </row>
    <row r="216" spans="1:21" ht="71.25">
      <c r="A216" s="98" t="s">
        <v>487</v>
      </c>
      <c r="B216" s="99" t="s">
        <v>1632</v>
      </c>
      <c r="C216" s="99" t="s">
        <v>1633</v>
      </c>
      <c r="D216" s="100" t="s">
        <v>460</v>
      </c>
      <c r="E216" s="37">
        <v>5</v>
      </c>
      <c r="F216" s="101"/>
      <c r="G216" s="94"/>
      <c r="H216" s="95"/>
      <c r="I216" s="102" t="s">
        <v>98</v>
      </c>
      <c r="J216" s="95"/>
      <c r="R216" s="1">
        <v>71.540000000000006</v>
      </c>
      <c r="S216" s="1">
        <v>60.8</v>
      </c>
      <c r="T216" s="1">
        <v>48.95</v>
      </c>
      <c r="U216" s="1">
        <v>39.159999999999997</v>
      </c>
    </row>
    <row r="217" spans="1:21" ht="14.25">
      <c r="A217" s="98"/>
      <c r="B217" s="99"/>
      <c r="C217" s="99" t="s">
        <v>88</v>
      </c>
      <c r="D217" s="100"/>
      <c r="E217" s="37"/>
      <c r="F217" s="101">
        <v>10.87</v>
      </c>
      <c r="G217" s="94" t="s">
        <v>1666</v>
      </c>
      <c r="H217" s="95">
        <v>71.739999999999995</v>
      </c>
      <c r="I217" s="102">
        <v>1</v>
      </c>
      <c r="J217" s="95">
        <v>71.739999999999995</v>
      </c>
      <c r="Q217" s="1">
        <v>71.739999999999995</v>
      </c>
    </row>
    <row r="218" spans="1:21" ht="14.25">
      <c r="A218" s="98"/>
      <c r="B218" s="99"/>
      <c r="C218" s="99" t="s">
        <v>89</v>
      </c>
      <c r="D218" s="100"/>
      <c r="E218" s="37"/>
      <c r="F218" s="101">
        <v>8.8699999999999992</v>
      </c>
      <c r="G218" s="94" t="s">
        <v>1666</v>
      </c>
      <c r="H218" s="95">
        <v>58.54</v>
      </c>
      <c r="I218" s="102">
        <v>1</v>
      </c>
      <c r="J218" s="95">
        <v>58.54</v>
      </c>
    </row>
    <row r="219" spans="1:21" ht="14.25">
      <c r="A219" s="98"/>
      <c r="B219" s="99"/>
      <c r="C219" s="99" t="s">
        <v>96</v>
      </c>
      <c r="D219" s="100"/>
      <c r="E219" s="37"/>
      <c r="F219" s="101">
        <v>0.54</v>
      </c>
      <c r="G219" s="94" t="s">
        <v>1666</v>
      </c>
      <c r="H219" s="103">
        <v>3.56</v>
      </c>
      <c r="I219" s="102">
        <v>1</v>
      </c>
      <c r="J219" s="103">
        <v>3.56</v>
      </c>
      <c r="Q219" s="1">
        <v>3.56</v>
      </c>
    </row>
    <row r="220" spans="1:21" ht="14.25">
      <c r="A220" s="98"/>
      <c r="B220" s="99"/>
      <c r="C220" s="99" t="s">
        <v>97</v>
      </c>
      <c r="D220" s="100"/>
      <c r="E220" s="37"/>
      <c r="F220" s="101">
        <v>0.76</v>
      </c>
      <c r="G220" s="94" t="s">
        <v>98</v>
      </c>
      <c r="H220" s="95">
        <v>3.8</v>
      </c>
      <c r="I220" s="102">
        <v>1</v>
      </c>
      <c r="J220" s="95">
        <v>3.8</v>
      </c>
    </row>
    <row r="221" spans="1:21" ht="14.25">
      <c r="A221" s="98"/>
      <c r="B221" s="99"/>
      <c r="C221" s="99" t="s">
        <v>829</v>
      </c>
      <c r="D221" s="100" t="s">
        <v>91</v>
      </c>
      <c r="E221" s="37">
        <v>95</v>
      </c>
      <c r="F221" s="101"/>
      <c r="G221" s="94"/>
      <c r="H221" s="95">
        <v>71.540000000000006</v>
      </c>
      <c r="I221" s="102">
        <v>80.75</v>
      </c>
      <c r="J221" s="95">
        <v>60.8</v>
      </c>
    </row>
    <row r="222" spans="1:21" ht="14.25">
      <c r="A222" s="98"/>
      <c r="B222" s="99"/>
      <c r="C222" s="99" t="s">
        <v>830</v>
      </c>
      <c r="D222" s="100" t="s">
        <v>91</v>
      </c>
      <c r="E222" s="37">
        <v>65</v>
      </c>
      <c r="F222" s="101"/>
      <c r="G222" s="94"/>
      <c r="H222" s="95">
        <v>48.95</v>
      </c>
      <c r="I222" s="102">
        <v>52</v>
      </c>
      <c r="J222" s="95">
        <v>39.159999999999997</v>
      </c>
    </row>
    <row r="223" spans="1:21" ht="14.25">
      <c r="A223" s="104"/>
      <c r="B223" s="105"/>
      <c r="C223" s="105" t="s">
        <v>93</v>
      </c>
      <c r="D223" s="106" t="s">
        <v>94</v>
      </c>
      <c r="E223" s="107">
        <v>1.1299999999999999</v>
      </c>
      <c r="F223" s="108"/>
      <c r="G223" s="109" t="s">
        <v>1666</v>
      </c>
      <c r="H223" s="110">
        <v>7.4579999999999993</v>
      </c>
      <c r="I223" s="111"/>
      <c r="J223" s="110"/>
    </row>
    <row r="224" spans="1:21" ht="15">
      <c r="C224" s="112" t="s">
        <v>95</v>
      </c>
      <c r="G224" s="289">
        <v>254.57</v>
      </c>
      <c r="H224" s="289"/>
      <c r="I224" s="289">
        <v>234.04000000000002</v>
      </c>
      <c r="J224" s="289"/>
      <c r="O224" s="113">
        <v>254.57</v>
      </c>
      <c r="P224" s="113">
        <v>234.04000000000002</v>
      </c>
    </row>
    <row r="225" spans="1:21" ht="54">
      <c r="A225" s="104" t="s">
        <v>492</v>
      </c>
      <c r="B225" s="105" t="s">
        <v>434</v>
      </c>
      <c r="C225" s="105" t="s">
        <v>347</v>
      </c>
      <c r="D225" s="106" t="s">
        <v>454</v>
      </c>
      <c r="E225" s="107">
        <v>5</v>
      </c>
      <c r="F225" s="108">
        <v>212.82</v>
      </c>
      <c r="G225" s="109" t="s">
        <v>98</v>
      </c>
      <c r="H225" s="110">
        <v>1064.0999999999999</v>
      </c>
      <c r="I225" s="111">
        <v>1</v>
      </c>
      <c r="J225" s="110">
        <v>1064.0999999999999</v>
      </c>
      <c r="R225" s="1">
        <v>0</v>
      </c>
      <c r="S225" s="1">
        <v>0</v>
      </c>
      <c r="T225" s="1">
        <v>0</v>
      </c>
      <c r="U225" s="1">
        <v>0</v>
      </c>
    </row>
    <row r="226" spans="1:21" ht="15">
      <c r="C226" s="112" t="s">
        <v>95</v>
      </c>
      <c r="G226" s="289">
        <v>1064.0999999999999</v>
      </c>
      <c r="H226" s="289"/>
      <c r="I226" s="289">
        <v>1064.0999999999999</v>
      </c>
      <c r="J226" s="289"/>
      <c r="O226" s="1">
        <v>1064.0999999999999</v>
      </c>
      <c r="P226" s="1">
        <v>1064.0999999999999</v>
      </c>
    </row>
    <row r="227" spans="1:21" ht="28.5">
      <c r="A227" s="98" t="s">
        <v>496</v>
      </c>
      <c r="B227" s="99" t="s">
        <v>1667</v>
      </c>
      <c r="C227" s="99" t="s">
        <v>1668</v>
      </c>
      <c r="D227" s="100" t="s">
        <v>454</v>
      </c>
      <c r="E227" s="37">
        <v>5</v>
      </c>
      <c r="F227" s="101"/>
      <c r="G227" s="94"/>
      <c r="H227" s="95"/>
      <c r="I227" s="102" t="s">
        <v>98</v>
      </c>
      <c r="J227" s="95"/>
      <c r="R227" s="1">
        <v>0</v>
      </c>
      <c r="S227" s="1">
        <v>0</v>
      </c>
      <c r="T227" s="1">
        <v>0</v>
      </c>
      <c r="U227" s="1">
        <v>0</v>
      </c>
    </row>
    <row r="228" spans="1:21" ht="14.25">
      <c r="A228" s="104"/>
      <c r="B228" s="105"/>
      <c r="C228" s="105" t="s">
        <v>93</v>
      </c>
      <c r="D228" s="106" t="s">
        <v>94</v>
      </c>
      <c r="E228" s="107">
        <v>0.59</v>
      </c>
      <c r="F228" s="108"/>
      <c r="G228" s="109" t="s">
        <v>771</v>
      </c>
      <c r="H228" s="110">
        <v>3.54</v>
      </c>
      <c r="I228" s="111"/>
      <c r="J228" s="110"/>
    </row>
    <row r="229" spans="1:21" ht="15">
      <c r="C229" s="112" t="s">
        <v>95</v>
      </c>
      <c r="G229" s="289">
        <v>0</v>
      </c>
      <c r="H229" s="289"/>
      <c r="I229" s="289">
        <v>0</v>
      </c>
      <c r="J229" s="289"/>
      <c r="O229" s="1">
        <v>0</v>
      </c>
      <c r="P229" s="1">
        <v>0</v>
      </c>
    </row>
    <row r="230" spans="1:21" ht="54">
      <c r="A230" s="104" t="s">
        <v>501</v>
      </c>
      <c r="B230" s="105" t="s">
        <v>434</v>
      </c>
      <c r="C230" s="105" t="s">
        <v>348</v>
      </c>
      <c r="D230" s="106" t="s">
        <v>454</v>
      </c>
      <c r="E230" s="107">
        <v>5</v>
      </c>
      <c r="F230" s="108">
        <v>216.94</v>
      </c>
      <c r="G230" s="109" t="s">
        <v>98</v>
      </c>
      <c r="H230" s="110">
        <v>1084.7</v>
      </c>
      <c r="I230" s="111">
        <v>1</v>
      </c>
      <c r="J230" s="110">
        <v>1084.7</v>
      </c>
      <c r="R230" s="1">
        <v>0</v>
      </c>
      <c r="S230" s="1">
        <v>0</v>
      </c>
      <c r="T230" s="1">
        <v>0</v>
      </c>
      <c r="U230" s="1">
        <v>0</v>
      </c>
    </row>
    <row r="231" spans="1:21" ht="15">
      <c r="C231" s="112" t="s">
        <v>95</v>
      </c>
      <c r="G231" s="289">
        <v>1084.7</v>
      </c>
      <c r="H231" s="289"/>
      <c r="I231" s="289">
        <v>1084.7</v>
      </c>
      <c r="J231" s="289"/>
      <c r="O231" s="1">
        <v>1084.7</v>
      </c>
      <c r="P231" s="1">
        <v>1084.7</v>
      </c>
    </row>
    <row r="232" spans="1:21" ht="28.5">
      <c r="A232" s="98" t="s">
        <v>504</v>
      </c>
      <c r="B232" s="99" t="s">
        <v>1630</v>
      </c>
      <c r="C232" s="99" t="s">
        <v>1631</v>
      </c>
      <c r="D232" s="100" t="s">
        <v>460</v>
      </c>
      <c r="E232" s="37">
        <v>2</v>
      </c>
      <c r="F232" s="101"/>
      <c r="G232" s="94"/>
      <c r="H232" s="95"/>
      <c r="I232" s="102" t="s">
        <v>98</v>
      </c>
      <c r="J232" s="95"/>
      <c r="R232" s="1">
        <v>77.64</v>
      </c>
      <c r="S232" s="1">
        <v>65.989999999999995</v>
      </c>
      <c r="T232" s="1">
        <v>58.23</v>
      </c>
      <c r="U232" s="1">
        <v>46.58</v>
      </c>
    </row>
    <row r="233" spans="1:21" ht="14.25">
      <c r="A233" s="98"/>
      <c r="B233" s="99"/>
      <c r="C233" s="99" t="s">
        <v>88</v>
      </c>
      <c r="D233" s="100"/>
      <c r="E233" s="37"/>
      <c r="F233" s="101">
        <v>36.76</v>
      </c>
      <c r="G233" s="94" t="s">
        <v>1666</v>
      </c>
      <c r="H233" s="95">
        <v>97.05</v>
      </c>
      <c r="I233" s="102">
        <v>1</v>
      </c>
      <c r="J233" s="95">
        <v>97.05</v>
      </c>
      <c r="Q233" s="1">
        <v>97.05</v>
      </c>
    </row>
    <row r="234" spans="1:21" ht="14.25">
      <c r="A234" s="98"/>
      <c r="B234" s="99"/>
      <c r="C234" s="99" t="s">
        <v>89</v>
      </c>
      <c r="D234" s="100"/>
      <c r="E234" s="37"/>
      <c r="F234" s="101">
        <v>0.25</v>
      </c>
      <c r="G234" s="94" t="s">
        <v>1666</v>
      </c>
      <c r="H234" s="95">
        <v>0.66</v>
      </c>
      <c r="I234" s="102">
        <v>1</v>
      </c>
      <c r="J234" s="95">
        <v>0.66</v>
      </c>
    </row>
    <row r="235" spans="1:21" ht="14.25">
      <c r="A235" s="98"/>
      <c r="B235" s="99"/>
      <c r="C235" s="99" t="s">
        <v>97</v>
      </c>
      <c r="D235" s="100"/>
      <c r="E235" s="37"/>
      <c r="F235" s="101">
        <v>4.34</v>
      </c>
      <c r="G235" s="94" t="s">
        <v>98</v>
      </c>
      <c r="H235" s="95">
        <v>8.68</v>
      </c>
      <c r="I235" s="102">
        <v>1</v>
      </c>
      <c r="J235" s="95">
        <v>8.68</v>
      </c>
    </row>
    <row r="236" spans="1:21" ht="14.25">
      <c r="A236" s="98"/>
      <c r="B236" s="99"/>
      <c r="C236" s="99" t="s">
        <v>829</v>
      </c>
      <c r="D236" s="100" t="s">
        <v>91</v>
      </c>
      <c r="E236" s="37">
        <v>80</v>
      </c>
      <c r="F236" s="101"/>
      <c r="G236" s="94"/>
      <c r="H236" s="95">
        <v>77.64</v>
      </c>
      <c r="I236" s="102">
        <v>68</v>
      </c>
      <c r="J236" s="95">
        <v>65.989999999999995</v>
      </c>
    </row>
    <row r="237" spans="1:21" ht="14.25">
      <c r="A237" s="98"/>
      <c r="B237" s="99"/>
      <c r="C237" s="99" t="s">
        <v>830</v>
      </c>
      <c r="D237" s="100" t="s">
        <v>91</v>
      </c>
      <c r="E237" s="37">
        <v>60</v>
      </c>
      <c r="F237" s="101"/>
      <c r="G237" s="94"/>
      <c r="H237" s="95">
        <v>58.23</v>
      </c>
      <c r="I237" s="102">
        <v>48</v>
      </c>
      <c r="J237" s="95">
        <v>46.58</v>
      </c>
    </row>
    <row r="238" spans="1:21" ht="14.25">
      <c r="A238" s="104"/>
      <c r="B238" s="105"/>
      <c r="C238" s="105" t="s">
        <v>93</v>
      </c>
      <c r="D238" s="106" t="s">
        <v>94</v>
      </c>
      <c r="E238" s="107">
        <v>3.6</v>
      </c>
      <c r="F238" s="108"/>
      <c r="G238" s="109" t="s">
        <v>1666</v>
      </c>
      <c r="H238" s="110">
        <v>9.5040000000000013</v>
      </c>
      <c r="I238" s="111"/>
      <c r="J238" s="110"/>
    </row>
    <row r="239" spans="1:21" ht="15">
      <c r="C239" s="112" t="s">
        <v>95</v>
      </c>
      <c r="G239" s="289">
        <v>242.26</v>
      </c>
      <c r="H239" s="289"/>
      <c r="I239" s="289">
        <v>218.95999999999998</v>
      </c>
      <c r="J239" s="289"/>
      <c r="O239" s="113">
        <v>242.26</v>
      </c>
      <c r="P239" s="113">
        <v>218.95999999999998</v>
      </c>
    </row>
    <row r="240" spans="1:21" ht="54">
      <c r="A240" s="104" t="s">
        <v>506</v>
      </c>
      <c r="B240" s="105" t="s">
        <v>434</v>
      </c>
      <c r="C240" s="105" t="s">
        <v>349</v>
      </c>
      <c r="D240" s="106" t="s">
        <v>454</v>
      </c>
      <c r="E240" s="107">
        <v>1</v>
      </c>
      <c r="F240" s="108">
        <v>617.09</v>
      </c>
      <c r="G240" s="109" t="s">
        <v>98</v>
      </c>
      <c r="H240" s="110">
        <v>617.09</v>
      </c>
      <c r="I240" s="111">
        <v>1</v>
      </c>
      <c r="J240" s="110">
        <v>617.09</v>
      </c>
      <c r="R240" s="1">
        <v>0</v>
      </c>
      <c r="S240" s="1">
        <v>0</v>
      </c>
      <c r="T240" s="1">
        <v>0</v>
      </c>
      <c r="U240" s="1">
        <v>0</v>
      </c>
    </row>
    <row r="241" spans="1:21" ht="15">
      <c r="C241" s="112" t="s">
        <v>95</v>
      </c>
      <c r="G241" s="289">
        <v>617.09</v>
      </c>
      <c r="H241" s="289"/>
      <c r="I241" s="289">
        <v>617.09</v>
      </c>
      <c r="J241" s="289"/>
      <c r="O241" s="1">
        <v>617.09</v>
      </c>
      <c r="P241" s="1">
        <v>617.09</v>
      </c>
    </row>
    <row r="242" spans="1:21" ht="39.75">
      <c r="A242" s="104" t="s">
        <v>508</v>
      </c>
      <c r="B242" s="105" t="s">
        <v>434</v>
      </c>
      <c r="C242" s="105" t="s">
        <v>350</v>
      </c>
      <c r="D242" s="106" t="s">
        <v>454</v>
      </c>
      <c r="E242" s="107">
        <v>1</v>
      </c>
      <c r="F242" s="108">
        <v>573.53</v>
      </c>
      <c r="G242" s="109" t="s">
        <v>98</v>
      </c>
      <c r="H242" s="110">
        <v>573.53</v>
      </c>
      <c r="I242" s="111">
        <v>1</v>
      </c>
      <c r="J242" s="110">
        <v>573.53</v>
      </c>
      <c r="R242" s="1">
        <v>0</v>
      </c>
      <c r="S242" s="1">
        <v>0</v>
      </c>
      <c r="T242" s="1">
        <v>0</v>
      </c>
      <c r="U242" s="1">
        <v>0</v>
      </c>
    </row>
    <row r="243" spans="1:21" ht="15">
      <c r="C243" s="112" t="s">
        <v>95</v>
      </c>
      <c r="G243" s="289">
        <v>573.53</v>
      </c>
      <c r="H243" s="289"/>
      <c r="I243" s="289">
        <v>573.53</v>
      </c>
      <c r="J243" s="289"/>
      <c r="O243" s="1">
        <v>573.53</v>
      </c>
      <c r="P243" s="1">
        <v>573.53</v>
      </c>
    </row>
    <row r="244" spans="1:21" ht="71.25">
      <c r="A244" s="98" t="s">
        <v>512</v>
      </c>
      <c r="B244" s="99" t="s">
        <v>1632</v>
      </c>
      <c r="C244" s="99" t="s">
        <v>1633</v>
      </c>
      <c r="D244" s="100" t="s">
        <v>460</v>
      </c>
      <c r="E244" s="37">
        <v>2</v>
      </c>
      <c r="F244" s="101"/>
      <c r="G244" s="94"/>
      <c r="H244" s="95"/>
      <c r="I244" s="102" t="s">
        <v>98</v>
      </c>
      <c r="J244" s="95"/>
      <c r="R244" s="1">
        <v>31.23</v>
      </c>
      <c r="S244" s="1">
        <v>26.54</v>
      </c>
      <c r="T244" s="1">
        <v>21.37</v>
      </c>
      <c r="U244" s="1">
        <v>17.09</v>
      </c>
    </row>
    <row r="245" spans="1:21" ht="14.25">
      <c r="A245" s="98"/>
      <c r="B245" s="99"/>
      <c r="C245" s="99" t="s">
        <v>88</v>
      </c>
      <c r="D245" s="100"/>
      <c r="E245" s="37"/>
      <c r="F245" s="101">
        <v>10.87</v>
      </c>
      <c r="G245" s="94" t="s">
        <v>1629</v>
      </c>
      <c r="H245" s="95">
        <v>31.31</v>
      </c>
      <c r="I245" s="102">
        <v>1</v>
      </c>
      <c r="J245" s="95">
        <v>31.31</v>
      </c>
      <c r="Q245" s="1">
        <v>31.31</v>
      </c>
    </row>
    <row r="246" spans="1:21" ht="14.25">
      <c r="A246" s="98"/>
      <c r="B246" s="99"/>
      <c r="C246" s="99" t="s">
        <v>89</v>
      </c>
      <c r="D246" s="100"/>
      <c r="E246" s="37"/>
      <c r="F246" s="101">
        <v>8.8699999999999992</v>
      </c>
      <c r="G246" s="94" t="s">
        <v>1629</v>
      </c>
      <c r="H246" s="95">
        <v>25.55</v>
      </c>
      <c r="I246" s="102">
        <v>1</v>
      </c>
      <c r="J246" s="95">
        <v>25.55</v>
      </c>
    </row>
    <row r="247" spans="1:21" ht="14.25">
      <c r="A247" s="98"/>
      <c r="B247" s="99"/>
      <c r="C247" s="99" t="s">
        <v>96</v>
      </c>
      <c r="D247" s="100"/>
      <c r="E247" s="37"/>
      <c r="F247" s="101">
        <v>0.54</v>
      </c>
      <c r="G247" s="94" t="s">
        <v>1629</v>
      </c>
      <c r="H247" s="103">
        <v>1.56</v>
      </c>
      <c r="I247" s="102">
        <v>1</v>
      </c>
      <c r="J247" s="103">
        <v>1.56</v>
      </c>
      <c r="Q247" s="1">
        <v>1.56</v>
      </c>
    </row>
    <row r="248" spans="1:21" ht="14.25">
      <c r="A248" s="98"/>
      <c r="B248" s="99"/>
      <c r="C248" s="99" t="s">
        <v>97</v>
      </c>
      <c r="D248" s="100"/>
      <c r="E248" s="37"/>
      <c r="F248" s="101">
        <v>0.76</v>
      </c>
      <c r="G248" s="94" t="s">
        <v>98</v>
      </c>
      <c r="H248" s="95">
        <v>1.52</v>
      </c>
      <c r="I248" s="102">
        <v>1</v>
      </c>
      <c r="J248" s="95">
        <v>1.52</v>
      </c>
    </row>
    <row r="249" spans="1:21" ht="14.25">
      <c r="A249" s="98"/>
      <c r="B249" s="99"/>
      <c r="C249" s="99" t="s">
        <v>829</v>
      </c>
      <c r="D249" s="100" t="s">
        <v>91</v>
      </c>
      <c r="E249" s="37">
        <v>95</v>
      </c>
      <c r="F249" s="101"/>
      <c r="G249" s="94"/>
      <c r="H249" s="95">
        <v>31.23</v>
      </c>
      <c r="I249" s="102">
        <v>80.75</v>
      </c>
      <c r="J249" s="95">
        <v>26.54</v>
      </c>
    </row>
    <row r="250" spans="1:21" ht="14.25">
      <c r="A250" s="98"/>
      <c r="B250" s="99"/>
      <c r="C250" s="99" t="s">
        <v>830</v>
      </c>
      <c r="D250" s="100" t="s">
        <v>91</v>
      </c>
      <c r="E250" s="37">
        <v>65</v>
      </c>
      <c r="F250" s="101"/>
      <c r="G250" s="94"/>
      <c r="H250" s="95">
        <v>21.37</v>
      </c>
      <c r="I250" s="102">
        <v>52</v>
      </c>
      <c r="J250" s="95">
        <v>17.09</v>
      </c>
    </row>
    <row r="251" spans="1:21" ht="14.25">
      <c r="A251" s="104"/>
      <c r="B251" s="105"/>
      <c r="C251" s="105" t="s">
        <v>93</v>
      </c>
      <c r="D251" s="106" t="s">
        <v>94</v>
      </c>
      <c r="E251" s="107">
        <v>1.1299999999999999</v>
      </c>
      <c r="F251" s="108"/>
      <c r="G251" s="109" t="s">
        <v>1629</v>
      </c>
      <c r="H251" s="110">
        <v>3.2543999999999995</v>
      </c>
      <c r="I251" s="111"/>
      <c r="J251" s="110"/>
    </row>
    <row r="252" spans="1:21" ht="15">
      <c r="C252" s="112" t="s">
        <v>95</v>
      </c>
      <c r="G252" s="289">
        <v>110.97999999999999</v>
      </c>
      <c r="H252" s="289"/>
      <c r="I252" s="289">
        <v>102.00999999999999</v>
      </c>
      <c r="J252" s="289"/>
      <c r="O252" s="113">
        <v>110.97999999999999</v>
      </c>
      <c r="P252" s="113">
        <v>102.00999999999999</v>
      </c>
    </row>
    <row r="253" spans="1:21" ht="39.75">
      <c r="A253" s="104" t="s">
        <v>514</v>
      </c>
      <c r="B253" s="105" t="s">
        <v>434</v>
      </c>
      <c r="C253" s="105" t="s">
        <v>329</v>
      </c>
      <c r="D253" s="106" t="s">
        <v>454</v>
      </c>
      <c r="E253" s="107">
        <v>1</v>
      </c>
      <c r="F253" s="108">
        <v>89.88</v>
      </c>
      <c r="G253" s="109" t="s">
        <v>98</v>
      </c>
      <c r="H253" s="110">
        <v>89.88</v>
      </c>
      <c r="I253" s="111">
        <v>1</v>
      </c>
      <c r="J253" s="110">
        <v>89.88</v>
      </c>
      <c r="R253" s="1">
        <v>0</v>
      </c>
      <c r="S253" s="1">
        <v>0</v>
      </c>
      <c r="T253" s="1">
        <v>0</v>
      </c>
      <c r="U253" s="1">
        <v>0</v>
      </c>
    </row>
    <row r="254" spans="1:21" ht="15">
      <c r="C254" s="112" t="s">
        <v>95</v>
      </c>
      <c r="G254" s="289">
        <v>89.88</v>
      </c>
      <c r="H254" s="289"/>
      <c r="I254" s="289">
        <v>89.88</v>
      </c>
      <c r="J254" s="289"/>
      <c r="O254" s="1">
        <v>89.88</v>
      </c>
      <c r="P254" s="1">
        <v>89.88</v>
      </c>
    </row>
    <row r="255" spans="1:21" ht="39.75">
      <c r="A255" s="104" t="s">
        <v>516</v>
      </c>
      <c r="B255" s="105" t="s">
        <v>434</v>
      </c>
      <c r="C255" s="105" t="s">
        <v>330</v>
      </c>
      <c r="D255" s="106" t="s">
        <v>454</v>
      </c>
      <c r="E255" s="107">
        <v>1</v>
      </c>
      <c r="F255" s="108">
        <v>104.79</v>
      </c>
      <c r="G255" s="109" t="s">
        <v>98</v>
      </c>
      <c r="H255" s="110">
        <v>104.79</v>
      </c>
      <c r="I255" s="111">
        <v>1</v>
      </c>
      <c r="J255" s="110">
        <v>104.79</v>
      </c>
      <c r="R255" s="1">
        <v>0</v>
      </c>
      <c r="S255" s="1">
        <v>0</v>
      </c>
      <c r="T255" s="1">
        <v>0</v>
      </c>
      <c r="U255" s="1">
        <v>0</v>
      </c>
    </row>
    <row r="256" spans="1:21" ht="15">
      <c r="C256" s="112" t="s">
        <v>95</v>
      </c>
      <c r="G256" s="289">
        <v>104.79</v>
      </c>
      <c r="H256" s="289"/>
      <c r="I256" s="289">
        <v>104.79</v>
      </c>
      <c r="J256" s="289"/>
      <c r="O256" s="1">
        <v>104.79</v>
      </c>
      <c r="P256" s="1">
        <v>104.79</v>
      </c>
    </row>
    <row r="257" spans="1:21" ht="14.25">
      <c r="A257" s="98" t="s">
        <v>520</v>
      </c>
      <c r="B257" s="99" t="s">
        <v>1669</v>
      </c>
      <c r="C257" s="99" t="s">
        <v>1670</v>
      </c>
      <c r="D257" s="100" t="s">
        <v>460</v>
      </c>
      <c r="E257" s="37">
        <v>1</v>
      </c>
      <c r="F257" s="101"/>
      <c r="G257" s="94"/>
      <c r="H257" s="95"/>
      <c r="I257" s="102" t="s">
        <v>98</v>
      </c>
      <c r="J257" s="95"/>
      <c r="R257" s="1">
        <v>65.040000000000006</v>
      </c>
      <c r="S257" s="1">
        <v>55.28</v>
      </c>
      <c r="T257" s="1">
        <v>48.78</v>
      </c>
      <c r="U257" s="1">
        <v>39.020000000000003</v>
      </c>
    </row>
    <row r="258" spans="1:21" ht="14.25">
      <c r="A258" s="98"/>
      <c r="B258" s="99"/>
      <c r="C258" s="99" t="s">
        <v>88</v>
      </c>
      <c r="D258" s="100"/>
      <c r="E258" s="37"/>
      <c r="F258" s="101">
        <v>65.03</v>
      </c>
      <c r="G258" s="94" t="s">
        <v>771</v>
      </c>
      <c r="H258" s="95">
        <v>78.040000000000006</v>
      </c>
      <c r="I258" s="102">
        <v>1</v>
      </c>
      <c r="J258" s="95">
        <v>78.040000000000006</v>
      </c>
      <c r="Q258" s="1">
        <v>78.040000000000006</v>
      </c>
    </row>
    <row r="259" spans="1:21" ht="14.25">
      <c r="A259" s="98"/>
      <c r="B259" s="99"/>
      <c r="C259" s="99" t="s">
        <v>89</v>
      </c>
      <c r="D259" s="100"/>
      <c r="E259" s="37"/>
      <c r="F259" s="101">
        <v>24.3</v>
      </c>
      <c r="G259" s="94" t="s">
        <v>771</v>
      </c>
      <c r="H259" s="95">
        <v>29.16</v>
      </c>
      <c r="I259" s="102">
        <v>1</v>
      </c>
      <c r="J259" s="95">
        <v>29.16</v>
      </c>
    </row>
    <row r="260" spans="1:21" ht="14.25">
      <c r="A260" s="98"/>
      <c r="B260" s="99"/>
      <c r="C260" s="99" t="s">
        <v>96</v>
      </c>
      <c r="D260" s="100"/>
      <c r="E260" s="37"/>
      <c r="F260" s="101">
        <v>2.72</v>
      </c>
      <c r="G260" s="94" t="s">
        <v>771</v>
      </c>
      <c r="H260" s="103">
        <v>3.26</v>
      </c>
      <c r="I260" s="102">
        <v>1</v>
      </c>
      <c r="J260" s="103">
        <v>3.26</v>
      </c>
      <c r="Q260" s="1">
        <v>3.26</v>
      </c>
    </row>
    <row r="261" spans="1:21" ht="14.25">
      <c r="A261" s="98"/>
      <c r="B261" s="99"/>
      <c r="C261" s="99" t="s">
        <v>97</v>
      </c>
      <c r="D261" s="100"/>
      <c r="E261" s="37"/>
      <c r="F261" s="101">
        <v>22.54</v>
      </c>
      <c r="G261" s="94" t="s">
        <v>98</v>
      </c>
      <c r="H261" s="95">
        <v>22.54</v>
      </c>
      <c r="I261" s="102">
        <v>1</v>
      </c>
      <c r="J261" s="95">
        <v>22.54</v>
      </c>
    </row>
    <row r="262" spans="1:21" ht="14.25">
      <c r="A262" s="98"/>
      <c r="B262" s="99"/>
      <c r="C262" s="99" t="s">
        <v>829</v>
      </c>
      <c r="D262" s="100" t="s">
        <v>91</v>
      </c>
      <c r="E262" s="37">
        <v>80</v>
      </c>
      <c r="F262" s="101"/>
      <c r="G262" s="94"/>
      <c r="H262" s="95">
        <v>65.040000000000006</v>
      </c>
      <c r="I262" s="102">
        <v>68</v>
      </c>
      <c r="J262" s="95">
        <v>55.28</v>
      </c>
    </row>
    <row r="263" spans="1:21" ht="14.25">
      <c r="A263" s="98"/>
      <c r="B263" s="99"/>
      <c r="C263" s="99" t="s">
        <v>830</v>
      </c>
      <c r="D263" s="100" t="s">
        <v>91</v>
      </c>
      <c r="E263" s="37">
        <v>60</v>
      </c>
      <c r="F263" s="101"/>
      <c r="G263" s="94"/>
      <c r="H263" s="95">
        <v>48.78</v>
      </c>
      <c r="I263" s="102">
        <v>48</v>
      </c>
      <c r="J263" s="95">
        <v>39.020000000000003</v>
      </c>
    </row>
    <row r="264" spans="1:21" ht="14.25">
      <c r="A264" s="104"/>
      <c r="B264" s="105"/>
      <c r="C264" s="105" t="s">
        <v>93</v>
      </c>
      <c r="D264" s="106" t="s">
        <v>94</v>
      </c>
      <c r="E264" s="107">
        <v>6.76</v>
      </c>
      <c r="F264" s="108"/>
      <c r="G264" s="109" t="s">
        <v>771</v>
      </c>
      <c r="H264" s="110">
        <v>8.1120000000000001</v>
      </c>
      <c r="I264" s="111"/>
      <c r="J264" s="110"/>
    </row>
    <row r="265" spans="1:21" ht="15">
      <c r="C265" s="112" t="s">
        <v>95</v>
      </c>
      <c r="G265" s="289">
        <v>243.56</v>
      </c>
      <c r="H265" s="289"/>
      <c r="I265" s="289">
        <v>224.04000000000002</v>
      </c>
      <c r="J265" s="289"/>
      <c r="O265" s="113">
        <v>243.56</v>
      </c>
      <c r="P265" s="113">
        <v>224.04000000000002</v>
      </c>
    </row>
    <row r="266" spans="1:21" ht="39.75">
      <c r="A266" s="104" t="s">
        <v>521</v>
      </c>
      <c r="B266" s="105" t="s">
        <v>434</v>
      </c>
      <c r="C266" s="105" t="s">
        <v>351</v>
      </c>
      <c r="D266" s="106" t="s">
        <v>973</v>
      </c>
      <c r="E266" s="107">
        <v>1</v>
      </c>
      <c r="F266" s="108">
        <v>613.53</v>
      </c>
      <c r="G266" s="109" t="s">
        <v>98</v>
      </c>
      <c r="H266" s="110">
        <v>613.53</v>
      </c>
      <c r="I266" s="111">
        <v>1</v>
      </c>
      <c r="J266" s="110">
        <v>613.53</v>
      </c>
      <c r="R266" s="1">
        <v>0</v>
      </c>
      <c r="S266" s="1">
        <v>0</v>
      </c>
      <c r="T266" s="1">
        <v>0</v>
      </c>
      <c r="U266" s="1">
        <v>0</v>
      </c>
    </row>
    <row r="267" spans="1:21" ht="15">
      <c r="C267" s="112" t="s">
        <v>95</v>
      </c>
      <c r="G267" s="289">
        <v>613.53</v>
      </c>
      <c r="H267" s="289"/>
      <c r="I267" s="289">
        <v>613.53</v>
      </c>
      <c r="J267" s="289"/>
      <c r="O267" s="1">
        <v>613.53</v>
      </c>
      <c r="P267" s="1">
        <v>613.53</v>
      </c>
    </row>
    <row r="268" spans="1:21" ht="28.5">
      <c r="A268" s="98" t="s">
        <v>522</v>
      </c>
      <c r="B268" s="99" t="s">
        <v>1671</v>
      </c>
      <c r="C268" s="99" t="s">
        <v>1672</v>
      </c>
      <c r="D268" s="100" t="s">
        <v>1673</v>
      </c>
      <c r="E268" s="37">
        <v>1</v>
      </c>
      <c r="F268" s="101"/>
      <c r="G268" s="94"/>
      <c r="H268" s="95"/>
      <c r="I268" s="102" t="s">
        <v>98</v>
      </c>
      <c r="J268" s="95"/>
      <c r="R268" s="1">
        <v>390.37</v>
      </c>
      <c r="S268" s="1">
        <v>331.81</v>
      </c>
      <c r="T268" s="1">
        <v>292.77999999999997</v>
      </c>
      <c r="U268" s="1">
        <v>234.22</v>
      </c>
    </row>
    <row r="269" spans="1:21" ht="14.25">
      <c r="A269" s="98"/>
      <c r="B269" s="99"/>
      <c r="C269" s="99" t="s">
        <v>88</v>
      </c>
      <c r="D269" s="100"/>
      <c r="E269" s="37"/>
      <c r="F269" s="101">
        <v>487.96</v>
      </c>
      <c r="G269" s="94" t="s">
        <v>98</v>
      </c>
      <c r="H269" s="95">
        <v>487.96</v>
      </c>
      <c r="I269" s="102">
        <v>1</v>
      </c>
      <c r="J269" s="95">
        <v>487.96</v>
      </c>
      <c r="Q269" s="1">
        <v>487.96</v>
      </c>
    </row>
    <row r="270" spans="1:21" ht="14.25">
      <c r="A270" s="98"/>
      <c r="B270" s="99"/>
      <c r="C270" s="99" t="s">
        <v>97</v>
      </c>
      <c r="D270" s="100"/>
      <c r="E270" s="37"/>
      <c r="F270" s="101">
        <v>9.76</v>
      </c>
      <c r="G270" s="94" t="s">
        <v>98</v>
      </c>
      <c r="H270" s="95">
        <v>9.76</v>
      </c>
      <c r="I270" s="102">
        <v>1</v>
      </c>
      <c r="J270" s="95">
        <v>9.76</v>
      </c>
    </row>
    <row r="271" spans="1:21" ht="14.25">
      <c r="A271" s="98"/>
      <c r="B271" s="99"/>
      <c r="C271" s="99" t="s">
        <v>829</v>
      </c>
      <c r="D271" s="100" t="s">
        <v>91</v>
      </c>
      <c r="E271" s="37">
        <v>80</v>
      </c>
      <c r="F271" s="101"/>
      <c r="G271" s="94"/>
      <c r="H271" s="95">
        <v>390.37</v>
      </c>
      <c r="I271" s="102">
        <v>68</v>
      </c>
      <c r="J271" s="95">
        <v>331.81</v>
      </c>
    </row>
    <row r="272" spans="1:21" ht="14.25">
      <c r="A272" s="98"/>
      <c r="B272" s="99"/>
      <c r="C272" s="99" t="s">
        <v>830</v>
      </c>
      <c r="D272" s="100" t="s">
        <v>91</v>
      </c>
      <c r="E272" s="37">
        <v>60</v>
      </c>
      <c r="F272" s="101"/>
      <c r="G272" s="94"/>
      <c r="H272" s="95">
        <v>292.77999999999997</v>
      </c>
      <c r="I272" s="102">
        <v>48</v>
      </c>
      <c r="J272" s="95">
        <v>234.22</v>
      </c>
    </row>
    <row r="273" spans="1:21" ht="14.25">
      <c r="A273" s="104"/>
      <c r="B273" s="105"/>
      <c r="C273" s="105" t="s">
        <v>93</v>
      </c>
      <c r="D273" s="106" t="s">
        <v>94</v>
      </c>
      <c r="E273" s="107">
        <v>44</v>
      </c>
      <c r="F273" s="108"/>
      <c r="G273" s="109" t="s">
        <v>98</v>
      </c>
      <c r="H273" s="110">
        <v>44</v>
      </c>
      <c r="I273" s="111"/>
      <c r="J273" s="110"/>
    </row>
    <row r="274" spans="1:21" ht="15">
      <c r="C274" s="112" t="s">
        <v>95</v>
      </c>
      <c r="G274" s="289">
        <v>1180.8699999999999</v>
      </c>
      <c r="H274" s="289"/>
      <c r="I274" s="289">
        <v>1063.75</v>
      </c>
      <c r="J274" s="289"/>
      <c r="O274" s="113">
        <v>1180.8699999999999</v>
      </c>
      <c r="P274" s="113">
        <v>1063.75</v>
      </c>
    </row>
    <row r="275" spans="1:21" ht="57">
      <c r="A275" s="98" t="s">
        <v>526</v>
      </c>
      <c r="B275" s="99" t="s">
        <v>1674</v>
      </c>
      <c r="C275" s="99" t="s">
        <v>1675</v>
      </c>
      <c r="D275" s="100" t="s">
        <v>460</v>
      </c>
      <c r="E275" s="37">
        <v>1</v>
      </c>
      <c r="F275" s="101"/>
      <c r="G275" s="94"/>
      <c r="H275" s="95"/>
      <c r="I275" s="102" t="s">
        <v>98</v>
      </c>
      <c r="J275" s="95"/>
      <c r="R275" s="1">
        <v>454.35</v>
      </c>
      <c r="S275" s="1">
        <v>386.2</v>
      </c>
      <c r="T275" s="1">
        <v>340.76</v>
      </c>
      <c r="U275" s="1">
        <v>272.61</v>
      </c>
    </row>
    <row r="276" spans="1:21" ht="14.25">
      <c r="A276" s="98"/>
      <c r="B276" s="99"/>
      <c r="C276" s="99" t="s">
        <v>88</v>
      </c>
      <c r="D276" s="100"/>
      <c r="E276" s="37"/>
      <c r="F276" s="101">
        <v>473.28</v>
      </c>
      <c r="G276" s="94" t="s">
        <v>771</v>
      </c>
      <c r="H276" s="95">
        <v>567.94000000000005</v>
      </c>
      <c r="I276" s="102">
        <v>1</v>
      </c>
      <c r="J276" s="95">
        <v>567.94000000000005</v>
      </c>
      <c r="Q276" s="1">
        <v>567.94000000000005</v>
      </c>
    </row>
    <row r="277" spans="1:21" ht="14.25">
      <c r="A277" s="98"/>
      <c r="B277" s="99"/>
      <c r="C277" s="99" t="s">
        <v>97</v>
      </c>
      <c r="D277" s="100"/>
      <c r="E277" s="37"/>
      <c r="F277" s="101">
        <v>9.4700000000000006</v>
      </c>
      <c r="G277" s="94" t="s">
        <v>98</v>
      </c>
      <c r="H277" s="95">
        <v>9.4700000000000006</v>
      </c>
      <c r="I277" s="102">
        <v>1</v>
      </c>
      <c r="J277" s="95">
        <v>9.4700000000000006</v>
      </c>
    </row>
    <row r="278" spans="1:21" ht="14.25">
      <c r="A278" s="98"/>
      <c r="B278" s="99"/>
      <c r="C278" s="99" t="s">
        <v>829</v>
      </c>
      <c r="D278" s="100" t="s">
        <v>91</v>
      </c>
      <c r="E278" s="37">
        <v>80</v>
      </c>
      <c r="F278" s="101"/>
      <c r="G278" s="94"/>
      <c r="H278" s="95">
        <v>454.35</v>
      </c>
      <c r="I278" s="102">
        <v>68</v>
      </c>
      <c r="J278" s="95">
        <v>386.2</v>
      </c>
    </row>
    <row r="279" spans="1:21" ht="14.25">
      <c r="A279" s="98"/>
      <c r="B279" s="99"/>
      <c r="C279" s="99" t="s">
        <v>830</v>
      </c>
      <c r="D279" s="100" t="s">
        <v>91</v>
      </c>
      <c r="E279" s="37">
        <v>60</v>
      </c>
      <c r="F279" s="101"/>
      <c r="G279" s="94"/>
      <c r="H279" s="95">
        <v>340.76</v>
      </c>
      <c r="I279" s="102">
        <v>48</v>
      </c>
      <c r="J279" s="95">
        <v>272.61</v>
      </c>
    </row>
    <row r="280" spans="1:21" ht="14.25">
      <c r="A280" s="104"/>
      <c r="B280" s="105"/>
      <c r="C280" s="105" t="s">
        <v>93</v>
      </c>
      <c r="D280" s="106" t="s">
        <v>94</v>
      </c>
      <c r="E280" s="107">
        <v>32</v>
      </c>
      <c r="F280" s="108"/>
      <c r="G280" s="109" t="s">
        <v>771</v>
      </c>
      <c r="H280" s="110">
        <v>38.4</v>
      </c>
      <c r="I280" s="111"/>
      <c r="J280" s="110"/>
    </row>
    <row r="281" spans="1:21" ht="15">
      <c r="C281" s="112" t="s">
        <v>95</v>
      </c>
      <c r="G281" s="289">
        <v>1372.52</v>
      </c>
      <c r="H281" s="289"/>
      <c r="I281" s="289">
        <v>1236.2199999999998</v>
      </c>
      <c r="J281" s="289"/>
      <c r="O281" s="113">
        <v>1372.52</v>
      </c>
      <c r="P281" s="113">
        <v>1236.2199999999998</v>
      </c>
    </row>
    <row r="282" spans="1:21" ht="57">
      <c r="A282" s="98" t="s">
        <v>527</v>
      </c>
      <c r="B282" s="99" t="s">
        <v>1641</v>
      </c>
      <c r="C282" s="99" t="s">
        <v>1642</v>
      </c>
      <c r="D282" s="100" t="s">
        <v>460</v>
      </c>
      <c r="E282" s="37">
        <v>1</v>
      </c>
      <c r="F282" s="101"/>
      <c r="G282" s="94"/>
      <c r="H282" s="95"/>
      <c r="I282" s="102" t="s">
        <v>98</v>
      </c>
      <c r="J282" s="95"/>
      <c r="R282" s="1">
        <v>52.72</v>
      </c>
      <c r="S282" s="1">
        <v>44.81</v>
      </c>
      <c r="T282" s="1">
        <v>36.07</v>
      </c>
      <c r="U282" s="1">
        <v>28.85</v>
      </c>
    </row>
    <row r="283" spans="1:21" ht="14.25">
      <c r="A283" s="98"/>
      <c r="B283" s="99"/>
      <c r="C283" s="99" t="s">
        <v>88</v>
      </c>
      <c r="D283" s="100"/>
      <c r="E283" s="37"/>
      <c r="F283" s="101">
        <v>34.619999999999997</v>
      </c>
      <c r="G283" s="94" t="s">
        <v>1629</v>
      </c>
      <c r="H283" s="95">
        <v>49.85</v>
      </c>
      <c r="I283" s="102">
        <v>1</v>
      </c>
      <c r="J283" s="95">
        <v>49.85</v>
      </c>
      <c r="Q283" s="1">
        <v>49.85</v>
      </c>
    </row>
    <row r="284" spans="1:21" ht="14.25">
      <c r="A284" s="98"/>
      <c r="B284" s="99"/>
      <c r="C284" s="99" t="s">
        <v>89</v>
      </c>
      <c r="D284" s="100"/>
      <c r="E284" s="37"/>
      <c r="F284" s="101">
        <v>73.64</v>
      </c>
      <c r="G284" s="94" t="s">
        <v>1629</v>
      </c>
      <c r="H284" s="95">
        <v>106.04</v>
      </c>
      <c r="I284" s="102">
        <v>1</v>
      </c>
      <c r="J284" s="95">
        <v>106.04</v>
      </c>
    </row>
    <row r="285" spans="1:21" ht="14.25">
      <c r="A285" s="98"/>
      <c r="B285" s="99"/>
      <c r="C285" s="99" t="s">
        <v>96</v>
      </c>
      <c r="D285" s="100"/>
      <c r="E285" s="37"/>
      <c r="F285" s="101">
        <v>3.92</v>
      </c>
      <c r="G285" s="94" t="s">
        <v>1629</v>
      </c>
      <c r="H285" s="103">
        <v>5.64</v>
      </c>
      <c r="I285" s="102">
        <v>1</v>
      </c>
      <c r="J285" s="103">
        <v>5.64</v>
      </c>
      <c r="Q285" s="1">
        <v>5.64</v>
      </c>
    </row>
    <row r="286" spans="1:21" ht="14.25">
      <c r="A286" s="98"/>
      <c r="B286" s="99"/>
      <c r="C286" s="99" t="s">
        <v>97</v>
      </c>
      <c r="D286" s="100"/>
      <c r="E286" s="37"/>
      <c r="F286" s="101">
        <v>293.23</v>
      </c>
      <c r="G286" s="94" t="s">
        <v>98</v>
      </c>
      <c r="H286" s="95">
        <v>293.23</v>
      </c>
      <c r="I286" s="102">
        <v>1</v>
      </c>
      <c r="J286" s="95">
        <v>293.23</v>
      </c>
    </row>
    <row r="287" spans="1:21" ht="14.25">
      <c r="A287" s="98"/>
      <c r="B287" s="99"/>
      <c r="C287" s="99" t="s">
        <v>829</v>
      </c>
      <c r="D287" s="100" t="s">
        <v>91</v>
      </c>
      <c r="E287" s="37">
        <v>95</v>
      </c>
      <c r="F287" s="101"/>
      <c r="G287" s="94"/>
      <c r="H287" s="95">
        <v>52.72</v>
      </c>
      <c r="I287" s="102">
        <v>80.75</v>
      </c>
      <c r="J287" s="95">
        <v>44.81</v>
      </c>
    </row>
    <row r="288" spans="1:21" ht="14.25">
      <c r="A288" s="98"/>
      <c r="B288" s="99"/>
      <c r="C288" s="99" t="s">
        <v>830</v>
      </c>
      <c r="D288" s="100" t="s">
        <v>91</v>
      </c>
      <c r="E288" s="37">
        <v>65</v>
      </c>
      <c r="F288" s="101"/>
      <c r="G288" s="94"/>
      <c r="H288" s="95">
        <v>36.07</v>
      </c>
      <c r="I288" s="102">
        <v>52</v>
      </c>
      <c r="J288" s="95">
        <v>28.85</v>
      </c>
    </row>
    <row r="289" spans="1:21" ht="14.25">
      <c r="A289" s="104"/>
      <c r="B289" s="105"/>
      <c r="C289" s="105" t="s">
        <v>93</v>
      </c>
      <c r="D289" s="106" t="s">
        <v>94</v>
      </c>
      <c r="E289" s="107">
        <v>3.49</v>
      </c>
      <c r="F289" s="108"/>
      <c r="G289" s="109" t="s">
        <v>1629</v>
      </c>
      <c r="H289" s="110">
        <v>5.0255999999999998</v>
      </c>
      <c r="I289" s="111"/>
      <c r="J289" s="110"/>
    </row>
    <row r="290" spans="1:21" ht="15">
      <c r="C290" s="112" t="s">
        <v>95</v>
      </c>
      <c r="G290" s="289">
        <v>537.91000000000008</v>
      </c>
      <c r="H290" s="289"/>
      <c r="I290" s="289">
        <v>522.78</v>
      </c>
      <c r="J290" s="289"/>
      <c r="O290" s="113">
        <v>537.91000000000008</v>
      </c>
      <c r="P290" s="113">
        <v>522.78</v>
      </c>
    </row>
    <row r="291" spans="1:21" ht="39.75">
      <c r="A291" s="104" t="s">
        <v>531</v>
      </c>
      <c r="B291" s="105" t="s">
        <v>434</v>
      </c>
      <c r="C291" s="105" t="s">
        <v>352</v>
      </c>
      <c r="D291" s="106" t="s">
        <v>454</v>
      </c>
      <c r="E291" s="107">
        <v>1</v>
      </c>
      <c r="F291" s="108">
        <v>699.45</v>
      </c>
      <c r="G291" s="109" t="s">
        <v>98</v>
      </c>
      <c r="H291" s="110">
        <v>699.45</v>
      </c>
      <c r="I291" s="111">
        <v>1</v>
      </c>
      <c r="J291" s="110">
        <v>699.45</v>
      </c>
      <c r="R291" s="1">
        <v>0</v>
      </c>
      <c r="S291" s="1">
        <v>0</v>
      </c>
      <c r="T291" s="1">
        <v>0</v>
      </c>
      <c r="U291" s="1">
        <v>0</v>
      </c>
    </row>
    <row r="292" spans="1:21" ht="15">
      <c r="C292" s="112" t="s">
        <v>95</v>
      </c>
      <c r="G292" s="289">
        <v>699.45</v>
      </c>
      <c r="H292" s="289"/>
      <c r="I292" s="289">
        <v>699.45</v>
      </c>
      <c r="J292" s="289"/>
      <c r="O292" s="1">
        <v>699.45</v>
      </c>
      <c r="P292" s="1">
        <v>699.45</v>
      </c>
    </row>
    <row r="293" spans="1:21" ht="71.25">
      <c r="A293" s="98" t="s">
        <v>533</v>
      </c>
      <c r="B293" s="99" t="s">
        <v>902</v>
      </c>
      <c r="C293" s="99" t="s">
        <v>903</v>
      </c>
      <c r="D293" s="100" t="s">
        <v>530</v>
      </c>
      <c r="E293" s="37">
        <v>0.7</v>
      </c>
      <c r="F293" s="101"/>
      <c r="G293" s="94"/>
      <c r="H293" s="95"/>
      <c r="I293" s="102" t="s">
        <v>98</v>
      </c>
      <c r="J293" s="95"/>
      <c r="R293" s="1">
        <v>374.16</v>
      </c>
      <c r="S293" s="1">
        <v>318.02999999999997</v>
      </c>
      <c r="T293" s="1">
        <v>256</v>
      </c>
      <c r="U293" s="1">
        <v>204.8</v>
      </c>
    </row>
    <row r="294" spans="1:21" ht="14.25">
      <c r="A294" s="98"/>
      <c r="B294" s="99"/>
      <c r="C294" s="99" t="s">
        <v>88</v>
      </c>
      <c r="D294" s="100"/>
      <c r="E294" s="37"/>
      <c r="F294" s="101">
        <v>388.03</v>
      </c>
      <c r="G294" s="94" t="s">
        <v>1629</v>
      </c>
      <c r="H294" s="95">
        <v>391.13</v>
      </c>
      <c r="I294" s="102">
        <v>1</v>
      </c>
      <c r="J294" s="95">
        <v>391.13</v>
      </c>
      <c r="Q294" s="1">
        <v>391.13</v>
      </c>
    </row>
    <row r="295" spans="1:21" ht="14.25">
      <c r="A295" s="98"/>
      <c r="B295" s="99"/>
      <c r="C295" s="99" t="s">
        <v>89</v>
      </c>
      <c r="D295" s="100"/>
      <c r="E295" s="37"/>
      <c r="F295" s="101">
        <v>70.430000000000007</v>
      </c>
      <c r="G295" s="94" t="s">
        <v>1629</v>
      </c>
      <c r="H295" s="95">
        <v>70.989999999999995</v>
      </c>
      <c r="I295" s="102">
        <v>1</v>
      </c>
      <c r="J295" s="95">
        <v>70.989999999999995</v>
      </c>
    </row>
    <row r="296" spans="1:21" ht="14.25">
      <c r="A296" s="98"/>
      <c r="B296" s="99"/>
      <c r="C296" s="99" t="s">
        <v>96</v>
      </c>
      <c r="D296" s="100"/>
      <c r="E296" s="37"/>
      <c r="F296" s="101">
        <v>2.7</v>
      </c>
      <c r="G296" s="94" t="s">
        <v>1629</v>
      </c>
      <c r="H296" s="103">
        <v>2.72</v>
      </c>
      <c r="I296" s="102">
        <v>1</v>
      </c>
      <c r="J296" s="103">
        <v>2.72</v>
      </c>
      <c r="Q296" s="1">
        <v>2.72</v>
      </c>
    </row>
    <row r="297" spans="1:21" ht="14.25">
      <c r="A297" s="98"/>
      <c r="B297" s="99"/>
      <c r="C297" s="99" t="s">
        <v>97</v>
      </c>
      <c r="D297" s="100"/>
      <c r="E297" s="37"/>
      <c r="F297" s="101">
        <v>191.35</v>
      </c>
      <c r="G297" s="94" t="s">
        <v>98</v>
      </c>
      <c r="H297" s="95">
        <v>133.94999999999999</v>
      </c>
      <c r="I297" s="102">
        <v>1</v>
      </c>
      <c r="J297" s="95">
        <v>133.94999999999999</v>
      </c>
    </row>
    <row r="298" spans="1:21" ht="14.25">
      <c r="A298" s="98"/>
      <c r="B298" s="99"/>
      <c r="C298" s="99" t="s">
        <v>829</v>
      </c>
      <c r="D298" s="100" t="s">
        <v>91</v>
      </c>
      <c r="E298" s="37">
        <v>95</v>
      </c>
      <c r="F298" s="101"/>
      <c r="G298" s="94"/>
      <c r="H298" s="95">
        <v>374.16</v>
      </c>
      <c r="I298" s="102">
        <v>80.75</v>
      </c>
      <c r="J298" s="95">
        <v>318.02999999999997</v>
      </c>
    </row>
    <row r="299" spans="1:21" ht="14.25">
      <c r="A299" s="98"/>
      <c r="B299" s="99"/>
      <c r="C299" s="99" t="s">
        <v>830</v>
      </c>
      <c r="D299" s="100" t="s">
        <v>91</v>
      </c>
      <c r="E299" s="37">
        <v>65</v>
      </c>
      <c r="F299" s="101"/>
      <c r="G299" s="94"/>
      <c r="H299" s="95">
        <v>256</v>
      </c>
      <c r="I299" s="102">
        <v>52</v>
      </c>
      <c r="J299" s="95">
        <v>204.8</v>
      </c>
    </row>
    <row r="300" spans="1:21" ht="14.25">
      <c r="A300" s="104"/>
      <c r="B300" s="105"/>
      <c r="C300" s="105" t="s">
        <v>93</v>
      </c>
      <c r="D300" s="106" t="s">
        <v>94</v>
      </c>
      <c r="E300" s="107">
        <v>41.28</v>
      </c>
      <c r="F300" s="108"/>
      <c r="G300" s="109" t="s">
        <v>1629</v>
      </c>
      <c r="H300" s="110">
        <v>41.610239999999997</v>
      </c>
      <c r="I300" s="111"/>
      <c r="J300" s="110"/>
    </row>
    <row r="301" spans="1:21" ht="15">
      <c r="C301" s="112" t="s">
        <v>95</v>
      </c>
      <c r="G301" s="289">
        <v>1226.23</v>
      </c>
      <c r="H301" s="289"/>
      <c r="I301" s="289">
        <v>1118.9000000000001</v>
      </c>
      <c r="J301" s="289"/>
      <c r="O301" s="113">
        <v>1226.23</v>
      </c>
      <c r="P301" s="113">
        <v>1118.9000000000001</v>
      </c>
    </row>
    <row r="302" spans="1:21" ht="85.5">
      <c r="A302" s="98" t="s">
        <v>538</v>
      </c>
      <c r="B302" s="99" t="s">
        <v>1676</v>
      </c>
      <c r="C302" s="99" t="s">
        <v>1677</v>
      </c>
      <c r="D302" s="100" t="s">
        <v>1647</v>
      </c>
      <c r="E302" s="37">
        <v>7.2099999999999997E-2</v>
      </c>
      <c r="F302" s="101">
        <v>2554</v>
      </c>
      <c r="G302" s="94" t="s">
        <v>98</v>
      </c>
      <c r="H302" s="95">
        <v>184.14</v>
      </c>
      <c r="I302" s="102">
        <v>1</v>
      </c>
      <c r="J302" s="95">
        <v>184.14</v>
      </c>
      <c r="R302" s="1">
        <v>0</v>
      </c>
      <c r="S302" s="1">
        <v>0</v>
      </c>
      <c r="T302" s="1">
        <v>0</v>
      </c>
      <c r="U302" s="1">
        <v>0</v>
      </c>
    </row>
    <row r="303" spans="1:21">
      <c r="A303" s="115"/>
      <c r="B303" s="115"/>
      <c r="C303" s="116" t="s">
        <v>1678</v>
      </c>
      <c r="D303" s="115"/>
      <c r="E303" s="115"/>
      <c r="F303" s="115"/>
      <c r="G303" s="115"/>
      <c r="H303" s="115"/>
      <c r="I303" s="115"/>
      <c r="J303" s="115"/>
    </row>
    <row r="304" spans="1:21" ht="15">
      <c r="C304" s="112" t="s">
        <v>95</v>
      </c>
      <c r="G304" s="289">
        <v>184.14</v>
      </c>
      <c r="H304" s="289"/>
      <c r="I304" s="289">
        <v>184.14</v>
      </c>
      <c r="J304" s="289"/>
      <c r="O304" s="1">
        <v>184.14</v>
      </c>
      <c r="P304" s="1">
        <v>184.14</v>
      </c>
    </row>
    <row r="305" spans="1:21" ht="71.25">
      <c r="A305" s="98" t="s">
        <v>540</v>
      </c>
      <c r="B305" s="99" t="s">
        <v>1679</v>
      </c>
      <c r="C305" s="99" t="s">
        <v>1680</v>
      </c>
      <c r="D305" s="100" t="s">
        <v>530</v>
      </c>
      <c r="E305" s="37">
        <v>1.3</v>
      </c>
      <c r="F305" s="101"/>
      <c r="G305" s="94"/>
      <c r="H305" s="95"/>
      <c r="I305" s="102" t="s">
        <v>98</v>
      </c>
      <c r="J305" s="95"/>
      <c r="R305" s="1">
        <v>159.13999999999999</v>
      </c>
      <c r="S305" s="1">
        <v>135.27000000000001</v>
      </c>
      <c r="T305" s="1">
        <v>108.89</v>
      </c>
      <c r="U305" s="1">
        <v>87.11</v>
      </c>
    </row>
    <row r="306" spans="1:21" ht="14.25">
      <c r="A306" s="98"/>
      <c r="B306" s="99"/>
      <c r="C306" s="99" t="s">
        <v>88</v>
      </c>
      <c r="D306" s="100"/>
      <c r="E306" s="37"/>
      <c r="F306" s="101">
        <v>106.03</v>
      </c>
      <c r="G306" s="94" t="s">
        <v>771</v>
      </c>
      <c r="H306" s="95">
        <v>165.41</v>
      </c>
      <c r="I306" s="102">
        <v>1</v>
      </c>
      <c r="J306" s="95">
        <v>165.41</v>
      </c>
      <c r="Q306" s="1">
        <v>165.41</v>
      </c>
    </row>
    <row r="307" spans="1:21" ht="14.25">
      <c r="A307" s="98"/>
      <c r="B307" s="99"/>
      <c r="C307" s="99" t="s">
        <v>89</v>
      </c>
      <c r="D307" s="100"/>
      <c r="E307" s="37"/>
      <c r="F307" s="101">
        <v>45.09</v>
      </c>
      <c r="G307" s="94" t="s">
        <v>771</v>
      </c>
      <c r="H307" s="95">
        <v>70.34</v>
      </c>
      <c r="I307" s="102">
        <v>1</v>
      </c>
      <c r="J307" s="95">
        <v>70.34</v>
      </c>
    </row>
    <row r="308" spans="1:21" ht="14.25">
      <c r="A308" s="98"/>
      <c r="B308" s="99"/>
      <c r="C308" s="99" t="s">
        <v>96</v>
      </c>
      <c r="D308" s="100"/>
      <c r="E308" s="37"/>
      <c r="F308" s="101">
        <v>1.35</v>
      </c>
      <c r="G308" s="94" t="s">
        <v>771</v>
      </c>
      <c r="H308" s="103">
        <v>2.11</v>
      </c>
      <c r="I308" s="102">
        <v>1</v>
      </c>
      <c r="J308" s="103">
        <v>2.11</v>
      </c>
      <c r="Q308" s="1">
        <v>2.11</v>
      </c>
    </row>
    <row r="309" spans="1:21" ht="14.25">
      <c r="A309" s="98"/>
      <c r="B309" s="99"/>
      <c r="C309" s="99" t="s">
        <v>97</v>
      </c>
      <c r="D309" s="100"/>
      <c r="E309" s="37"/>
      <c r="F309" s="101">
        <v>164.75</v>
      </c>
      <c r="G309" s="94" t="s">
        <v>98</v>
      </c>
      <c r="H309" s="95">
        <v>214.18</v>
      </c>
      <c r="I309" s="102">
        <v>1</v>
      </c>
      <c r="J309" s="95">
        <v>214.18</v>
      </c>
    </row>
    <row r="310" spans="1:21" ht="14.25">
      <c r="A310" s="98"/>
      <c r="B310" s="99"/>
      <c r="C310" s="99" t="s">
        <v>829</v>
      </c>
      <c r="D310" s="100" t="s">
        <v>91</v>
      </c>
      <c r="E310" s="37">
        <v>95</v>
      </c>
      <c r="F310" s="101"/>
      <c r="G310" s="94"/>
      <c r="H310" s="95">
        <v>159.13999999999999</v>
      </c>
      <c r="I310" s="102">
        <v>80.75</v>
      </c>
      <c r="J310" s="95">
        <v>135.27000000000001</v>
      </c>
    </row>
    <row r="311" spans="1:21" ht="14.25">
      <c r="A311" s="98"/>
      <c r="B311" s="99"/>
      <c r="C311" s="99" t="s">
        <v>830</v>
      </c>
      <c r="D311" s="100" t="s">
        <v>91</v>
      </c>
      <c r="E311" s="37">
        <v>65</v>
      </c>
      <c r="F311" s="101"/>
      <c r="G311" s="94"/>
      <c r="H311" s="95">
        <v>108.89</v>
      </c>
      <c r="I311" s="102">
        <v>52</v>
      </c>
      <c r="J311" s="95">
        <v>87.11</v>
      </c>
    </row>
    <row r="312" spans="1:21" ht="14.25">
      <c r="A312" s="104"/>
      <c r="B312" s="105"/>
      <c r="C312" s="105" t="s">
        <v>93</v>
      </c>
      <c r="D312" s="106" t="s">
        <v>94</v>
      </c>
      <c r="E312" s="107">
        <v>11.28</v>
      </c>
      <c r="F312" s="108"/>
      <c r="G312" s="109" t="s">
        <v>771</v>
      </c>
      <c r="H312" s="110">
        <v>17.596800000000002</v>
      </c>
      <c r="I312" s="111"/>
      <c r="J312" s="110"/>
    </row>
    <row r="313" spans="1:21" ht="15">
      <c r="C313" s="112" t="s">
        <v>95</v>
      </c>
      <c r="G313" s="289">
        <v>717.96</v>
      </c>
      <c r="H313" s="289"/>
      <c r="I313" s="289">
        <v>672.31</v>
      </c>
      <c r="J313" s="289"/>
      <c r="O313" s="113">
        <v>717.96</v>
      </c>
      <c r="P313" s="113">
        <v>672.31</v>
      </c>
    </row>
    <row r="314" spans="1:21" ht="28.5">
      <c r="A314" s="98" t="s">
        <v>544</v>
      </c>
      <c r="B314" s="99" t="s">
        <v>1681</v>
      </c>
      <c r="C314" s="99" t="s">
        <v>1682</v>
      </c>
      <c r="D314" s="100" t="s">
        <v>687</v>
      </c>
      <c r="E314" s="37">
        <v>133.9</v>
      </c>
      <c r="F314" s="101">
        <v>7.49</v>
      </c>
      <c r="G314" s="94" t="s">
        <v>98</v>
      </c>
      <c r="H314" s="95">
        <v>1002.91</v>
      </c>
      <c r="I314" s="102">
        <v>1</v>
      </c>
      <c r="J314" s="95">
        <v>1002.91</v>
      </c>
      <c r="R314" s="1">
        <v>0</v>
      </c>
      <c r="S314" s="1">
        <v>0</v>
      </c>
      <c r="T314" s="1">
        <v>0</v>
      </c>
      <c r="U314" s="1">
        <v>0</v>
      </c>
    </row>
    <row r="315" spans="1:21">
      <c r="A315" s="115"/>
      <c r="B315" s="115"/>
      <c r="C315" s="116" t="s">
        <v>1683</v>
      </c>
      <c r="D315" s="115"/>
      <c r="E315" s="115"/>
      <c r="F315" s="115"/>
      <c r="G315" s="115"/>
      <c r="H315" s="115"/>
      <c r="I315" s="115"/>
      <c r="J315" s="115"/>
    </row>
    <row r="316" spans="1:21" ht="15">
      <c r="C316" s="112" t="s">
        <v>95</v>
      </c>
      <c r="G316" s="289">
        <v>1002.91</v>
      </c>
      <c r="H316" s="289"/>
      <c r="I316" s="289">
        <v>1002.91</v>
      </c>
      <c r="J316" s="289"/>
      <c r="O316" s="1">
        <v>1002.91</v>
      </c>
      <c r="P316" s="1">
        <v>1002.91</v>
      </c>
    </row>
    <row r="317" spans="1:21" ht="28.5">
      <c r="A317" s="98" t="s">
        <v>548</v>
      </c>
      <c r="B317" s="99" t="s">
        <v>1654</v>
      </c>
      <c r="C317" s="99" t="s">
        <v>1655</v>
      </c>
      <c r="D317" s="100" t="s">
        <v>530</v>
      </c>
      <c r="E317" s="37">
        <v>1.5</v>
      </c>
      <c r="F317" s="101"/>
      <c r="G317" s="94"/>
      <c r="H317" s="95"/>
      <c r="I317" s="102" t="s">
        <v>98</v>
      </c>
      <c r="J317" s="95"/>
      <c r="R317" s="1">
        <v>238.61</v>
      </c>
      <c r="S317" s="1">
        <v>202.82</v>
      </c>
      <c r="T317" s="1">
        <v>163.26</v>
      </c>
      <c r="U317" s="1">
        <v>130.61000000000001</v>
      </c>
    </row>
    <row r="318" spans="1:21" ht="14.25">
      <c r="A318" s="98"/>
      <c r="B318" s="99"/>
      <c r="C318" s="99" t="s">
        <v>88</v>
      </c>
      <c r="D318" s="100"/>
      <c r="E318" s="37"/>
      <c r="F318" s="101">
        <v>139.54</v>
      </c>
      <c r="G318" s="94" t="s">
        <v>771</v>
      </c>
      <c r="H318" s="95">
        <v>251.17</v>
      </c>
      <c r="I318" s="102">
        <v>1</v>
      </c>
      <c r="J318" s="95">
        <v>251.17</v>
      </c>
      <c r="Q318" s="1">
        <v>251.17</v>
      </c>
    </row>
    <row r="319" spans="1:21" ht="14.25">
      <c r="A319" s="98"/>
      <c r="B319" s="99"/>
      <c r="C319" s="99" t="s">
        <v>89</v>
      </c>
      <c r="D319" s="100"/>
      <c r="E319" s="37"/>
      <c r="F319" s="101">
        <v>63.56</v>
      </c>
      <c r="G319" s="94" t="s">
        <v>771</v>
      </c>
      <c r="H319" s="95">
        <v>114.41</v>
      </c>
      <c r="I319" s="102">
        <v>1</v>
      </c>
      <c r="J319" s="95">
        <v>114.41</v>
      </c>
    </row>
    <row r="320" spans="1:21" ht="14.25">
      <c r="A320" s="98"/>
      <c r="B320" s="99"/>
      <c r="C320" s="99" t="s">
        <v>97</v>
      </c>
      <c r="D320" s="100"/>
      <c r="E320" s="37"/>
      <c r="F320" s="101">
        <v>16.79</v>
      </c>
      <c r="G320" s="94" t="s">
        <v>98</v>
      </c>
      <c r="H320" s="95">
        <v>25.19</v>
      </c>
      <c r="I320" s="102">
        <v>1</v>
      </c>
      <c r="J320" s="95">
        <v>25.19</v>
      </c>
    </row>
    <row r="321" spans="1:21" ht="14.25">
      <c r="A321" s="98"/>
      <c r="B321" s="99"/>
      <c r="C321" s="99" t="s">
        <v>829</v>
      </c>
      <c r="D321" s="100" t="s">
        <v>91</v>
      </c>
      <c r="E321" s="37">
        <v>95</v>
      </c>
      <c r="F321" s="101"/>
      <c r="G321" s="94"/>
      <c r="H321" s="95">
        <v>238.61</v>
      </c>
      <c r="I321" s="102">
        <v>80.75</v>
      </c>
      <c r="J321" s="95">
        <v>202.82</v>
      </c>
    </row>
    <row r="322" spans="1:21" ht="14.25">
      <c r="A322" s="98"/>
      <c r="B322" s="99"/>
      <c r="C322" s="99" t="s">
        <v>830</v>
      </c>
      <c r="D322" s="100" t="s">
        <v>91</v>
      </c>
      <c r="E322" s="37">
        <v>65</v>
      </c>
      <c r="F322" s="101"/>
      <c r="G322" s="94"/>
      <c r="H322" s="95">
        <v>163.26</v>
      </c>
      <c r="I322" s="102">
        <v>52</v>
      </c>
      <c r="J322" s="95">
        <v>130.61000000000001</v>
      </c>
    </row>
    <row r="323" spans="1:21" ht="14.25">
      <c r="A323" s="104"/>
      <c r="B323" s="105"/>
      <c r="C323" s="105" t="s">
        <v>93</v>
      </c>
      <c r="D323" s="106" t="s">
        <v>94</v>
      </c>
      <c r="E323" s="107">
        <v>15.2</v>
      </c>
      <c r="F323" s="108"/>
      <c r="G323" s="109" t="s">
        <v>771</v>
      </c>
      <c r="H323" s="110">
        <v>27.36</v>
      </c>
      <c r="I323" s="111"/>
      <c r="J323" s="110"/>
    </row>
    <row r="324" spans="1:21" ht="15">
      <c r="C324" s="112" t="s">
        <v>95</v>
      </c>
      <c r="G324" s="289">
        <v>792.64</v>
      </c>
      <c r="H324" s="289"/>
      <c r="I324" s="289">
        <v>724.2</v>
      </c>
      <c r="J324" s="289"/>
      <c r="O324" s="113">
        <v>792.64</v>
      </c>
      <c r="P324" s="113">
        <v>724.2</v>
      </c>
    </row>
    <row r="325" spans="1:21" ht="68.25">
      <c r="A325" s="98" t="s">
        <v>551</v>
      </c>
      <c r="B325" s="99" t="s">
        <v>1657</v>
      </c>
      <c r="C325" s="99" t="s">
        <v>338</v>
      </c>
      <c r="D325" s="100" t="s">
        <v>684</v>
      </c>
      <c r="E325" s="37">
        <v>15.3</v>
      </c>
      <c r="F325" s="101">
        <v>10.69</v>
      </c>
      <c r="G325" s="94" t="s">
        <v>98</v>
      </c>
      <c r="H325" s="95">
        <v>163.56</v>
      </c>
      <c r="I325" s="102">
        <v>1</v>
      </c>
      <c r="J325" s="95">
        <v>163.56</v>
      </c>
      <c r="R325" s="1">
        <v>0</v>
      </c>
      <c r="S325" s="1">
        <v>0</v>
      </c>
      <c r="T325" s="1">
        <v>0</v>
      </c>
      <c r="U325" s="1">
        <v>0</v>
      </c>
    </row>
    <row r="326" spans="1:21">
      <c r="A326" s="115"/>
      <c r="B326" s="115"/>
      <c r="C326" s="116" t="s">
        <v>1684</v>
      </c>
      <c r="D326" s="115"/>
      <c r="E326" s="115"/>
      <c r="F326" s="115"/>
      <c r="G326" s="115"/>
      <c r="H326" s="115"/>
      <c r="I326" s="115"/>
      <c r="J326" s="115"/>
    </row>
    <row r="327" spans="1:21" ht="15">
      <c r="C327" s="112" t="s">
        <v>95</v>
      </c>
      <c r="G327" s="289">
        <v>163.56</v>
      </c>
      <c r="H327" s="289"/>
      <c r="I327" s="289">
        <v>163.56</v>
      </c>
      <c r="J327" s="289"/>
      <c r="O327" s="1">
        <v>163.56</v>
      </c>
      <c r="P327" s="1">
        <v>163.56</v>
      </c>
    </row>
    <row r="328" spans="1:21" ht="28.5">
      <c r="A328" s="98" t="s">
        <v>555</v>
      </c>
      <c r="B328" s="99" t="s">
        <v>1659</v>
      </c>
      <c r="C328" s="99" t="s">
        <v>1685</v>
      </c>
      <c r="D328" s="100" t="s">
        <v>834</v>
      </c>
      <c r="E328" s="37">
        <v>1.5</v>
      </c>
      <c r="F328" s="101">
        <v>38</v>
      </c>
      <c r="G328" s="94" t="s">
        <v>98</v>
      </c>
      <c r="H328" s="95">
        <v>57</v>
      </c>
      <c r="I328" s="102">
        <v>1</v>
      </c>
      <c r="J328" s="95">
        <v>57</v>
      </c>
      <c r="R328" s="1">
        <v>0</v>
      </c>
      <c r="S328" s="1">
        <v>0</v>
      </c>
      <c r="T328" s="1">
        <v>0</v>
      </c>
      <c r="U328" s="1">
        <v>0</v>
      </c>
    </row>
    <row r="329" spans="1:21">
      <c r="A329" s="115"/>
      <c r="B329" s="115"/>
      <c r="C329" s="116" t="s">
        <v>878</v>
      </c>
      <c r="D329" s="115"/>
      <c r="E329" s="115"/>
      <c r="F329" s="115"/>
      <c r="G329" s="115"/>
      <c r="H329" s="115"/>
      <c r="I329" s="115"/>
      <c r="J329" s="115"/>
    </row>
    <row r="330" spans="1:21" ht="15">
      <c r="C330" s="112" t="s">
        <v>95</v>
      </c>
      <c r="G330" s="289">
        <v>57</v>
      </c>
      <c r="H330" s="289"/>
      <c r="I330" s="289">
        <v>57</v>
      </c>
      <c r="J330" s="289"/>
      <c r="O330" s="1">
        <v>57</v>
      </c>
      <c r="P330" s="1">
        <v>57</v>
      </c>
    </row>
    <row r="331" spans="1:21" ht="28.5">
      <c r="A331" s="98" t="s">
        <v>558</v>
      </c>
      <c r="B331" s="99" t="s">
        <v>1686</v>
      </c>
      <c r="C331" s="99" t="s">
        <v>1687</v>
      </c>
      <c r="D331" s="100" t="s">
        <v>530</v>
      </c>
      <c r="E331" s="37">
        <v>1</v>
      </c>
      <c r="F331" s="101"/>
      <c r="G331" s="94"/>
      <c r="H331" s="95"/>
      <c r="I331" s="102" t="s">
        <v>98</v>
      </c>
      <c r="J331" s="95"/>
      <c r="R331" s="1">
        <v>176.77</v>
      </c>
      <c r="S331" s="1">
        <v>150.25</v>
      </c>
      <c r="T331" s="1">
        <v>120.95</v>
      </c>
      <c r="U331" s="1">
        <v>96.76</v>
      </c>
    </row>
    <row r="332" spans="1:21" ht="14.25">
      <c r="A332" s="98"/>
      <c r="B332" s="99"/>
      <c r="C332" s="99" t="s">
        <v>88</v>
      </c>
      <c r="D332" s="100"/>
      <c r="E332" s="37"/>
      <c r="F332" s="101">
        <v>154.91999999999999</v>
      </c>
      <c r="G332" s="94" t="s">
        <v>771</v>
      </c>
      <c r="H332" s="95">
        <v>185.9</v>
      </c>
      <c r="I332" s="102">
        <v>1</v>
      </c>
      <c r="J332" s="95">
        <v>185.9</v>
      </c>
      <c r="Q332" s="1">
        <v>185.9</v>
      </c>
    </row>
    <row r="333" spans="1:21" ht="14.25">
      <c r="A333" s="98"/>
      <c r="B333" s="99"/>
      <c r="C333" s="99" t="s">
        <v>89</v>
      </c>
      <c r="D333" s="100"/>
      <c r="E333" s="37"/>
      <c r="F333" s="101">
        <v>31.2</v>
      </c>
      <c r="G333" s="94" t="s">
        <v>771</v>
      </c>
      <c r="H333" s="95">
        <v>37.44</v>
      </c>
      <c r="I333" s="102">
        <v>1</v>
      </c>
      <c r="J333" s="95">
        <v>37.44</v>
      </c>
    </row>
    <row r="334" spans="1:21" ht="14.25">
      <c r="A334" s="98"/>
      <c r="B334" s="99"/>
      <c r="C334" s="99" t="s">
        <v>96</v>
      </c>
      <c r="D334" s="100"/>
      <c r="E334" s="37"/>
      <c r="F334" s="101">
        <v>0.14000000000000001</v>
      </c>
      <c r="G334" s="94" t="s">
        <v>771</v>
      </c>
      <c r="H334" s="103">
        <v>0.17</v>
      </c>
      <c r="I334" s="102">
        <v>1</v>
      </c>
      <c r="J334" s="103">
        <v>0.17</v>
      </c>
      <c r="Q334" s="1">
        <v>0.17</v>
      </c>
    </row>
    <row r="335" spans="1:21" ht="14.25">
      <c r="A335" s="98"/>
      <c r="B335" s="99"/>
      <c r="C335" s="99" t="s">
        <v>97</v>
      </c>
      <c r="D335" s="100"/>
      <c r="E335" s="37"/>
      <c r="F335" s="101">
        <v>51.53</v>
      </c>
      <c r="G335" s="94" t="s">
        <v>98</v>
      </c>
      <c r="H335" s="95">
        <v>51.53</v>
      </c>
      <c r="I335" s="102">
        <v>1</v>
      </c>
      <c r="J335" s="95">
        <v>51.53</v>
      </c>
    </row>
    <row r="336" spans="1:21" ht="14.25">
      <c r="A336" s="98"/>
      <c r="B336" s="99"/>
      <c r="C336" s="99" t="s">
        <v>829</v>
      </c>
      <c r="D336" s="100" t="s">
        <v>91</v>
      </c>
      <c r="E336" s="37">
        <v>95</v>
      </c>
      <c r="F336" s="101"/>
      <c r="G336" s="94"/>
      <c r="H336" s="95">
        <v>176.77</v>
      </c>
      <c r="I336" s="102">
        <v>80.75</v>
      </c>
      <c r="J336" s="95">
        <v>150.25</v>
      </c>
    </row>
    <row r="337" spans="1:21" ht="14.25">
      <c r="A337" s="98"/>
      <c r="B337" s="99"/>
      <c r="C337" s="99" t="s">
        <v>830</v>
      </c>
      <c r="D337" s="100" t="s">
        <v>91</v>
      </c>
      <c r="E337" s="37">
        <v>65</v>
      </c>
      <c r="F337" s="101"/>
      <c r="G337" s="94"/>
      <c r="H337" s="95">
        <v>120.95</v>
      </c>
      <c r="I337" s="102">
        <v>52</v>
      </c>
      <c r="J337" s="95">
        <v>96.76</v>
      </c>
    </row>
    <row r="338" spans="1:21" ht="14.25">
      <c r="A338" s="104"/>
      <c r="B338" s="105"/>
      <c r="C338" s="105" t="s">
        <v>93</v>
      </c>
      <c r="D338" s="106" t="s">
        <v>94</v>
      </c>
      <c r="E338" s="107">
        <v>16.29</v>
      </c>
      <c r="F338" s="108"/>
      <c r="G338" s="109" t="s">
        <v>771</v>
      </c>
      <c r="H338" s="110">
        <v>19.547999999999998</v>
      </c>
      <c r="I338" s="111"/>
      <c r="J338" s="110"/>
    </row>
    <row r="339" spans="1:21" ht="15">
      <c r="C339" s="112" t="s">
        <v>95</v>
      </c>
      <c r="G339" s="289">
        <v>572.59</v>
      </c>
      <c r="H339" s="289"/>
      <c r="I339" s="289">
        <v>521.88</v>
      </c>
      <c r="J339" s="289"/>
      <c r="O339" s="113">
        <v>572.59</v>
      </c>
      <c r="P339" s="113">
        <v>521.88</v>
      </c>
    </row>
    <row r="340" spans="1:21" ht="28.5">
      <c r="A340" s="98" t="s">
        <v>561</v>
      </c>
      <c r="B340" s="99" t="s">
        <v>1688</v>
      </c>
      <c r="C340" s="99" t="s">
        <v>1689</v>
      </c>
      <c r="D340" s="100" t="s">
        <v>530</v>
      </c>
      <c r="E340" s="37">
        <v>0.51</v>
      </c>
      <c r="F340" s="101">
        <v>171</v>
      </c>
      <c r="G340" s="94" t="s">
        <v>98</v>
      </c>
      <c r="H340" s="95">
        <v>87.21</v>
      </c>
      <c r="I340" s="102">
        <v>1</v>
      </c>
      <c r="J340" s="95">
        <v>87.21</v>
      </c>
      <c r="R340" s="1">
        <v>0</v>
      </c>
      <c r="S340" s="1">
        <v>0</v>
      </c>
      <c r="T340" s="1">
        <v>0</v>
      </c>
      <c r="U340" s="1">
        <v>0</v>
      </c>
    </row>
    <row r="341" spans="1:21">
      <c r="A341" s="115"/>
      <c r="B341" s="115"/>
      <c r="C341" s="116" t="s">
        <v>1690</v>
      </c>
      <c r="D341" s="115"/>
      <c r="E341" s="115"/>
      <c r="F341" s="115"/>
      <c r="G341" s="115"/>
      <c r="H341" s="115"/>
      <c r="I341" s="115"/>
      <c r="J341" s="115"/>
    </row>
    <row r="342" spans="1:21" ht="15">
      <c r="C342" s="112" t="s">
        <v>95</v>
      </c>
      <c r="G342" s="289">
        <v>87.21</v>
      </c>
      <c r="H342" s="289"/>
      <c r="I342" s="289">
        <v>87.21</v>
      </c>
      <c r="J342" s="289"/>
      <c r="O342" s="1">
        <v>87.21</v>
      </c>
      <c r="P342" s="1">
        <v>87.21</v>
      </c>
    </row>
    <row r="343" spans="1:21" ht="28.5">
      <c r="A343" s="98" t="s">
        <v>565</v>
      </c>
      <c r="B343" s="99" t="s">
        <v>1691</v>
      </c>
      <c r="C343" s="99" t="s">
        <v>1692</v>
      </c>
      <c r="D343" s="100" t="s">
        <v>530</v>
      </c>
      <c r="E343" s="37">
        <v>0.51</v>
      </c>
      <c r="F343" s="101">
        <v>118</v>
      </c>
      <c r="G343" s="94" t="s">
        <v>98</v>
      </c>
      <c r="H343" s="95">
        <v>60.18</v>
      </c>
      <c r="I343" s="102">
        <v>1</v>
      </c>
      <c r="J343" s="95">
        <v>60.18</v>
      </c>
      <c r="R343" s="1">
        <v>0</v>
      </c>
      <c r="S343" s="1">
        <v>0</v>
      </c>
      <c r="T343" s="1">
        <v>0</v>
      </c>
      <c r="U343" s="1">
        <v>0</v>
      </c>
    </row>
    <row r="344" spans="1:21">
      <c r="A344" s="115"/>
      <c r="B344" s="115"/>
      <c r="C344" s="116" t="s">
        <v>1690</v>
      </c>
      <c r="D344" s="115"/>
      <c r="E344" s="115"/>
      <c r="F344" s="115"/>
      <c r="G344" s="115"/>
      <c r="H344" s="115"/>
      <c r="I344" s="115"/>
      <c r="J344" s="115"/>
    </row>
    <row r="345" spans="1:21" ht="15">
      <c r="C345" s="112" t="s">
        <v>95</v>
      </c>
      <c r="G345" s="289">
        <v>60.18</v>
      </c>
      <c r="H345" s="289"/>
      <c r="I345" s="289">
        <v>60.18</v>
      </c>
      <c r="J345" s="289"/>
      <c r="O345" s="1">
        <v>60.18</v>
      </c>
      <c r="P345" s="1">
        <v>60.18</v>
      </c>
    </row>
    <row r="346" spans="1:21" ht="28.5">
      <c r="A346" s="98" t="s">
        <v>569</v>
      </c>
      <c r="B346" s="99" t="s">
        <v>1693</v>
      </c>
      <c r="C346" s="99" t="s">
        <v>1694</v>
      </c>
      <c r="D346" s="100" t="s">
        <v>1695</v>
      </c>
      <c r="E346" s="37">
        <v>1</v>
      </c>
      <c r="F346" s="101"/>
      <c r="G346" s="94"/>
      <c r="H346" s="95"/>
      <c r="I346" s="102" t="s">
        <v>98</v>
      </c>
      <c r="J346" s="95"/>
      <c r="R346" s="1">
        <v>4637.8599999999997</v>
      </c>
      <c r="S346" s="1">
        <v>3942.18</v>
      </c>
      <c r="T346" s="1">
        <v>3478.4</v>
      </c>
      <c r="U346" s="1">
        <v>2782.72</v>
      </c>
    </row>
    <row r="347" spans="1:21" ht="14.25">
      <c r="A347" s="98"/>
      <c r="B347" s="99"/>
      <c r="C347" s="99" t="s">
        <v>88</v>
      </c>
      <c r="D347" s="100"/>
      <c r="E347" s="37"/>
      <c r="F347" s="101">
        <v>4274.3100000000004</v>
      </c>
      <c r="G347" s="94" t="s">
        <v>771</v>
      </c>
      <c r="H347" s="95">
        <v>5129.17</v>
      </c>
      <c r="I347" s="102">
        <v>1</v>
      </c>
      <c r="J347" s="95">
        <v>5129.17</v>
      </c>
      <c r="Q347" s="1">
        <v>5129.17</v>
      </c>
    </row>
    <row r="348" spans="1:21" ht="14.25">
      <c r="A348" s="98"/>
      <c r="B348" s="99"/>
      <c r="C348" s="99" t="s">
        <v>89</v>
      </c>
      <c r="D348" s="100"/>
      <c r="E348" s="37"/>
      <c r="F348" s="101">
        <v>5321.28</v>
      </c>
      <c r="G348" s="94" t="s">
        <v>771</v>
      </c>
      <c r="H348" s="95">
        <v>6385.54</v>
      </c>
      <c r="I348" s="102">
        <v>1</v>
      </c>
      <c r="J348" s="95">
        <v>6385.54</v>
      </c>
    </row>
    <row r="349" spans="1:21" ht="14.25">
      <c r="A349" s="98"/>
      <c r="B349" s="99"/>
      <c r="C349" s="99" t="s">
        <v>96</v>
      </c>
      <c r="D349" s="100"/>
      <c r="E349" s="37"/>
      <c r="F349" s="101">
        <v>556.79999999999995</v>
      </c>
      <c r="G349" s="94" t="s">
        <v>771</v>
      </c>
      <c r="H349" s="103">
        <v>668.16</v>
      </c>
      <c r="I349" s="102">
        <v>1</v>
      </c>
      <c r="J349" s="103">
        <v>668.16</v>
      </c>
      <c r="Q349" s="1">
        <v>668.16</v>
      </c>
    </row>
    <row r="350" spans="1:21" ht="14.25">
      <c r="A350" s="98"/>
      <c r="B350" s="99"/>
      <c r="C350" s="99" t="s">
        <v>97</v>
      </c>
      <c r="D350" s="100"/>
      <c r="E350" s="37"/>
      <c r="F350" s="101">
        <v>85.49</v>
      </c>
      <c r="G350" s="94" t="s">
        <v>98</v>
      </c>
      <c r="H350" s="95">
        <v>85.49</v>
      </c>
      <c r="I350" s="102">
        <v>1</v>
      </c>
      <c r="J350" s="95">
        <v>85.49</v>
      </c>
    </row>
    <row r="351" spans="1:21" ht="14.25">
      <c r="A351" s="98"/>
      <c r="B351" s="99"/>
      <c r="C351" s="99" t="s">
        <v>829</v>
      </c>
      <c r="D351" s="100" t="s">
        <v>91</v>
      </c>
      <c r="E351" s="37">
        <v>80</v>
      </c>
      <c r="F351" s="101"/>
      <c r="G351" s="94"/>
      <c r="H351" s="95">
        <v>4637.8599999999997</v>
      </c>
      <c r="I351" s="102">
        <v>68</v>
      </c>
      <c r="J351" s="95">
        <v>3942.18</v>
      </c>
    </row>
    <row r="352" spans="1:21" ht="14.25">
      <c r="A352" s="98"/>
      <c r="B352" s="99"/>
      <c r="C352" s="99" t="s">
        <v>830</v>
      </c>
      <c r="D352" s="100" t="s">
        <v>91</v>
      </c>
      <c r="E352" s="37">
        <v>60</v>
      </c>
      <c r="F352" s="101"/>
      <c r="G352" s="94"/>
      <c r="H352" s="95">
        <v>3478.4</v>
      </c>
      <c r="I352" s="102">
        <v>48</v>
      </c>
      <c r="J352" s="95">
        <v>2782.72</v>
      </c>
    </row>
    <row r="353" spans="1:32" ht="14.25">
      <c r="A353" s="104"/>
      <c r="B353" s="105"/>
      <c r="C353" s="105" t="s">
        <v>93</v>
      </c>
      <c r="D353" s="106" t="s">
        <v>94</v>
      </c>
      <c r="E353" s="107">
        <v>289</v>
      </c>
      <c r="F353" s="108"/>
      <c r="G353" s="109" t="s">
        <v>771</v>
      </c>
      <c r="H353" s="110">
        <v>346.8</v>
      </c>
      <c r="I353" s="111"/>
      <c r="J353" s="110"/>
    </row>
    <row r="354" spans="1:32" ht="15">
      <c r="C354" s="112" t="s">
        <v>95</v>
      </c>
      <c r="G354" s="289">
        <v>19716.46</v>
      </c>
      <c r="H354" s="289"/>
      <c r="I354" s="289">
        <v>18325.099999999999</v>
      </c>
      <c r="J354" s="289"/>
      <c r="O354" s="113">
        <v>19716.46</v>
      </c>
      <c r="P354" s="113">
        <v>18325.099999999999</v>
      </c>
    </row>
    <row r="356" spans="1:32" ht="15">
      <c r="A356" s="291" t="s">
        <v>1696</v>
      </c>
      <c r="B356" s="291"/>
      <c r="C356" s="291"/>
      <c r="D356" s="291"/>
      <c r="E356" s="291"/>
      <c r="F356" s="291"/>
      <c r="G356" s="289">
        <v>40366.300000000003</v>
      </c>
      <c r="H356" s="289"/>
      <c r="I356" s="289">
        <v>39072.630000000005</v>
      </c>
      <c r="J356" s="289"/>
      <c r="AF356" s="117" t="s">
        <v>1696</v>
      </c>
    </row>
    <row r="360" spans="1:32" ht="16.5">
      <c r="A360" s="290" t="s">
        <v>1697</v>
      </c>
      <c r="B360" s="290"/>
      <c r="C360" s="290"/>
      <c r="D360" s="290"/>
      <c r="E360" s="290"/>
      <c r="F360" s="290"/>
      <c r="G360" s="290"/>
      <c r="H360" s="290"/>
      <c r="I360" s="290"/>
      <c r="J360" s="290"/>
      <c r="AE360" s="97" t="s">
        <v>1697</v>
      </c>
    </row>
    <row r="361" spans="1:32" ht="57">
      <c r="A361" s="98" t="s">
        <v>572</v>
      </c>
      <c r="B361" s="99" t="s">
        <v>1698</v>
      </c>
      <c r="C361" s="99" t="s">
        <v>1699</v>
      </c>
      <c r="D361" s="100" t="s">
        <v>460</v>
      </c>
      <c r="E361" s="37">
        <v>1</v>
      </c>
      <c r="F361" s="101"/>
      <c r="G361" s="94"/>
      <c r="H361" s="95"/>
      <c r="I361" s="102" t="s">
        <v>98</v>
      </c>
      <c r="J361" s="95"/>
      <c r="R361" s="1">
        <v>30.54</v>
      </c>
      <c r="S361" s="1">
        <v>25.96</v>
      </c>
      <c r="T361" s="1">
        <v>20.9</v>
      </c>
      <c r="U361" s="1">
        <v>16.72</v>
      </c>
    </row>
    <row r="362" spans="1:32" ht="14.25">
      <c r="A362" s="98"/>
      <c r="B362" s="99"/>
      <c r="C362" s="99" t="s">
        <v>88</v>
      </c>
      <c r="D362" s="100"/>
      <c r="E362" s="37"/>
      <c r="F362" s="101">
        <v>23.01</v>
      </c>
      <c r="G362" s="94" t="s">
        <v>1666</v>
      </c>
      <c r="H362" s="95">
        <v>30.37</v>
      </c>
      <c r="I362" s="102">
        <v>1</v>
      </c>
      <c r="J362" s="95">
        <v>30.37</v>
      </c>
      <c r="Q362" s="1">
        <v>30.37</v>
      </c>
    </row>
    <row r="363" spans="1:32" ht="14.25">
      <c r="A363" s="98"/>
      <c r="B363" s="99"/>
      <c r="C363" s="99" t="s">
        <v>89</v>
      </c>
      <c r="D363" s="100"/>
      <c r="E363" s="37"/>
      <c r="F363" s="101">
        <v>28.42</v>
      </c>
      <c r="G363" s="94" t="s">
        <v>1666</v>
      </c>
      <c r="H363" s="95">
        <v>37.51</v>
      </c>
      <c r="I363" s="102">
        <v>1</v>
      </c>
      <c r="J363" s="95">
        <v>37.51</v>
      </c>
    </row>
    <row r="364" spans="1:32" ht="14.25">
      <c r="A364" s="98"/>
      <c r="B364" s="99"/>
      <c r="C364" s="99" t="s">
        <v>96</v>
      </c>
      <c r="D364" s="100"/>
      <c r="E364" s="37"/>
      <c r="F364" s="101">
        <v>1.35</v>
      </c>
      <c r="G364" s="94" t="s">
        <v>1666</v>
      </c>
      <c r="H364" s="103">
        <v>1.78</v>
      </c>
      <c r="I364" s="102">
        <v>1</v>
      </c>
      <c r="J364" s="103">
        <v>1.78</v>
      </c>
      <c r="Q364" s="1">
        <v>1.78</v>
      </c>
    </row>
    <row r="365" spans="1:32" ht="14.25">
      <c r="A365" s="98"/>
      <c r="B365" s="99"/>
      <c r="C365" s="99" t="s">
        <v>97</v>
      </c>
      <c r="D365" s="100"/>
      <c r="E365" s="37"/>
      <c r="F365" s="101">
        <v>176.94</v>
      </c>
      <c r="G365" s="94" t="s">
        <v>98</v>
      </c>
      <c r="H365" s="95">
        <v>176.94</v>
      </c>
      <c r="I365" s="102">
        <v>1</v>
      </c>
      <c r="J365" s="95">
        <v>176.94</v>
      </c>
    </row>
    <row r="366" spans="1:32" ht="14.25">
      <c r="A366" s="98"/>
      <c r="B366" s="99"/>
      <c r="C366" s="99" t="s">
        <v>829</v>
      </c>
      <c r="D366" s="100" t="s">
        <v>91</v>
      </c>
      <c r="E366" s="37">
        <v>95</v>
      </c>
      <c r="F366" s="101"/>
      <c r="G366" s="94"/>
      <c r="H366" s="95">
        <v>30.54</v>
      </c>
      <c r="I366" s="102">
        <v>80.75</v>
      </c>
      <c r="J366" s="95">
        <v>25.96</v>
      </c>
    </row>
    <row r="367" spans="1:32" ht="14.25">
      <c r="A367" s="98"/>
      <c r="B367" s="99"/>
      <c r="C367" s="99" t="s">
        <v>830</v>
      </c>
      <c r="D367" s="100" t="s">
        <v>91</v>
      </c>
      <c r="E367" s="37">
        <v>65</v>
      </c>
      <c r="F367" s="101"/>
      <c r="G367" s="94"/>
      <c r="H367" s="95">
        <v>20.9</v>
      </c>
      <c r="I367" s="102">
        <v>52</v>
      </c>
      <c r="J367" s="95">
        <v>16.72</v>
      </c>
    </row>
    <row r="368" spans="1:32" ht="14.25">
      <c r="A368" s="104"/>
      <c r="B368" s="105"/>
      <c r="C368" s="105" t="s">
        <v>93</v>
      </c>
      <c r="D368" s="106" t="s">
        <v>94</v>
      </c>
      <c r="E368" s="107">
        <v>2.3199999999999998</v>
      </c>
      <c r="F368" s="108"/>
      <c r="G368" s="109" t="s">
        <v>1666</v>
      </c>
      <c r="H368" s="110">
        <v>3.0623999999999998</v>
      </c>
      <c r="I368" s="111"/>
      <c r="J368" s="110"/>
    </row>
    <row r="369" spans="1:21" ht="15">
      <c r="C369" s="112" t="s">
        <v>95</v>
      </c>
      <c r="G369" s="289">
        <v>296.26</v>
      </c>
      <c r="H369" s="289"/>
      <c r="I369" s="289">
        <v>287.5</v>
      </c>
      <c r="J369" s="289"/>
      <c r="O369" s="113">
        <v>296.26</v>
      </c>
      <c r="P369" s="113">
        <v>287.5</v>
      </c>
    </row>
    <row r="370" spans="1:21" ht="39.75">
      <c r="A370" s="104" t="s">
        <v>576</v>
      </c>
      <c r="B370" s="105" t="s">
        <v>434</v>
      </c>
      <c r="C370" s="105" t="s">
        <v>353</v>
      </c>
      <c r="D370" s="106" t="s">
        <v>454</v>
      </c>
      <c r="E370" s="107">
        <v>1</v>
      </c>
      <c r="F370" s="108">
        <v>699.45</v>
      </c>
      <c r="G370" s="109" t="s">
        <v>98</v>
      </c>
      <c r="H370" s="110">
        <v>699.45</v>
      </c>
      <c r="I370" s="111">
        <v>1</v>
      </c>
      <c r="J370" s="110">
        <v>699.45</v>
      </c>
      <c r="R370" s="1">
        <v>0</v>
      </c>
      <c r="S370" s="1">
        <v>0</v>
      </c>
      <c r="T370" s="1">
        <v>0</v>
      </c>
      <c r="U370" s="1">
        <v>0</v>
      </c>
    </row>
    <row r="371" spans="1:21" ht="15">
      <c r="C371" s="112" t="s">
        <v>95</v>
      </c>
      <c r="G371" s="289">
        <v>699.45</v>
      </c>
      <c r="H371" s="289"/>
      <c r="I371" s="289">
        <v>699.45</v>
      </c>
      <c r="J371" s="289"/>
      <c r="O371" s="1">
        <v>699.45</v>
      </c>
      <c r="P371" s="1">
        <v>699.45</v>
      </c>
    </row>
    <row r="372" spans="1:21" ht="57">
      <c r="A372" s="98" t="s">
        <v>579</v>
      </c>
      <c r="B372" s="99" t="s">
        <v>1700</v>
      </c>
      <c r="C372" s="99" t="s">
        <v>1701</v>
      </c>
      <c r="D372" s="100" t="s">
        <v>460</v>
      </c>
      <c r="E372" s="37">
        <v>6</v>
      </c>
      <c r="F372" s="101"/>
      <c r="G372" s="94"/>
      <c r="H372" s="95"/>
      <c r="I372" s="102" t="s">
        <v>98</v>
      </c>
      <c r="J372" s="95"/>
      <c r="R372" s="1">
        <v>141.06</v>
      </c>
      <c r="S372" s="1">
        <v>119.9</v>
      </c>
      <c r="T372" s="1">
        <v>99.66</v>
      </c>
      <c r="U372" s="1">
        <v>79.73</v>
      </c>
    </row>
    <row r="373" spans="1:21" ht="14.25">
      <c r="A373" s="98"/>
      <c r="B373" s="99"/>
      <c r="C373" s="99" t="s">
        <v>88</v>
      </c>
      <c r="D373" s="100"/>
      <c r="E373" s="37"/>
      <c r="F373" s="101">
        <v>19.36</v>
      </c>
      <c r="G373" s="94" t="s">
        <v>1666</v>
      </c>
      <c r="H373" s="95">
        <v>153.33000000000001</v>
      </c>
      <c r="I373" s="102">
        <v>1</v>
      </c>
      <c r="J373" s="95">
        <v>153.33000000000001</v>
      </c>
      <c r="Q373" s="1">
        <v>153.33000000000001</v>
      </c>
    </row>
    <row r="374" spans="1:21" ht="14.25">
      <c r="A374" s="98"/>
      <c r="B374" s="99"/>
      <c r="C374" s="99" t="s">
        <v>97</v>
      </c>
      <c r="D374" s="100"/>
      <c r="E374" s="37"/>
      <c r="F374" s="101">
        <v>6.17</v>
      </c>
      <c r="G374" s="94" t="s">
        <v>98</v>
      </c>
      <c r="H374" s="95">
        <v>37.020000000000003</v>
      </c>
      <c r="I374" s="102">
        <v>1</v>
      </c>
      <c r="J374" s="95">
        <v>37.020000000000003</v>
      </c>
    </row>
    <row r="375" spans="1:21" ht="14.25">
      <c r="A375" s="98"/>
      <c r="B375" s="99"/>
      <c r="C375" s="99" t="s">
        <v>829</v>
      </c>
      <c r="D375" s="100" t="s">
        <v>91</v>
      </c>
      <c r="E375" s="37">
        <v>92</v>
      </c>
      <c r="F375" s="101"/>
      <c r="G375" s="94"/>
      <c r="H375" s="95">
        <v>141.06</v>
      </c>
      <c r="I375" s="102">
        <v>78.2</v>
      </c>
      <c r="J375" s="95">
        <v>119.9</v>
      </c>
    </row>
    <row r="376" spans="1:21" ht="14.25">
      <c r="A376" s="98"/>
      <c r="B376" s="99"/>
      <c r="C376" s="99" t="s">
        <v>830</v>
      </c>
      <c r="D376" s="100" t="s">
        <v>91</v>
      </c>
      <c r="E376" s="37">
        <v>65</v>
      </c>
      <c r="F376" s="101"/>
      <c r="G376" s="94"/>
      <c r="H376" s="95">
        <v>99.66</v>
      </c>
      <c r="I376" s="102">
        <v>52</v>
      </c>
      <c r="J376" s="95">
        <v>79.73</v>
      </c>
    </row>
    <row r="377" spans="1:21" ht="14.25">
      <c r="A377" s="104"/>
      <c r="B377" s="105"/>
      <c r="C377" s="105" t="s">
        <v>93</v>
      </c>
      <c r="D377" s="106" t="s">
        <v>94</v>
      </c>
      <c r="E377" s="107">
        <v>2.06</v>
      </c>
      <c r="F377" s="108"/>
      <c r="G377" s="109" t="s">
        <v>1666</v>
      </c>
      <c r="H377" s="110">
        <v>16.315200000000001</v>
      </c>
      <c r="I377" s="111"/>
      <c r="J377" s="110"/>
    </row>
    <row r="378" spans="1:21" ht="15">
      <c r="C378" s="112" t="s">
        <v>95</v>
      </c>
      <c r="G378" s="289">
        <v>431.07000000000005</v>
      </c>
      <c r="H378" s="289"/>
      <c r="I378" s="289">
        <v>389.98</v>
      </c>
      <c r="J378" s="289"/>
      <c r="O378" s="113">
        <v>431.07000000000005</v>
      </c>
      <c r="P378" s="113">
        <v>389.98</v>
      </c>
    </row>
    <row r="379" spans="1:21" ht="54">
      <c r="A379" s="104" t="s">
        <v>583</v>
      </c>
      <c r="B379" s="105" t="s">
        <v>434</v>
      </c>
      <c r="C379" s="105" t="s">
        <v>354</v>
      </c>
      <c r="D379" s="106" t="s">
        <v>454</v>
      </c>
      <c r="E379" s="107">
        <v>6</v>
      </c>
      <c r="F379" s="108">
        <v>76.84</v>
      </c>
      <c r="G379" s="109" t="s">
        <v>98</v>
      </c>
      <c r="H379" s="110">
        <v>461.04</v>
      </c>
      <c r="I379" s="111">
        <v>1</v>
      </c>
      <c r="J379" s="110">
        <v>461.04</v>
      </c>
      <c r="R379" s="1">
        <v>0</v>
      </c>
      <c r="S379" s="1">
        <v>0</v>
      </c>
      <c r="T379" s="1">
        <v>0</v>
      </c>
      <c r="U379" s="1">
        <v>0</v>
      </c>
    </row>
    <row r="380" spans="1:21" ht="15">
      <c r="C380" s="112" t="s">
        <v>95</v>
      </c>
      <c r="G380" s="289">
        <v>461.04</v>
      </c>
      <c r="H380" s="289"/>
      <c r="I380" s="289">
        <v>461.04</v>
      </c>
      <c r="J380" s="289"/>
      <c r="O380" s="1">
        <v>461.04</v>
      </c>
      <c r="P380" s="1">
        <v>461.04</v>
      </c>
    </row>
    <row r="381" spans="1:21" ht="28.5">
      <c r="A381" s="98" t="s">
        <v>587</v>
      </c>
      <c r="B381" s="99" t="s">
        <v>858</v>
      </c>
      <c r="C381" s="99" t="s">
        <v>859</v>
      </c>
      <c r="D381" s="100" t="s">
        <v>834</v>
      </c>
      <c r="E381" s="37">
        <v>0.01</v>
      </c>
      <c r="F381" s="101"/>
      <c r="G381" s="94"/>
      <c r="H381" s="95"/>
      <c r="I381" s="102" t="s">
        <v>98</v>
      </c>
      <c r="J381" s="95"/>
      <c r="R381" s="1">
        <v>6.9</v>
      </c>
      <c r="S381" s="1">
        <v>5.86</v>
      </c>
      <c r="T381" s="1">
        <v>4.72</v>
      </c>
      <c r="U381" s="1">
        <v>3.78</v>
      </c>
    </row>
    <row r="382" spans="1:21" ht="14.25">
      <c r="A382" s="98"/>
      <c r="B382" s="99"/>
      <c r="C382" s="99" t="s">
        <v>88</v>
      </c>
      <c r="D382" s="100"/>
      <c r="E382" s="37"/>
      <c r="F382" s="101">
        <v>603.92999999999995</v>
      </c>
      <c r="G382" s="94" t="s">
        <v>771</v>
      </c>
      <c r="H382" s="95">
        <v>7.25</v>
      </c>
      <c r="I382" s="102">
        <v>1</v>
      </c>
      <c r="J382" s="95">
        <v>7.25</v>
      </c>
      <c r="Q382" s="1">
        <v>7.25</v>
      </c>
    </row>
    <row r="383" spans="1:21" ht="14.25">
      <c r="A383" s="98"/>
      <c r="B383" s="99"/>
      <c r="C383" s="99" t="s">
        <v>89</v>
      </c>
      <c r="D383" s="100"/>
      <c r="E383" s="37"/>
      <c r="F383" s="101">
        <v>41.8</v>
      </c>
      <c r="G383" s="94" t="s">
        <v>771</v>
      </c>
      <c r="H383" s="95">
        <v>0.5</v>
      </c>
      <c r="I383" s="102">
        <v>1</v>
      </c>
      <c r="J383" s="95">
        <v>0.5</v>
      </c>
    </row>
    <row r="384" spans="1:21" ht="14.25">
      <c r="A384" s="98"/>
      <c r="B384" s="99"/>
      <c r="C384" s="99" t="s">
        <v>96</v>
      </c>
      <c r="D384" s="100"/>
      <c r="E384" s="37"/>
      <c r="F384" s="101">
        <v>1.08</v>
      </c>
      <c r="G384" s="94" t="s">
        <v>771</v>
      </c>
      <c r="H384" s="103">
        <v>0.01</v>
      </c>
      <c r="I384" s="102">
        <v>1</v>
      </c>
      <c r="J384" s="103">
        <v>0.01</v>
      </c>
      <c r="Q384" s="1">
        <v>0.01</v>
      </c>
    </row>
    <row r="385" spans="1:21" ht="14.25">
      <c r="A385" s="98"/>
      <c r="B385" s="99"/>
      <c r="C385" s="99" t="s">
        <v>97</v>
      </c>
      <c r="D385" s="100"/>
      <c r="E385" s="37"/>
      <c r="F385" s="101">
        <v>128.15</v>
      </c>
      <c r="G385" s="94" t="s">
        <v>98</v>
      </c>
      <c r="H385" s="95">
        <v>1.28</v>
      </c>
      <c r="I385" s="102">
        <v>1</v>
      </c>
      <c r="J385" s="95">
        <v>1.28</v>
      </c>
    </row>
    <row r="386" spans="1:21" ht="14.25">
      <c r="A386" s="98"/>
      <c r="B386" s="99"/>
      <c r="C386" s="99" t="s">
        <v>829</v>
      </c>
      <c r="D386" s="100" t="s">
        <v>91</v>
      </c>
      <c r="E386" s="37">
        <v>95</v>
      </c>
      <c r="F386" s="101"/>
      <c r="G386" s="94"/>
      <c r="H386" s="95">
        <v>6.9</v>
      </c>
      <c r="I386" s="102">
        <v>80.75</v>
      </c>
      <c r="J386" s="95">
        <v>5.86</v>
      </c>
    </row>
    <row r="387" spans="1:21" ht="14.25">
      <c r="A387" s="98"/>
      <c r="B387" s="99"/>
      <c r="C387" s="99" t="s">
        <v>830</v>
      </c>
      <c r="D387" s="100" t="s">
        <v>91</v>
      </c>
      <c r="E387" s="37">
        <v>65</v>
      </c>
      <c r="F387" s="101"/>
      <c r="G387" s="94"/>
      <c r="H387" s="95">
        <v>4.72</v>
      </c>
      <c r="I387" s="102">
        <v>52</v>
      </c>
      <c r="J387" s="95">
        <v>3.78</v>
      </c>
    </row>
    <row r="388" spans="1:21" ht="14.25">
      <c r="A388" s="104"/>
      <c r="B388" s="105"/>
      <c r="C388" s="105" t="s">
        <v>93</v>
      </c>
      <c r="D388" s="106" t="s">
        <v>94</v>
      </c>
      <c r="E388" s="107">
        <v>60.88</v>
      </c>
      <c r="F388" s="108"/>
      <c r="G388" s="109" t="s">
        <v>771</v>
      </c>
      <c r="H388" s="110">
        <v>0.73055999999999999</v>
      </c>
      <c r="I388" s="111"/>
      <c r="J388" s="110"/>
    </row>
    <row r="389" spans="1:21" ht="15">
      <c r="C389" s="112" t="s">
        <v>95</v>
      </c>
      <c r="G389" s="289">
        <v>20.65</v>
      </c>
      <c r="H389" s="289"/>
      <c r="I389" s="289">
        <v>18.670000000000002</v>
      </c>
      <c r="J389" s="289"/>
      <c r="O389" s="113">
        <v>20.65</v>
      </c>
      <c r="P389" s="113">
        <v>18.670000000000002</v>
      </c>
    </row>
    <row r="390" spans="1:21" ht="39.75">
      <c r="A390" s="104" t="s">
        <v>597</v>
      </c>
      <c r="B390" s="105" t="s">
        <v>434</v>
      </c>
      <c r="C390" s="105" t="s">
        <v>355</v>
      </c>
      <c r="D390" s="106" t="s">
        <v>454</v>
      </c>
      <c r="E390" s="107">
        <v>1</v>
      </c>
      <c r="F390" s="108">
        <v>311.27</v>
      </c>
      <c r="G390" s="109" t="s">
        <v>98</v>
      </c>
      <c r="H390" s="110">
        <v>311.27</v>
      </c>
      <c r="I390" s="111">
        <v>1</v>
      </c>
      <c r="J390" s="110">
        <v>311.27</v>
      </c>
      <c r="R390" s="1">
        <v>0</v>
      </c>
      <c r="S390" s="1">
        <v>0</v>
      </c>
      <c r="T390" s="1">
        <v>0</v>
      </c>
      <c r="U390" s="1">
        <v>0</v>
      </c>
    </row>
    <row r="391" spans="1:21" ht="15">
      <c r="C391" s="112" t="s">
        <v>95</v>
      </c>
      <c r="G391" s="289">
        <v>311.27</v>
      </c>
      <c r="H391" s="289"/>
      <c r="I391" s="289">
        <v>311.27</v>
      </c>
      <c r="J391" s="289"/>
      <c r="O391" s="1">
        <v>311.27</v>
      </c>
      <c r="P391" s="1">
        <v>311.27</v>
      </c>
    </row>
    <row r="392" spans="1:21" ht="28.5">
      <c r="A392" s="98" t="s">
        <v>793</v>
      </c>
      <c r="B392" s="99" t="s">
        <v>858</v>
      </c>
      <c r="C392" s="99" t="s">
        <v>859</v>
      </c>
      <c r="D392" s="100" t="s">
        <v>834</v>
      </c>
      <c r="E392" s="37">
        <v>0.04</v>
      </c>
      <c r="F392" s="101"/>
      <c r="G392" s="94"/>
      <c r="H392" s="95"/>
      <c r="I392" s="102" t="s">
        <v>98</v>
      </c>
      <c r="J392" s="95"/>
      <c r="R392" s="1">
        <v>27.59</v>
      </c>
      <c r="S392" s="1">
        <v>23.45</v>
      </c>
      <c r="T392" s="1">
        <v>18.88</v>
      </c>
      <c r="U392" s="1">
        <v>15.1</v>
      </c>
    </row>
    <row r="393" spans="1:21" ht="14.25">
      <c r="A393" s="98"/>
      <c r="B393" s="99"/>
      <c r="C393" s="99" t="s">
        <v>88</v>
      </c>
      <c r="D393" s="100"/>
      <c r="E393" s="37"/>
      <c r="F393" s="101">
        <v>603.92999999999995</v>
      </c>
      <c r="G393" s="94" t="s">
        <v>771</v>
      </c>
      <c r="H393" s="95">
        <v>28.99</v>
      </c>
      <c r="I393" s="102">
        <v>1</v>
      </c>
      <c r="J393" s="95">
        <v>28.99</v>
      </c>
      <c r="Q393" s="1">
        <v>28.99</v>
      </c>
    </row>
    <row r="394" spans="1:21" ht="14.25">
      <c r="A394" s="98"/>
      <c r="B394" s="99"/>
      <c r="C394" s="99" t="s">
        <v>89</v>
      </c>
      <c r="D394" s="100"/>
      <c r="E394" s="37"/>
      <c r="F394" s="101">
        <v>41.8</v>
      </c>
      <c r="G394" s="94" t="s">
        <v>771</v>
      </c>
      <c r="H394" s="95">
        <v>2.0099999999999998</v>
      </c>
      <c r="I394" s="102">
        <v>1</v>
      </c>
      <c r="J394" s="95">
        <v>2.0099999999999998</v>
      </c>
    </row>
    <row r="395" spans="1:21" ht="14.25">
      <c r="A395" s="98"/>
      <c r="B395" s="99"/>
      <c r="C395" s="99" t="s">
        <v>96</v>
      </c>
      <c r="D395" s="100"/>
      <c r="E395" s="37"/>
      <c r="F395" s="101">
        <v>1.08</v>
      </c>
      <c r="G395" s="94" t="s">
        <v>771</v>
      </c>
      <c r="H395" s="103">
        <v>0.05</v>
      </c>
      <c r="I395" s="102">
        <v>1</v>
      </c>
      <c r="J395" s="103">
        <v>0.05</v>
      </c>
      <c r="Q395" s="1">
        <v>0.05</v>
      </c>
    </row>
    <row r="396" spans="1:21" ht="14.25">
      <c r="A396" s="98"/>
      <c r="B396" s="99"/>
      <c r="C396" s="99" t="s">
        <v>97</v>
      </c>
      <c r="D396" s="100"/>
      <c r="E396" s="37"/>
      <c r="F396" s="101">
        <v>128.15</v>
      </c>
      <c r="G396" s="94" t="s">
        <v>98</v>
      </c>
      <c r="H396" s="95">
        <v>5.13</v>
      </c>
      <c r="I396" s="102">
        <v>1</v>
      </c>
      <c r="J396" s="95">
        <v>5.13</v>
      </c>
    </row>
    <row r="397" spans="1:21" ht="14.25">
      <c r="A397" s="98"/>
      <c r="B397" s="99"/>
      <c r="C397" s="99" t="s">
        <v>829</v>
      </c>
      <c r="D397" s="100" t="s">
        <v>91</v>
      </c>
      <c r="E397" s="37">
        <v>95</v>
      </c>
      <c r="F397" s="101"/>
      <c r="G397" s="94"/>
      <c r="H397" s="95">
        <v>27.59</v>
      </c>
      <c r="I397" s="102">
        <v>80.75</v>
      </c>
      <c r="J397" s="95">
        <v>23.45</v>
      </c>
    </row>
    <row r="398" spans="1:21" ht="14.25">
      <c r="A398" s="98"/>
      <c r="B398" s="99"/>
      <c r="C398" s="99" t="s">
        <v>830</v>
      </c>
      <c r="D398" s="100" t="s">
        <v>91</v>
      </c>
      <c r="E398" s="37">
        <v>65</v>
      </c>
      <c r="F398" s="101"/>
      <c r="G398" s="94"/>
      <c r="H398" s="95">
        <v>18.88</v>
      </c>
      <c r="I398" s="102">
        <v>52</v>
      </c>
      <c r="J398" s="95">
        <v>15.1</v>
      </c>
    </row>
    <row r="399" spans="1:21" ht="14.25">
      <c r="A399" s="104"/>
      <c r="B399" s="105"/>
      <c r="C399" s="105" t="s">
        <v>93</v>
      </c>
      <c r="D399" s="106" t="s">
        <v>94</v>
      </c>
      <c r="E399" s="107">
        <v>60.88</v>
      </c>
      <c r="F399" s="108"/>
      <c r="G399" s="109" t="s">
        <v>771</v>
      </c>
      <c r="H399" s="110">
        <v>2.9222399999999999</v>
      </c>
      <c r="I399" s="111"/>
      <c r="J399" s="110"/>
    </row>
    <row r="400" spans="1:21" ht="15">
      <c r="C400" s="112" t="s">
        <v>95</v>
      </c>
      <c r="G400" s="289">
        <v>82.6</v>
      </c>
      <c r="H400" s="289"/>
      <c r="I400" s="289">
        <v>74.680000000000007</v>
      </c>
      <c r="J400" s="289"/>
      <c r="O400" s="113">
        <v>82.6</v>
      </c>
      <c r="P400" s="113">
        <v>74.680000000000007</v>
      </c>
    </row>
    <row r="401" spans="1:21" ht="39.75">
      <c r="A401" s="104" t="s">
        <v>795</v>
      </c>
      <c r="B401" s="105" t="s">
        <v>434</v>
      </c>
      <c r="C401" s="105" t="s">
        <v>356</v>
      </c>
      <c r="D401" s="106" t="s">
        <v>454</v>
      </c>
      <c r="E401" s="107">
        <v>4</v>
      </c>
      <c r="F401" s="108">
        <v>47.74</v>
      </c>
      <c r="G401" s="109" t="s">
        <v>98</v>
      </c>
      <c r="H401" s="110">
        <v>190.96</v>
      </c>
      <c r="I401" s="111">
        <v>1</v>
      </c>
      <c r="J401" s="110">
        <v>190.96</v>
      </c>
      <c r="R401" s="1">
        <v>0</v>
      </c>
      <c r="S401" s="1">
        <v>0</v>
      </c>
      <c r="T401" s="1">
        <v>0</v>
      </c>
      <c r="U401" s="1">
        <v>0</v>
      </c>
    </row>
    <row r="402" spans="1:21" ht="15">
      <c r="C402" s="112" t="s">
        <v>95</v>
      </c>
      <c r="G402" s="289">
        <v>190.96</v>
      </c>
      <c r="H402" s="289"/>
      <c r="I402" s="289">
        <v>190.96</v>
      </c>
      <c r="J402" s="289"/>
      <c r="O402" s="1">
        <v>190.96</v>
      </c>
      <c r="P402" s="1">
        <v>190.96</v>
      </c>
    </row>
    <row r="403" spans="1:21" ht="28.5">
      <c r="A403" s="98" t="s">
        <v>600</v>
      </c>
      <c r="B403" s="99" t="s">
        <v>1686</v>
      </c>
      <c r="C403" s="99" t="s">
        <v>1687</v>
      </c>
      <c r="D403" s="100" t="s">
        <v>530</v>
      </c>
      <c r="E403" s="37">
        <v>0.5</v>
      </c>
      <c r="F403" s="101"/>
      <c r="G403" s="94"/>
      <c r="H403" s="95"/>
      <c r="I403" s="102" t="s">
        <v>98</v>
      </c>
      <c r="J403" s="95"/>
      <c r="R403" s="1">
        <v>88.38</v>
      </c>
      <c r="S403" s="1">
        <v>75.12</v>
      </c>
      <c r="T403" s="1">
        <v>60.47</v>
      </c>
      <c r="U403" s="1">
        <v>48.38</v>
      </c>
    </row>
    <row r="404" spans="1:21" ht="14.25">
      <c r="A404" s="98"/>
      <c r="B404" s="99"/>
      <c r="C404" s="99" t="s">
        <v>88</v>
      </c>
      <c r="D404" s="100"/>
      <c r="E404" s="37"/>
      <c r="F404" s="101">
        <v>154.91999999999999</v>
      </c>
      <c r="G404" s="94" t="s">
        <v>771</v>
      </c>
      <c r="H404" s="95">
        <v>92.95</v>
      </c>
      <c r="I404" s="102">
        <v>1</v>
      </c>
      <c r="J404" s="95">
        <v>92.95</v>
      </c>
      <c r="Q404" s="1">
        <v>92.95</v>
      </c>
    </row>
    <row r="405" spans="1:21" ht="14.25">
      <c r="A405" s="98"/>
      <c r="B405" s="99"/>
      <c r="C405" s="99" t="s">
        <v>89</v>
      </c>
      <c r="D405" s="100"/>
      <c r="E405" s="37"/>
      <c r="F405" s="101">
        <v>31.2</v>
      </c>
      <c r="G405" s="94" t="s">
        <v>771</v>
      </c>
      <c r="H405" s="95">
        <v>18.72</v>
      </c>
      <c r="I405" s="102">
        <v>1</v>
      </c>
      <c r="J405" s="95">
        <v>18.72</v>
      </c>
    </row>
    <row r="406" spans="1:21" ht="14.25">
      <c r="A406" s="98"/>
      <c r="B406" s="99"/>
      <c r="C406" s="99" t="s">
        <v>96</v>
      </c>
      <c r="D406" s="100"/>
      <c r="E406" s="37"/>
      <c r="F406" s="101">
        <v>0.14000000000000001</v>
      </c>
      <c r="G406" s="94" t="s">
        <v>771</v>
      </c>
      <c r="H406" s="103">
        <v>0.08</v>
      </c>
      <c r="I406" s="102">
        <v>1</v>
      </c>
      <c r="J406" s="103">
        <v>0.08</v>
      </c>
      <c r="Q406" s="1">
        <v>0.08</v>
      </c>
    </row>
    <row r="407" spans="1:21" ht="14.25">
      <c r="A407" s="98"/>
      <c r="B407" s="99"/>
      <c r="C407" s="99" t="s">
        <v>97</v>
      </c>
      <c r="D407" s="100"/>
      <c r="E407" s="37"/>
      <c r="F407" s="101">
        <v>51.53</v>
      </c>
      <c r="G407" s="94" t="s">
        <v>98</v>
      </c>
      <c r="H407" s="95">
        <v>25.77</v>
      </c>
      <c r="I407" s="102">
        <v>1</v>
      </c>
      <c r="J407" s="95">
        <v>25.77</v>
      </c>
    </row>
    <row r="408" spans="1:21" ht="14.25">
      <c r="A408" s="98"/>
      <c r="B408" s="99"/>
      <c r="C408" s="99" t="s">
        <v>829</v>
      </c>
      <c r="D408" s="100" t="s">
        <v>91</v>
      </c>
      <c r="E408" s="37">
        <v>95</v>
      </c>
      <c r="F408" s="101"/>
      <c r="G408" s="94"/>
      <c r="H408" s="95">
        <v>88.38</v>
      </c>
      <c r="I408" s="102">
        <v>80.75</v>
      </c>
      <c r="J408" s="95">
        <v>75.12</v>
      </c>
    </row>
    <row r="409" spans="1:21" ht="14.25">
      <c r="A409" s="98"/>
      <c r="B409" s="99"/>
      <c r="C409" s="99" t="s">
        <v>830</v>
      </c>
      <c r="D409" s="100" t="s">
        <v>91</v>
      </c>
      <c r="E409" s="37">
        <v>65</v>
      </c>
      <c r="F409" s="101"/>
      <c r="G409" s="94"/>
      <c r="H409" s="95">
        <v>60.47</v>
      </c>
      <c r="I409" s="102">
        <v>52</v>
      </c>
      <c r="J409" s="95">
        <v>48.38</v>
      </c>
    </row>
    <row r="410" spans="1:21" ht="14.25">
      <c r="A410" s="104"/>
      <c r="B410" s="105"/>
      <c r="C410" s="105" t="s">
        <v>93</v>
      </c>
      <c r="D410" s="106" t="s">
        <v>94</v>
      </c>
      <c r="E410" s="107">
        <v>16.29</v>
      </c>
      <c r="F410" s="108"/>
      <c r="G410" s="109" t="s">
        <v>771</v>
      </c>
      <c r="H410" s="110">
        <v>9.7739999999999991</v>
      </c>
      <c r="I410" s="111"/>
      <c r="J410" s="110"/>
    </row>
    <row r="411" spans="1:21" ht="15">
      <c r="C411" s="112" t="s">
        <v>95</v>
      </c>
      <c r="G411" s="289">
        <v>286.28999999999996</v>
      </c>
      <c r="H411" s="289"/>
      <c r="I411" s="289">
        <v>260.94</v>
      </c>
      <c r="J411" s="289"/>
      <c r="O411" s="113">
        <v>286.28999999999996</v>
      </c>
      <c r="P411" s="113">
        <v>260.94</v>
      </c>
    </row>
    <row r="412" spans="1:21" ht="28.5">
      <c r="A412" s="98" t="s">
        <v>603</v>
      </c>
      <c r="B412" s="99" t="s">
        <v>1702</v>
      </c>
      <c r="C412" s="99" t="s">
        <v>1703</v>
      </c>
      <c r="D412" s="100" t="s">
        <v>530</v>
      </c>
      <c r="E412" s="37">
        <v>0.51</v>
      </c>
      <c r="F412" s="101">
        <v>715</v>
      </c>
      <c r="G412" s="94" t="s">
        <v>98</v>
      </c>
      <c r="H412" s="95">
        <v>364.65</v>
      </c>
      <c r="I412" s="102">
        <v>1</v>
      </c>
      <c r="J412" s="95">
        <v>364.65</v>
      </c>
      <c r="R412" s="1">
        <v>0</v>
      </c>
      <c r="S412" s="1">
        <v>0</v>
      </c>
      <c r="T412" s="1">
        <v>0</v>
      </c>
      <c r="U412" s="1">
        <v>0</v>
      </c>
    </row>
    <row r="413" spans="1:21">
      <c r="A413" s="115"/>
      <c r="B413" s="115"/>
      <c r="C413" s="116" t="s">
        <v>1690</v>
      </c>
      <c r="D413" s="115"/>
      <c r="E413" s="115"/>
      <c r="F413" s="115"/>
      <c r="G413" s="115"/>
      <c r="H413" s="115"/>
      <c r="I413" s="115"/>
      <c r="J413" s="115"/>
    </row>
    <row r="414" spans="1:21" ht="15">
      <c r="C414" s="112" t="s">
        <v>95</v>
      </c>
      <c r="G414" s="289">
        <v>364.65</v>
      </c>
      <c r="H414" s="289"/>
      <c r="I414" s="289">
        <v>364.65</v>
      </c>
      <c r="J414" s="289"/>
      <c r="O414" s="1">
        <v>364.65</v>
      </c>
      <c r="P414" s="1">
        <v>364.65</v>
      </c>
    </row>
    <row r="415" spans="1:21" ht="28.5">
      <c r="A415" s="98" t="s">
        <v>918</v>
      </c>
      <c r="B415" s="99" t="s">
        <v>1654</v>
      </c>
      <c r="C415" s="99" t="s">
        <v>1655</v>
      </c>
      <c r="D415" s="100" t="s">
        <v>530</v>
      </c>
      <c r="E415" s="37">
        <v>0.5</v>
      </c>
      <c r="F415" s="101"/>
      <c r="G415" s="94"/>
      <c r="H415" s="95"/>
      <c r="I415" s="102" t="s">
        <v>98</v>
      </c>
      <c r="J415" s="95"/>
      <c r="R415" s="1">
        <v>79.53</v>
      </c>
      <c r="S415" s="1">
        <v>67.599999999999994</v>
      </c>
      <c r="T415" s="1">
        <v>54.42</v>
      </c>
      <c r="U415" s="1">
        <v>43.53</v>
      </c>
    </row>
    <row r="416" spans="1:21" ht="14.25">
      <c r="A416" s="98"/>
      <c r="B416" s="99"/>
      <c r="C416" s="99" t="s">
        <v>88</v>
      </c>
      <c r="D416" s="100"/>
      <c r="E416" s="37"/>
      <c r="F416" s="101">
        <v>139.54</v>
      </c>
      <c r="G416" s="94" t="s">
        <v>771</v>
      </c>
      <c r="H416" s="95">
        <v>83.72</v>
      </c>
      <c r="I416" s="102">
        <v>1</v>
      </c>
      <c r="J416" s="95">
        <v>83.72</v>
      </c>
      <c r="Q416" s="1">
        <v>83.72</v>
      </c>
    </row>
    <row r="417" spans="1:21" ht="14.25">
      <c r="A417" s="98"/>
      <c r="B417" s="99"/>
      <c r="C417" s="99" t="s">
        <v>89</v>
      </c>
      <c r="D417" s="100"/>
      <c r="E417" s="37"/>
      <c r="F417" s="101">
        <v>63.56</v>
      </c>
      <c r="G417" s="94" t="s">
        <v>771</v>
      </c>
      <c r="H417" s="95">
        <v>38.14</v>
      </c>
      <c r="I417" s="102">
        <v>1</v>
      </c>
      <c r="J417" s="95">
        <v>38.14</v>
      </c>
    </row>
    <row r="418" spans="1:21" ht="14.25">
      <c r="A418" s="98"/>
      <c r="B418" s="99"/>
      <c r="C418" s="99" t="s">
        <v>97</v>
      </c>
      <c r="D418" s="100"/>
      <c r="E418" s="37"/>
      <c r="F418" s="101">
        <v>16.79</v>
      </c>
      <c r="G418" s="94" t="s">
        <v>98</v>
      </c>
      <c r="H418" s="95">
        <v>8.4</v>
      </c>
      <c r="I418" s="102">
        <v>1</v>
      </c>
      <c r="J418" s="95">
        <v>8.4</v>
      </c>
    </row>
    <row r="419" spans="1:21" ht="14.25">
      <c r="A419" s="98"/>
      <c r="B419" s="99"/>
      <c r="C419" s="99" t="s">
        <v>829</v>
      </c>
      <c r="D419" s="100" t="s">
        <v>91</v>
      </c>
      <c r="E419" s="37">
        <v>95</v>
      </c>
      <c r="F419" s="101"/>
      <c r="G419" s="94"/>
      <c r="H419" s="95">
        <v>79.53</v>
      </c>
      <c r="I419" s="102">
        <v>80.75</v>
      </c>
      <c r="J419" s="95">
        <v>67.599999999999994</v>
      </c>
    </row>
    <row r="420" spans="1:21" ht="14.25">
      <c r="A420" s="98"/>
      <c r="B420" s="99"/>
      <c r="C420" s="99" t="s">
        <v>830</v>
      </c>
      <c r="D420" s="100" t="s">
        <v>91</v>
      </c>
      <c r="E420" s="37">
        <v>65</v>
      </c>
      <c r="F420" s="101"/>
      <c r="G420" s="94"/>
      <c r="H420" s="95">
        <v>54.42</v>
      </c>
      <c r="I420" s="102">
        <v>52</v>
      </c>
      <c r="J420" s="95">
        <v>43.53</v>
      </c>
    </row>
    <row r="421" spans="1:21" ht="14.25">
      <c r="A421" s="104"/>
      <c r="B421" s="105"/>
      <c r="C421" s="105" t="s">
        <v>93</v>
      </c>
      <c r="D421" s="106" t="s">
        <v>94</v>
      </c>
      <c r="E421" s="107">
        <v>15.2</v>
      </c>
      <c r="F421" s="108"/>
      <c r="G421" s="109" t="s">
        <v>771</v>
      </c>
      <c r="H421" s="110">
        <v>9.1199999999999992</v>
      </c>
      <c r="I421" s="111"/>
      <c r="J421" s="110"/>
    </row>
    <row r="422" spans="1:21" ht="15">
      <c r="C422" s="112" t="s">
        <v>95</v>
      </c>
      <c r="G422" s="289">
        <v>264.20999999999998</v>
      </c>
      <c r="H422" s="289"/>
      <c r="I422" s="289">
        <v>241.39</v>
      </c>
      <c r="J422" s="289"/>
      <c r="O422" s="113">
        <v>264.20999999999998</v>
      </c>
      <c r="P422" s="113">
        <v>241.39</v>
      </c>
    </row>
    <row r="423" spans="1:21" ht="68.25">
      <c r="A423" s="98" t="s">
        <v>611</v>
      </c>
      <c r="B423" s="99" t="s">
        <v>1657</v>
      </c>
      <c r="C423" s="99" t="s">
        <v>338</v>
      </c>
      <c r="D423" s="100" t="s">
        <v>684</v>
      </c>
      <c r="E423" s="37">
        <v>5.0999999999999996</v>
      </c>
      <c r="F423" s="101">
        <v>10.69</v>
      </c>
      <c r="G423" s="94" t="s">
        <v>98</v>
      </c>
      <c r="H423" s="95">
        <v>54.52</v>
      </c>
      <c r="I423" s="102">
        <v>1</v>
      </c>
      <c r="J423" s="95">
        <v>54.52</v>
      </c>
      <c r="R423" s="1">
        <v>0</v>
      </c>
      <c r="S423" s="1">
        <v>0</v>
      </c>
      <c r="T423" s="1">
        <v>0</v>
      </c>
      <c r="U423" s="1">
        <v>0</v>
      </c>
    </row>
    <row r="424" spans="1:21">
      <c r="A424" s="115"/>
      <c r="B424" s="115"/>
      <c r="C424" s="116" t="s">
        <v>1704</v>
      </c>
      <c r="D424" s="115"/>
      <c r="E424" s="115"/>
      <c r="F424" s="115"/>
      <c r="G424" s="115"/>
      <c r="H424" s="115"/>
      <c r="I424" s="115"/>
      <c r="J424" s="115"/>
    </row>
    <row r="425" spans="1:21" ht="15">
      <c r="C425" s="112" t="s">
        <v>95</v>
      </c>
      <c r="G425" s="289">
        <v>54.52</v>
      </c>
      <c r="H425" s="289"/>
      <c r="I425" s="289">
        <v>54.52</v>
      </c>
      <c r="J425" s="289"/>
      <c r="O425" s="1">
        <v>54.52</v>
      </c>
      <c r="P425" s="1">
        <v>54.52</v>
      </c>
    </row>
    <row r="426" spans="1:21" ht="28.5">
      <c r="A426" s="98" t="s">
        <v>616</v>
      </c>
      <c r="B426" s="99" t="s">
        <v>1659</v>
      </c>
      <c r="C426" s="99" t="s">
        <v>1685</v>
      </c>
      <c r="D426" s="100" t="s">
        <v>834</v>
      </c>
      <c r="E426" s="37">
        <v>0.5</v>
      </c>
      <c r="F426" s="101">
        <v>38</v>
      </c>
      <c r="G426" s="94" t="s">
        <v>98</v>
      </c>
      <c r="H426" s="95">
        <v>19</v>
      </c>
      <c r="I426" s="102">
        <v>1</v>
      </c>
      <c r="J426" s="95">
        <v>19</v>
      </c>
      <c r="R426" s="1">
        <v>0</v>
      </c>
      <c r="S426" s="1">
        <v>0</v>
      </c>
      <c r="T426" s="1">
        <v>0</v>
      </c>
      <c r="U426" s="1">
        <v>0</v>
      </c>
    </row>
    <row r="427" spans="1:21">
      <c r="A427" s="115"/>
      <c r="B427" s="115"/>
      <c r="C427" s="116" t="s">
        <v>1705</v>
      </c>
      <c r="D427" s="115"/>
      <c r="E427" s="115"/>
      <c r="F427" s="115"/>
      <c r="G427" s="115"/>
      <c r="H427" s="115"/>
      <c r="I427" s="115"/>
      <c r="J427" s="115"/>
    </row>
    <row r="428" spans="1:21" ht="15">
      <c r="C428" s="112" t="s">
        <v>95</v>
      </c>
      <c r="G428" s="289">
        <v>19</v>
      </c>
      <c r="H428" s="289"/>
      <c r="I428" s="289">
        <v>19</v>
      </c>
      <c r="J428" s="289"/>
      <c r="O428" s="1">
        <v>19</v>
      </c>
      <c r="P428" s="1">
        <v>19</v>
      </c>
    </row>
    <row r="429" spans="1:21" ht="14.25">
      <c r="A429" s="98" t="s">
        <v>617</v>
      </c>
      <c r="B429" s="99" t="s">
        <v>1669</v>
      </c>
      <c r="C429" s="99" t="s">
        <v>1670</v>
      </c>
      <c r="D429" s="100" t="s">
        <v>460</v>
      </c>
      <c r="E429" s="37">
        <v>1</v>
      </c>
      <c r="F429" s="101"/>
      <c r="G429" s="94"/>
      <c r="H429" s="95"/>
      <c r="I429" s="102" t="s">
        <v>98</v>
      </c>
      <c r="J429" s="95"/>
      <c r="R429" s="1">
        <v>65.040000000000006</v>
      </c>
      <c r="S429" s="1">
        <v>55.28</v>
      </c>
      <c r="T429" s="1">
        <v>48.78</v>
      </c>
      <c r="U429" s="1">
        <v>39.020000000000003</v>
      </c>
    </row>
    <row r="430" spans="1:21" ht="14.25">
      <c r="A430" s="98"/>
      <c r="B430" s="99"/>
      <c r="C430" s="99" t="s">
        <v>88</v>
      </c>
      <c r="D430" s="100"/>
      <c r="E430" s="37"/>
      <c r="F430" s="101">
        <v>65.03</v>
      </c>
      <c r="G430" s="94" t="s">
        <v>771</v>
      </c>
      <c r="H430" s="95">
        <v>78.040000000000006</v>
      </c>
      <c r="I430" s="102">
        <v>1</v>
      </c>
      <c r="J430" s="95">
        <v>78.040000000000006</v>
      </c>
      <c r="Q430" s="1">
        <v>78.040000000000006</v>
      </c>
    </row>
    <row r="431" spans="1:21" ht="14.25">
      <c r="A431" s="98"/>
      <c r="B431" s="99"/>
      <c r="C431" s="99" t="s">
        <v>89</v>
      </c>
      <c r="D431" s="100"/>
      <c r="E431" s="37"/>
      <c r="F431" s="101">
        <v>24.3</v>
      </c>
      <c r="G431" s="94" t="s">
        <v>771</v>
      </c>
      <c r="H431" s="95">
        <v>29.16</v>
      </c>
      <c r="I431" s="102">
        <v>1</v>
      </c>
      <c r="J431" s="95">
        <v>29.16</v>
      </c>
    </row>
    <row r="432" spans="1:21" ht="14.25">
      <c r="A432" s="98"/>
      <c r="B432" s="99"/>
      <c r="C432" s="99" t="s">
        <v>96</v>
      </c>
      <c r="D432" s="100"/>
      <c r="E432" s="37"/>
      <c r="F432" s="101">
        <v>2.72</v>
      </c>
      <c r="G432" s="94" t="s">
        <v>771</v>
      </c>
      <c r="H432" s="103">
        <v>3.26</v>
      </c>
      <c r="I432" s="102">
        <v>1</v>
      </c>
      <c r="J432" s="103">
        <v>3.26</v>
      </c>
      <c r="Q432" s="1">
        <v>3.26</v>
      </c>
    </row>
    <row r="433" spans="1:21" ht="14.25">
      <c r="A433" s="98"/>
      <c r="B433" s="99"/>
      <c r="C433" s="99" t="s">
        <v>97</v>
      </c>
      <c r="D433" s="100"/>
      <c r="E433" s="37"/>
      <c r="F433" s="101">
        <v>22.54</v>
      </c>
      <c r="G433" s="94" t="s">
        <v>98</v>
      </c>
      <c r="H433" s="95">
        <v>22.54</v>
      </c>
      <c r="I433" s="102">
        <v>1</v>
      </c>
      <c r="J433" s="95">
        <v>22.54</v>
      </c>
    </row>
    <row r="434" spans="1:21" ht="14.25">
      <c r="A434" s="98"/>
      <c r="B434" s="99"/>
      <c r="C434" s="99" t="s">
        <v>829</v>
      </c>
      <c r="D434" s="100" t="s">
        <v>91</v>
      </c>
      <c r="E434" s="37">
        <v>80</v>
      </c>
      <c r="F434" s="101"/>
      <c r="G434" s="94"/>
      <c r="H434" s="95">
        <v>65.040000000000006</v>
      </c>
      <c r="I434" s="102">
        <v>68</v>
      </c>
      <c r="J434" s="95">
        <v>55.28</v>
      </c>
    </row>
    <row r="435" spans="1:21" ht="14.25">
      <c r="A435" s="98"/>
      <c r="B435" s="99"/>
      <c r="C435" s="99" t="s">
        <v>830</v>
      </c>
      <c r="D435" s="100" t="s">
        <v>91</v>
      </c>
      <c r="E435" s="37">
        <v>60</v>
      </c>
      <c r="F435" s="101"/>
      <c r="G435" s="94"/>
      <c r="H435" s="95">
        <v>48.78</v>
      </c>
      <c r="I435" s="102">
        <v>48</v>
      </c>
      <c r="J435" s="95">
        <v>39.020000000000003</v>
      </c>
    </row>
    <row r="436" spans="1:21" ht="14.25">
      <c r="A436" s="104"/>
      <c r="B436" s="105"/>
      <c r="C436" s="105" t="s">
        <v>93</v>
      </c>
      <c r="D436" s="106" t="s">
        <v>94</v>
      </c>
      <c r="E436" s="107">
        <v>6.76</v>
      </c>
      <c r="F436" s="108"/>
      <c r="G436" s="109" t="s">
        <v>771</v>
      </c>
      <c r="H436" s="110">
        <v>8.1120000000000001</v>
      </c>
      <c r="I436" s="111"/>
      <c r="J436" s="110"/>
    </row>
    <row r="437" spans="1:21" ht="15">
      <c r="C437" s="112" t="s">
        <v>95</v>
      </c>
      <c r="G437" s="289">
        <v>243.56</v>
      </c>
      <c r="H437" s="289"/>
      <c r="I437" s="289">
        <v>224.04000000000002</v>
      </c>
      <c r="J437" s="289"/>
      <c r="O437" s="113">
        <v>243.56</v>
      </c>
      <c r="P437" s="113">
        <v>224.04000000000002</v>
      </c>
    </row>
    <row r="438" spans="1:21" ht="54">
      <c r="A438" s="104" t="s">
        <v>618</v>
      </c>
      <c r="B438" s="105" t="s">
        <v>434</v>
      </c>
      <c r="C438" s="105" t="s">
        <v>357</v>
      </c>
      <c r="D438" s="106" t="s">
        <v>973</v>
      </c>
      <c r="E438" s="107">
        <v>1</v>
      </c>
      <c r="F438" s="108">
        <v>608.74</v>
      </c>
      <c r="G438" s="109" t="s">
        <v>98</v>
      </c>
      <c r="H438" s="110">
        <v>608.74</v>
      </c>
      <c r="I438" s="111">
        <v>1</v>
      </c>
      <c r="J438" s="110">
        <v>608.74</v>
      </c>
      <c r="R438" s="1">
        <v>0</v>
      </c>
      <c r="S438" s="1">
        <v>0</v>
      </c>
      <c r="T438" s="1">
        <v>0</v>
      </c>
      <c r="U438" s="1">
        <v>0</v>
      </c>
    </row>
    <row r="439" spans="1:21" ht="15">
      <c r="C439" s="112" t="s">
        <v>95</v>
      </c>
      <c r="G439" s="289">
        <v>608.74</v>
      </c>
      <c r="H439" s="289"/>
      <c r="I439" s="289">
        <v>608.74</v>
      </c>
      <c r="J439" s="289"/>
      <c r="O439" s="1">
        <v>608.74</v>
      </c>
      <c r="P439" s="1">
        <v>608.74</v>
      </c>
    </row>
    <row r="440" spans="1:21" ht="28.5">
      <c r="A440" s="98" t="s">
        <v>619</v>
      </c>
      <c r="B440" s="99" t="s">
        <v>1671</v>
      </c>
      <c r="C440" s="99" t="s">
        <v>1672</v>
      </c>
      <c r="D440" s="100" t="s">
        <v>1673</v>
      </c>
      <c r="E440" s="37">
        <v>1</v>
      </c>
      <c r="F440" s="101"/>
      <c r="G440" s="94"/>
      <c r="H440" s="95"/>
      <c r="I440" s="102" t="s">
        <v>98</v>
      </c>
      <c r="J440" s="95"/>
      <c r="R440" s="1">
        <v>390.37</v>
      </c>
      <c r="S440" s="1">
        <v>331.81</v>
      </c>
      <c r="T440" s="1">
        <v>292.77999999999997</v>
      </c>
      <c r="U440" s="1">
        <v>234.22</v>
      </c>
    </row>
    <row r="441" spans="1:21" ht="14.25">
      <c r="A441" s="98"/>
      <c r="B441" s="99"/>
      <c r="C441" s="99" t="s">
        <v>88</v>
      </c>
      <c r="D441" s="100"/>
      <c r="E441" s="37"/>
      <c r="F441" s="101">
        <v>487.96</v>
      </c>
      <c r="G441" s="94" t="s">
        <v>98</v>
      </c>
      <c r="H441" s="95">
        <v>487.96</v>
      </c>
      <c r="I441" s="102">
        <v>1</v>
      </c>
      <c r="J441" s="95">
        <v>487.96</v>
      </c>
      <c r="Q441" s="1">
        <v>487.96</v>
      </c>
    </row>
    <row r="442" spans="1:21" ht="14.25">
      <c r="A442" s="98"/>
      <c r="B442" s="99"/>
      <c r="C442" s="99" t="s">
        <v>97</v>
      </c>
      <c r="D442" s="100"/>
      <c r="E442" s="37"/>
      <c r="F442" s="101">
        <v>9.76</v>
      </c>
      <c r="G442" s="94" t="s">
        <v>98</v>
      </c>
      <c r="H442" s="95">
        <v>9.76</v>
      </c>
      <c r="I442" s="102">
        <v>1</v>
      </c>
      <c r="J442" s="95">
        <v>9.76</v>
      </c>
    </row>
    <row r="443" spans="1:21" ht="14.25">
      <c r="A443" s="98"/>
      <c r="B443" s="99"/>
      <c r="C443" s="99" t="s">
        <v>829</v>
      </c>
      <c r="D443" s="100" t="s">
        <v>91</v>
      </c>
      <c r="E443" s="37">
        <v>80</v>
      </c>
      <c r="F443" s="101"/>
      <c r="G443" s="94"/>
      <c r="H443" s="95">
        <v>390.37</v>
      </c>
      <c r="I443" s="102">
        <v>68</v>
      </c>
      <c r="J443" s="95">
        <v>331.81</v>
      </c>
    </row>
    <row r="444" spans="1:21" ht="14.25">
      <c r="A444" s="98"/>
      <c r="B444" s="99"/>
      <c r="C444" s="99" t="s">
        <v>830</v>
      </c>
      <c r="D444" s="100" t="s">
        <v>91</v>
      </c>
      <c r="E444" s="37">
        <v>60</v>
      </c>
      <c r="F444" s="101"/>
      <c r="G444" s="94"/>
      <c r="H444" s="95">
        <v>292.77999999999997</v>
      </c>
      <c r="I444" s="102">
        <v>48</v>
      </c>
      <c r="J444" s="95">
        <v>234.22</v>
      </c>
    </row>
    <row r="445" spans="1:21" ht="14.25">
      <c r="A445" s="104"/>
      <c r="B445" s="105"/>
      <c r="C445" s="105" t="s">
        <v>93</v>
      </c>
      <c r="D445" s="106" t="s">
        <v>94</v>
      </c>
      <c r="E445" s="107">
        <v>44</v>
      </c>
      <c r="F445" s="108"/>
      <c r="G445" s="109" t="s">
        <v>98</v>
      </c>
      <c r="H445" s="110">
        <v>44</v>
      </c>
      <c r="I445" s="111"/>
      <c r="J445" s="110"/>
    </row>
    <row r="446" spans="1:21" ht="15">
      <c r="C446" s="112" t="s">
        <v>95</v>
      </c>
      <c r="G446" s="289">
        <v>1180.8699999999999</v>
      </c>
      <c r="H446" s="289"/>
      <c r="I446" s="289">
        <v>1063.75</v>
      </c>
      <c r="J446" s="289"/>
      <c r="O446" s="113">
        <v>1180.8699999999999</v>
      </c>
      <c r="P446" s="113">
        <v>1063.75</v>
      </c>
    </row>
    <row r="447" spans="1:21" ht="57">
      <c r="A447" s="98" t="s">
        <v>621</v>
      </c>
      <c r="B447" s="99" t="s">
        <v>1674</v>
      </c>
      <c r="C447" s="99" t="s">
        <v>1675</v>
      </c>
      <c r="D447" s="100" t="s">
        <v>460</v>
      </c>
      <c r="E447" s="37">
        <v>1</v>
      </c>
      <c r="F447" s="101"/>
      <c r="G447" s="94"/>
      <c r="H447" s="95"/>
      <c r="I447" s="102" t="s">
        <v>98</v>
      </c>
      <c r="J447" s="95"/>
      <c r="R447" s="1">
        <v>454.35</v>
      </c>
      <c r="S447" s="1">
        <v>386.2</v>
      </c>
      <c r="T447" s="1">
        <v>340.76</v>
      </c>
      <c r="U447" s="1">
        <v>272.61</v>
      </c>
    </row>
    <row r="448" spans="1:21" ht="14.25">
      <c r="A448" s="98"/>
      <c r="B448" s="99"/>
      <c r="C448" s="99" t="s">
        <v>88</v>
      </c>
      <c r="D448" s="100"/>
      <c r="E448" s="37"/>
      <c r="F448" s="101">
        <v>473.28</v>
      </c>
      <c r="G448" s="94" t="s">
        <v>771</v>
      </c>
      <c r="H448" s="95">
        <v>567.94000000000005</v>
      </c>
      <c r="I448" s="102">
        <v>1</v>
      </c>
      <c r="J448" s="95">
        <v>567.94000000000005</v>
      </c>
      <c r="Q448" s="1">
        <v>567.94000000000005</v>
      </c>
    </row>
    <row r="449" spans="1:21" ht="14.25">
      <c r="A449" s="98"/>
      <c r="B449" s="99"/>
      <c r="C449" s="99" t="s">
        <v>97</v>
      </c>
      <c r="D449" s="100"/>
      <c r="E449" s="37"/>
      <c r="F449" s="101">
        <v>9.4700000000000006</v>
      </c>
      <c r="G449" s="94" t="s">
        <v>98</v>
      </c>
      <c r="H449" s="95">
        <v>9.4700000000000006</v>
      </c>
      <c r="I449" s="102">
        <v>1</v>
      </c>
      <c r="J449" s="95">
        <v>9.4700000000000006</v>
      </c>
    </row>
    <row r="450" spans="1:21" ht="14.25">
      <c r="A450" s="98"/>
      <c r="B450" s="99"/>
      <c r="C450" s="99" t="s">
        <v>829</v>
      </c>
      <c r="D450" s="100" t="s">
        <v>91</v>
      </c>
      <c r="E450" s="37">
        <v>80</v>
      </c>
      <c r="F450" s="101"/>
      <c r="G450" s="94"/>
      <c r="H450" s="95">
        <v>454.35</v>
      </c>
      <c r="I450" s="102">
        <v>68</v>
      </c>
      <c r="J450" s="95">
        <v>386.2</v>
      </c>
    </row>
    <row r="451" spans="1:21" ht="14.25">
      <c r="A451" s="98"/>
      <c r="B451" s="99"/>
      <c r="C451" s="99" t="s">
        <v>830</v>
      </c>
      <c r="D451" s="100" t="s">
        <v>91</v>
      </c>
      <c r="E451" s="37">
        <v>60</v>
      </c>
      <c r="F451" s="101"/>
      <c r="G451" s="94"/>
      <c r="H451" s="95">
        <v>340.76</v>
      </c>
      <c r="I451" s="102">
        <v>48</v>
      </c>
      <c r="J451" s="95">
        <v>272.61</v>
      </c>
    </row>
    <row r="452" spans="1:21" ht="14.25">
      <c r="A452" s="104"/>
      <c r="B452" s="105"/>
      <c r="C452" s="105" t="s">
        <v>93</v>
      </c>
      <c r="D452" s="106" t="s">
        <v>94</v>
      </c>
      <c r="E452" s="107">
        <v>32</v>
      </c>
      <c r="F452" s="108"/>
      <c r="G452" s="109" t="s">
        <v>771</v>
      </c>
      <c r="H452" s="110">
        <v>38.4</v>
      </c>
      <c r="I452" s="111"/>
      <c r="J452" s="110"/>
    </row>
    <row r="453" spans="1:21" ht="15">
      <c r="C453" s="112" t="s">
        <v>95</v>
      </c>
      <c r="G453" s="289">
        <v>1372.52</v>
      </c>
      <c r="H453" s="289"/>
      <c r="I453" s="289">
        <v>1236.2199999999998</v>
      </c>
      <c r="J453" s="289"/>
      <c r="O453" s="113">
        <v>1372.52</v>
      </c>
      <c r="P453" s="113">
        <v>1236.2199999999998</v>
      </c>
    </row>
    <row r="454" spans="1:21" ht="28.5">
      <c r="A454" s="98" t="s">
        <v>622</v>
      </c>
      <c r="B454" s="99" t="s">
        <v>1706</v>
      </c>
      <c r="C454" s="99" t="s">
        <v>1707</v>
      </c>
      <c r="D454" s="100" t="s">
        <v>460</v>
      </c>
      <c r="E454" s="37">
        <v>1</v>
      </c>
      <c r="F454" s="101"/>
      <c r="G454" s="94"/>
      <c r="H454" s="95"/>
      <c r="I454" s="102" t="s">
        <v>98</v>
      </c>
      <c r="J454" s="95"/>
      <c r="R454" s="1">
        <v>19.649999999999999</v>
      </c>
      <c r="S454" s="1">
        <v>16.7</v>
      </c>
      <c r="T454" s="1">
        <v>13.88</v>
      </c>
      <c r="U454" s="1">
        <v>11.11</v>
      </c>
    </row>
    <row r="455" spans="1:21" ht="14.25">
      <c r="A455" s="98"/>
      <c r="B455" s="99"/>
      <c r="C455" s="99" t="s">
        <v>88</v>
      </c>
      <c r="D455" s="100"/>
      <c r="E455" s="37"/>
      <c r="F455" s="101">
        <v>17.8</v>
      </c>
      <c r="G455" s="94" t="s">
        <v>771</v>
      </c>
      <c r="H455" s="95">
        <v>21.36</v>
      </c>
      <c r="I455" s="102">
        <v>1</v>
      </c>
      <c r="J455" s="95">
        <v>21.36</v>
      </c>
      <c r="Q455" s="1">
        <v>21.36</v>
      </c>
    </row>
    <row r="456" spans="1:21" ht="14.25">
      <c r="A456" s="98"/>
      <c r="B456" s="99"/>
      <c r="C456" s="99" t="s">
        <v>89</v>
      </c>
      <c r="D456" s="100"/>
      <c r="E456" s="37"/>
      <c r="F456" s="101">
        <v>0.87</v>
      </c>
      <c r="G456" s="94" t="s">
        <v>771</v>
      </c>
      <c r="H456" s="95">
        <v>1.04</v>
      </c>
      <c r="I456" s="102">
        <v>1</v>
      </c>
      <c r="J456" s="95">
        <v>1.04</v>
      </c>
    </row>
    <row r="457" spans="1:21" ht="14.25">
      <c r="A457" s="98"/>
      <c r="B457" s="99"/>
      <c r="C457" s="99" t="s">
        <v>97</v>
      </c>
      <c r="D457" s="100"/>
      <c r="E457" s="37"/>
      <c r="F457" s="101">
        <v>0.36</v>
      </c>
      <c r="G457" s="94" t="s">
        <v>98</v>
      </c>
      <c r="H457" s="95">
        <v>0.36</v>
      </c>
      <c r="I457" s="102">
        <v>1</v>
      </c>
      <c r="J457" s="95">
        <v>0.36</v>
      </c>
    </row>
    <row r="458" spans="1:21" ht="14.25">
      <c r="A458" s="98"/>
      <c r="B458" s="99"/>
      <c r="C458" s="99" t="s">
        <v>829</v>
      </c>
      <c r="D458" s="100" t="s">
        <v>91</v>
      </c>
      <c r="E458" s="37">
        <v>92</v>
      </c>
      <c r="F458" s="101"/>
      <c r="G458" s="94"/>
      <c r="H458" s="95">
        <v>19.649999999999999</v>
      </c>
      <c r="I458" s="102">
        <v>78.2</v>
      </c>
      <c r="J458" s="95">
        <v>16.7</v>
      </c>
    </row>
    <row r="459" spans="1:21" ht="14.25">
      <c r="A459" s="98"/>
      <c r="B459" s="99"/>
      <c r="C459" s="99" t="s">
        <v>830</v>
      </c>
      <c r="D459" s="100" t="s">
        <v>91</v>
      </c>
      <c r="E459" s="37">
        <v>65</v>
      </c>
      <c r="F459" s="101"/>
      <c r="G459" s="94"/>
      <c r="H459" s="95">
        <v>13.88</v>
      </c>
      <c r="I459" s="102">
        <v>52</v>
      </c>
      <c r="J459" s="95">
        <v>11.11</v>
      </c>
    </row>
    <row r="460" spans="1:21" ht="14.25">
      <c r="A460" s="104"/>
      <c r="B460" s="105"/>
      <c r="C460" s="105" t="s">
        <v>93</v>
      </c>
      <c r="D460" s="106" t="s">
        <v>94</v>
      </c>
      <c r="E460" s="107">
        <v>2.06</v>
      </c>
      <c r="F460" s="108"/>
      <c r="G460" s="109" t="s">
        <v>771</v>
      </c>
      <c r="H460" s="110">
        <v>2.472</v>
      </c>
      <c r="I460" s="111"/>
      <c r="J460" s="110"/>
    </row>
    <row r="461" spans="1:21" ht="15">
      <c r="C461" s="112" t="s">
        <v>95</v>
      </c>
      <c r="G461" s="289">
        <v>56.29</v>
      </c>
      <c r="H461" s="289"/>
      <c r="I461" s="289">
        <v>50.57</v>
      </c>
      <c r="J461" s="289"/>
      <c r="O461" s="113">
        <v>56.29</v>
      </c>
      <c r="P461" s="113">
        <v>50.57</v>
      </c>
    </row>
    <row r="462" spans="1:21" ht="39.75">
      <c r="A462" s="104" t="s">
        <v>631</v>
      </c>
      <c r="B462" s="105" t="s">
        <v>434</v>
      </c>
      <c r="C462" s="105" t="s">
        <v>358</v>
      </c>
      <c r="D462" s="106" t="s">
        <v>973</v>
      </c>
      <c r="E462" s="107">
        <v>1</v>
      </c>
      <c r="F462" s="108">
        <v>247.07</v>
      </c>
      <c r="G462" s="109" t="s">
        <v>98</v>
      </c>
      <c r="H462" s="110">
        <v>247.07</v>
      </c>
      <c r="I462" s="111">
        <v>1</v>
      </c>
      <c r="J462" s="110">
        <v>247.07</v>
      </c>
      <c r="R462" s="1">
        <v>0</v>
      </c>
      <c r="S462" s="1">
        <v>0</v>
      </c>
      <c r="T462" s="1">
        <v>0</v>
      </c>
      <c r="U462" s="1">
        <v>0</v>
      </c>
    </row>
    <row r="463" spans="1:21" ht="15">
      <c r="C463" s="112" t="s">
        <v>95</v>
      </c>
      <c r="G463" s="289">
        <v>247.07</v>
      </c>
      <c r="H463" s="289"/>
      <c r="I463" s="289">
        <v>247.07</v>
      </c>
      <c r="J463" s="289"/>
      <c r="O463" s="1">
        <v>247.07</v>
      </c>
      <c r="P463" s="1">
        <v>247.07</v>
      </c>
    </row>
    <row r="464" spans="1:21" ht="71.25">
      <c r="A464" s="98" t="s">
        <v>819</v>
      </c>
      <c r="B464" s="99" t="s">
        <v>902</v>
      </c>
      <c r="C464" s="99" t="s">
        <v>903</v>
      </c>
      <c r="D464" s="100" t="s">
        <v>530</v>
      </c>
      <c r="E464" s="37">
        <v>1.2</v>
      </c>
      <c r="F464" s="101"/>
      <c r="G464" s="94"/>
      <c r="H464" s="95"/>
      <c r="I464" s="102" t="s">
        <v>98</v>
      </c>
      <c r="J464" s="95"/>
      <c r="R464" s="1">
        <v>534.52</v>
      </c>
      <c r="S464" s="1">
        <v>454.34</v>
      </c>
      <c r="T464" s="1">
        <v>365.72</v>
      </c>
      <c r="U464" s="1">
        <v>292.58</v>
      </c>
    </row>
    <row r="465" spans="1:21" ht="14.25">
      <c r="A465" s="98"/>
      <c r="B465" s="99"/>
      <c r="C465" s="99" t="s">
        <v>88</v>
      </c>
      <c r="D465" s="100"/>
      <c r="E465" s="37"/>
      <c r="F465" s="101">
        <v>388.03</v>
      </c>
      <c r="G465" s="94" t="s">
        <v>771</v>
      </c>
      <c r="H465" s="95">
        <v>558.76</v>
      </c>
      <c r="I465" s="102">
        <v>1</v>
      </c>
      <c r="J465" s="95">
        <v>558.76</v>
      </c>
      <c r="Q465" s="1">
        <v>558.76</v>
      </c>
    </row>
    <row r="466" spans="1:21" ht="14.25">
      <c r="A466" s="98"/>
      <c r="B466" s="99"/>
      <c r="C466" s="99" t="s">
        <v>89</v>
      </c>
      <c r="D466" s="100"/>
      <c r="E466" s="37"/>
      <c r="F466" s="101">
        <v>70.430000000000007</v>
      </c>
      <c r="G466" s="94" t="s">
        <v>771</v>
      </c>
      <c r="H466" s="95">
        <v>101.42</v>
      </c>
      <c r="I466" s="102">
        <v>1</v>
      </c>
      <c r="J466" s="95">
        <v>101.42</v>
      </c>
    </row>
    <row r="467" spans="1:21" ht="14.25">
      <c r="A467" s="98"/>
      <c r="B467" s="99"/>
      <c r="C467" s="99" t="s">
        <v>96</v>
      </c>
      <c r="D467" s="100"/>
      <c r="E467" s="37"/>
      <c r="F467" s="101">
        <v>2.7</v>
      </c>
      <c r="G467" s="94" t="s">
        <v>771</v>
      </c>
      <c r="H467" s="103">
        <v>3.89</v>
      </c>
      <c r="I467" s="102">
        <v>1</v>
      </c>
      <c r="J467" s="103">
        <v>3.89</v>
      </c>
      <c r="Q467" s="1">
        <v>3.89</v>
      </c>
    </row>
    <row r="468" spans="1:21" ht="14.25">
      <c r="A468" s="98"/>
      <c r="B468" s="99"/>
      <c r="C468" s="99" t="s">
        <v>97</v>
      </c>
      <c r="D468" s="100"/>
      <c r="E468" s="37"/>
      <c r="F468" s="101">
        <v>191.35</v>
      </c>
      <c r="G468" s="94" t="s">
        <v>98</v>
      </c>
      <c r="H468" s="95">
        <v>229.62</v>
      </c>
      <c r="I468" s="102">
        <v>1</v>
      </c>
      <c r="J468" s="95">
        <v>229.62</v>
      </c>
    </row>
    <row r="469" spans="1:21" ht="14.25">
      <c r="A469" s="98"/>
      <c r="B469" s="99"/>
      <c r="C469" s="99" t="s">
        <v>829</v>
      </c>
      <c r="D469" s="100" t="s">
        <v>91</v>
      </c>
      <c r="E469" s="37">
        <v>95</v>
      </c>
      <c r="F469" s="101"/>
      <c r="G469" s="94"/>
      <c r="H469" s="95">
        <v>534.52</v>
      </c>
      <c r="I469" s="102">
        <v>80.75</v>
      </c>
      <c r="J469" s="95">
        <v>454.34</v>
      </c>
    </row>
    <row r="470" spans="1:21" ht="14.25">
      <c r="A470" s="98"/>
      <c r="B470" s="99"/>
      <c r="C470" s="99" t="s">
        <v>830</v>
      </c>
      <c r="D470" s="100" t="s">
        <v>91</v>
      </c>
      <c r="E470" s="37">
        <v>65</v>
      </c>
      <c r="F470" s="101"/>
      <c r="G470" s="94"/>
      <c r="H470" s="95">
        <v>365.72</v>
      </c>
      <c r="I470" s="102">
        <v>52</v>
      </c>
      <c r="J470" s="95">
        <v>292.58</v>
      </c>
    </row>
    <row r="471" spans="1:21" ht="14.25">
      <c r="A471" s="104"/>
      <c r="B471" s="105"/>
      <c r="C471" s="105" t="s">
        <v>93</v>
      </c>
      <c r="D471" s="106" t="s">
        <v>94</v>
      </c>
      <c r="E471" s="107">
        <v>41.28</v>
      </c>
      <c r="F471" s="108"/>
      <c r="G471" s="109" t="s">
        <v>771</v>
      </c>
      <c r="H471" s="110">
        <v>59.443199999999997</v>
      </c>
      <c r="I471" s="111"/>
      <c r="J471" s="110"/>
    </row>
    <row r="472" spans="1:21" ht="15">
      <c r="C472" s="112" t="s">
        <v>95</v>
      </c>
      <c r="G472" s="289">
        <v>1790.04</v>
      </c>
      <c r="H472" s="289"/>
      <c r="I472" s="289">
        <v>1636.7199999999998</v>
      </c>
      <c r="J472" s="289"/>
      <c r="O472" s="113">
        <v>1790.04</v>
      </c>
      <c r="P472" s="113">
        <v>1636.7199999999998</v>
      </c>
    </row>
    <row r="473" spans="1:21" ht="28.5">
      <c r="A473" s="98" t="s">
        <v>633</v>
      </c>
      <c r="B473" s="99" t="s">
        <v>1681</v>
      </c>
      <c r="C473" s="99" t="s">
        <v>1682</v>
      </c>
      <c r="D473" s="100" t="s">
        <v>687</v>
      </c>
      <c r="E473" s="37">
        <v>123.6</v>
      </c>
      <c r="F473" s="101">
        <v>7.49</v>
      </c>
      <c r="G473" s="94" t="s">
        <v>98</v>
      </c>
      <c r="H473" s="95">
        <v>925.76</v>
      </c>
      <c r="I473" s="102">
        <v>1</v>
      </c>
      <c r="J473" s="95">
        <v>925.76</v>
      </c>
      <c r="R473" s="1">
        <v>0</v>
      </c>
      <c r="S473" s="1">
        <v>0</v>
      </c>
      <c r="T473" s="1">
        <v>0</v>
      </c>
      <c r="U473" s="1">
        <v>0</v>
      </c>
    </row>
    <row r="474" spans="1:21">
      <c r="A474" s="115"/>
      <c r="B474" s="115"/>
      <c r="C474" s="116" t="s">
        <v>1708</v>
      </c>
      <c r="D474" s="115"/>
      <c r="E474" s="115"/>
      <c r="F474" s="115"/>
      <c r="G474" s="115"/>
      <c r="H474" s="115"/>
      <c r="I474" s="115"/>
      <c r="J474" s="115"/>
    </row>
    <row r="475" spans="1:21" ht="15">
      <c r="C475" s="112" t="s">
        <v>95</v>
      </c>
      <c r="G475" s="289">
        <v>925.76</v>
      </c>
      <c r="H475" s="289"/>
      <c r="I475" s="289">
        <v>925.76</v>
      </c>
      <c r="J475" s="289"/>
      <c r="O475" s="1">
        <v>925.76</v>
      </c>
      <c r="P475" s="1">
        <v>925.76</v>
      </c>
    </row>
    <row r="476" spans="1:21" ht="28.5">
      <c r="A476" s="104" t="s">
        <v>634</v>
      </c>
      <c r="B476" s="105" t="s">
        <v>1709</v>
      </c>
      <c r="C476" s="105" t="s">
        <v>1710</v>
      </c>
      <c r="D476" s="106" t="s">
        <v>834</v>
      </c>
      <c r="E476" s="107">
        <v>0.2</v>
      </c>
      <c r="F476" s="108">
        <v>343.28</v>
      </c>
      <c r="G476" s="109" t="s">
        <v>98</v>
      </c>
      <c r="H476" s="110">
        <v>68.66</v>
      </c>
      <c r="I476" s="111">
        <v>1</v>
      </c>
      <c r="J476" s="110">
        <v>68.66</v>
      </c>
      <c r="R476" s="1">
        <v>0</v>
      </c>
      <c r="S476" s="1">
        <v>0</v>
      </c>
      <c r="T476" s="1">
        <v>0</v>
      </c>
      <c r="U476" s="1">
        <v>0</v>
      </c>
    </row>
    <row r="477" spans="1:21" ht="15">
      <c r="C477" s="112" t="s">
        <v>95</v>
      </c>
      <c r="G477" s="289">
        <v>68.66</v>
      </c>
      <c r="H477" s="289"/>
      <c r="I477" s="289">
        <v>68.66</v>
      </c>
      <c r="J477" s="289"/>
      <c r="O477" s="1">
        <v>68.66</v>
      </c>
      <c r="P477" s="1">
        <v>68.66</v>
      </c>
    </row>
    <row r="478" spans="1:21" ht="42.75">
      <c r="A478" s="98" t="s">
        <v>1089</v>
      </c>
      <c r="B478" s="99" t="s">
        <v>1711</v>
      </c>
      <c r="C478" s="99" t="s">
        <v>1712</v>
      </c>
      <c r="D478" s="100" t="s">
        <v>1713</v>
      </c>
      <c r="E478" s="37">
        <v>2</v>
      </c>
      <c r="F478" s="101"/>
      <c r="G478" s="94"/>
      <c r="H478" s="95"/>
      <c r="I478" s="102" t="s">
        <v>98</v>
      </c>
      <c r="J478" s="95"/>
      <c r="R478" s="1">
        <v>439.7</v>
      </c>
      <c r="S478" s="1">
        <v>373.75</v>
      </c>
      <c r="T478" s="1">
        <v>285.81</v>
      </c>
      <c r="U478" s="1">
        <v>228.64</v>
      </c>
    </row>
    <row r="479" spans="1:21" ht="14.25">
      <c r="A479" s="98"/>
      <c r="B479" s="99"/>
      <c r="C479" s="99" t="s">
        <v>88</v>
      </c>
      <c r="D479" s="100"/>
      <c r="E479" s="37"/>
      <c r="F479" s="101">
        <v>155.25</v>
      </c>
      <c r="G479" s="94" t="s">
        <v>771</v>
      </c>
      <c r="H479" s="95">
        <v>372.6</v>
      </c>
      <c r="I479" s="102">
        <v>1</v>
      </c>
      <c r="J479" s="95">
        <v>372.6</v>
      </c>
      <c r="Q479" s="1">
        <v>372.6</v>
      </c>
    </row>
    <row r="480" spans="1:21" ht="14.25">
      <c r="A480" s="98"/>
      <c r="B480" s="99"/>
      <c r="C480" s="99" t="s">
        <v>89</v>
      </c>
      <c r="D480" s="100"/>
      <c r="E480" s="37"/>
      <c r="F480" s="101">
        <v>267.17</v>
      </c>
      <c r="G480" s="94" t="s">
        <v>771</v>
      </c>
      <c r="H480" s="95">
        <v>641.21</v>
      </c>
      <c r="I480" s="102">
        <v>1</v>
      </c>
      <c r="J480" s="95">
        <v>641.21</v>
      </c>
    </row>
    <row r="481" spans="1:21" ht="14.25">
      <c r="A481" s="98"/>
      <c r="B481" s="99"/>
      <c r="C481" s="99" t="s">
        <v>96</v>
      </c>
      <c r="D481" s="100"/>
      <c r="E481" s="37"/>
      <c r="F481" s="101">
        <v>27.96</v>
      </c>
      <c r="G481" s="94" t="s">
        <v>771</v>
      </c>
      <c r="H481" s="103">
        <v>67.099999999999994</v>
      </c>
      <c r="I481" s="102">
        <v>1</v>
      </c>
      <c r="J481" s="103">
        <v>67.099999999999994</v>
      </c>
      <c r="Q481" s="1">
        <v>67.099999999999994</v>
      </c>
    </row>
    <row r="482" spans="1:21" ht="14.25">
      <c r="A482" s="98"/>
      <c r="B482" s="99"/>
      <c r="C482" s="99" t="s">
        <v>97</v>
      </c>
      <c r="D482" s="100"/>
      <c r="E482" s="37"/>
      <c r="F482" s="101">
        <v>16.690000000000001</v>
      </c>
      <c r="G482" s="94" t="s">
        <v>98</v>
      </c>
      <c r="H482" s="95">
        <v>33.380000000000003</v>
      </c>
      <c r="I482" s="102">
        <v>1</v>
      </c>
      <c r="J482" s="95">
        <v>33.380000000000003</v>
      </c>
    </row>
    <row r="483" spans="1:21" ht="14.25">
      <c r="A483" s="98"/>
      <c r="B483" s="99"/>
      <c r="C483" s="99" t="s">
        <v>829</v>
      </c>
      <c r="D483" s="100" t="s">
        <v>91</v>
      </c>
      <c r="E483" s="37">
        <v>100</v>
      </c>
      <c r="F483" s="101"/>
      <c r="G483" s="94"/>
      <c r="H483" s="95">
        <v>439.7</v>
      </c>
      <c r="I483" s="102">
        <v>85</v>
      </c>
      <c r="J483" s="95">
        <v>373.75</v>
      </c>
    </row>
    <row r="484" spans="1:21" ht="14.25">
      <c r="A484" s="98"/>
      <c r="B484" s="99"/>
      <c r="C484" s="99" t="s">
        <v>830</v>
      </c>
      <c r="D484" s="100" t="s">
        <v>91</v>
      </c>
      <c r="E484" s="37">
        <v>65</v>
      </c>
      <c r="F484" s="101"/>
      <c r="G484" s="94"/>
      <c r="H484" s="95">
        <v>285.81</v>
      </c>
      <c r="I484" s="102">
        <v>52</v>
      </c>
      <c r="J484" s="95">
        <v>228.64</v>
      </c>
    </row>
    <row r="485" spans="1:21" ht="14.25">
      <c r="A485" s="104"/>
      <c r="B485" s="105"/>
      <c r="C485" s="105" t="s">
        <v>93</v>
      </c>
      <c r="D485" s="106" t="s">
        <v>94</v>
      </c>
      <c r="E485" s="107">
        <v>15</v>
      </c>
      <c r="F485" s="108"/>
      <c r="G485" s="109" t="s">
        <v>771</v>
      </c>
      <c r="H485" s="110">
        <v>36</v>
      </c>
      <c r="I485" s="111"/>
      <c r="J485" s="110"/>
    </row>
    <row r="486" spans="1:21" ht="15">
      <c r="C486" s="112" t="s">
        <v>95</v>
      </c>
      <c r="G486" s="289">
        <v>1772.7</v>
      </c>
      <c r="H486" s="289"/>
      <c r="I486" s="289">
        <v>1649.58</v>
      </c>
      <c r="J486" s="289"/>
      <c r="O486" s="113">
        <v>1772.7</v>
      </c>
      <c r="P486" s="113">
        <v>1649.58</v>
      </c>
    </row>
    <row r="487" spans="1:21" ht="57">
      <c r="A487" s="98" t="s">
        <v>635</v>
      </c>
      <c r="B487" s="99" t="s">
        <v>1714</v>
      </c>
      <c r="C487" s="99" t="s">
        <v>1715</v>
      </c>
      <c r="D487" s="100" t="s">
        <v>1716</v>
      </c>
      <c r="E487" s="37">
        <v>3</v>
      </c>
      <c r="F487" s="101"/>
      <c r="G487" s="94"/>
      <c r="H487" s="95"/>
      <c r="I487" s="102" t="s">
        <v>98</v>
      </c>
      <c r="J487" s="95"/>
      <c r="R487" s="1">
        <v>173.95</v>
      </c>
      <c r="S487" s="1">
        <v>147.86000000000001</v>
      </c>
      <c r="T487" s="1">
        <v>113.07</v>
      </c>
      <c r="U487" s="1">
        <v>90.45</v>
      </c>
    </row>
    <row r="488" spans="1:21" ht="14.25">
      <c r="A488" s="98"/>
      <c r="B488" s="99"/>
      <c r="C488" s="99" t="s">
        <v>88</v>
      </c>
      <c r="D488" s="100"/>
      <c r="E488" s="37"/>
      <c r="F488" s="101">
        <v>24.16</v>
      </c>
      <c r="G488" s="94" t="s">
        <v>1717</v>
      </c>
      <c r="H488" s="95">
        <v>173.95</v>
      </c>
      <c r="I488" s="102">
        <v>1</v>
      </c>
      <c r="J488" s="95">
        <v>173.95</v>
      </c>
      <c r="Q488" s="1">
        <v>173.95</v>
      </c>
    </row>
    <row r="489" spans="1:21" ht="14.25">
      <c r="A489" s="98"/>
      <c r="B489" s="99"/>
      <c r="C489" s="99" t="s">
        <v>89</v>
      </c>
      <c r="D489" s="100"/>
      <c r="E489" s="37"/>
      <c r="F489" s="101">
        <v>23.88</v>
      </c>
      <c r="G489" s="94" t="s">
        <v>1717</v>
      </c>
      <c r="H489" s="95">
        <v>171.94</v>
      </c>
      <c r="I489" s="102">
        <v>1</v>
      </c>
      <c r="J489" s="95">
        <v>171.94</v>
      </c>
    </row>
    <row r="490" spans="1:21" ht="14.25">
      <c r="A490" s="98"/>
      <c r="B490" s="99"/>
      <c r="C490" s="99" t="s">
        <v>97</v>
      </c>
      <c r="D490" s="100"/>
      <c r="E490" s="37"/>
      <c r="F490" s="101">
        <v>0.48</v>
      </c>
      <c r="G490" s="94" t="s">
        <v>606</v>
      </c>
      <c r="H490" s="95">
        <v>2.88</v>
      </c>
      <c r="I490" s="102">
        <v>1</v>
      </c>
      <c r="J490" s="95">
        <v>2.88</v>
      </c>
    </row>
    <row r="491" spans="1:21" ht="14.25">
      <c r="A491" s="98"/>
      <c r="B491" s="99"/>
      <c r="C491" s="99" t="s">
        <v>829</v>
      </c>
      <c r="D491" s="100" t="s">
        <v>91</v>
      </c>
      <c r="E491" s="37">
        <v>100</v>
      </c>
      <c r="F491" s="101"/>
      <c r="G491" s="94"/>
      <c r="H491" s="95">
        <v>173.95</v>
      </c>
      <c r="I491" s="102">
        <v>85</v>
      </c>
      <c r="J491" s="95">
        <v>147.86000000000001</v>
      </c>
    </row>
    <row r="492" spans="1:21" ht="14.25">
      <c r="A492" s="98"/>
      <c r="B492" s="99"/>
      <c r="C492" s="99" t="s">
        <v>830</v>
      </c>
      <c r="D492" s="100" t="s">
        <v>91</v>
      </c>
      <c r="E492" s="37">
        <v>65</v>
      </c>
      <c r="F492" s="101"/>
      <c r="G492" s="94"/>
      <c r="H492" s="95">
        <v>113.07</v>
      </c>
      <c r="I492" s="102">
        <v>52</v>
      </c>
      <c r="J492" s="95">
        <v>90.45</v>
      </c>
    </row>
    <row r="493" spans="1:21" ht="14.25">
      <c r="A493" s="104"/>
      <c r="B493" s="105"/>
      <c r="C493" s="105" t="s">
        <v>93</v>
      </c>
      <c r="D493" s="106" t="s">
        <v>94</v>
      </c>
      <c r="E493" s="107">
        <v>1.87</v>
      </c>
      <c r="F493" s="108"/>
      <c r="G493" s="109" t="s">
        <v>1717</v>
      </c>
      <c r="H493" s="110">
        <v>13.464000000000002</v>
      </c>
      <c r="I493" s="111"/>
      <c r="J493" s="110"/>
    </row>
    <row r="494" spans="1:21" ht="15">
      <c r="C494" s="112" t="s">
        <v>95</v>
      </c>
      <c r="G494" s="289">
        <v>635.79</v>
      </c>
      <c r="H494" s="289"/>
      <c r="I494" s="289">
        <v>587.07999999999993</v>
      </c>
      <c r="J494" s="289"/>
      <c r="O494" s="113">
        <v>635.79</v>
      </c>
      <c r="P494" s="113">
        <v>587.07999999999993</v>
      </c>
    </row>
    <row r="495" spans="1:21" ht="39.75">
      <c r="A495" s="104" t="s">
        <v>637</v>
      </c>
      <c r="B495" s="105" t="s">
        <v>434</v>
      </c>
      <c r="C495" s="105" t="s">
        <v>359</v>
      </c>
      <c r="D495" s="106" t="s">
        <v>973</v>
      </c>
      <c r="E495" s="107">
        <v>200</v>
      </c>
      <c r="F495" s="108">
        <v>75.56</v>
      </c>
      <c r="G495" s="109" t="s">
        <v>98</v>
      </c>
      <c r="H495" s="110">
        <v>15112</v>
      </c>
      <c r="I495" s="111">
        <v>1</v>
      </c>
      <c r="J495" s="110">
        <v>15112</v>
      </c>
      <c r="R495" s="1">
        <v>0</v>
      </c>
      <c r="S495" s="1">
        <v>0</v>
      </c>
      <c r="T495" s="1">
        <v>0</v>
      </c>
      <c r="U495" s="1">
        <v>0</v>
      </c>
    </row>
    <row r="496" spans="1:21" ht="15">
      <c r="C496" s="112" t="s">
        <v>95</v>
      </c>
      <c r="G496" s="289">
        <v>15112</v>
      </c>
      <c r="H496" s="289"/>
      <c r="I496" s="289">
        <v>15112</v>
      </c>
      <c r="J496" s="289"/>
      <c r="O496" s="1">
        <v>15112</v>
      </c>
      <c r="P496" s="1">
        <v>15112</v>
      </c>
    </row>
    <row r="497" spans="1:21" ht="57">
      <c r="A497" s="98" t="s">
        <v>1090</v>
      </c>
      <c r="B497" s="99" t="s">
        <v>1714</v>
      </c>
      <c r="C497" s="99" t="s">
        <v>1715</v>
      </c>
      <c r="D497" s="100" t="s">
        <v>1716</v>
      </c>
      <c r="E497" s="37">
        <v>1</v>
      </c>
      <c r="F497" s="101"/>
      <c r="G497" s="94"/>
      <c r="H497" s="95"/>
      <c r="I497" s="102" t="s">
        <v>98</v>
      </c>
      <c r="J497" s="95"/>
      <c r="R497" s="1">
        <v>24.16</v>
      </c>
      <c r="S497" s="1">
        <v>20.54</v>
      </c>
      <c r="T497" s="1">
        <v>15.7</v>
      </c>
      <c r="U497" s="1">
        <v>12.56</v>
      </c>
    </row>
    <row r="498" spans="1:21" ht="14.25">
      <c r="A498" s="98"/>
      <c r="B498" s="99"/>
      <c r="C498" s="99" t="s">
        <v>88</v>
      </c>
      <c r="D498" s="100"/>
      <c r="E498" s="37"/>
      <c r="F498" s="101">
        <v>24.16</v>
      </c>
      <c r="G498" s="94" t="s">
        <v>98</v>
      </c>
      <c r="H498" s="95">
        <v>24.16</v>
      </c>
      <c r="I498" s="102">
        <v>1</v>
      </c>
      <c r="J498" s="95">
        <v>24.16</v>
      </c>
      <c r="Q498" s="1">
        <v>24.16</v>
      </c>
    </row>
    <row r="499" spans="1:21" ht="14.25">
      <c r="A499" s="98"/>
      <c r="B499" s="99"/>
      <c r="C499" s="99" t="s">
        <v>89</v>
      </c>
      <c r="D499" s="100"/>
      <c r="E499" s="37"/>
      <c r="F499" s="101">
        <v>23.88</v>
      </c>
      <c r="G499" s="94" t="s">
        <v>98</v>
      </c>
      <c r="H499" s="95">
        <v>23.88</v>
      </c>
      <c r="I499" s="102">
        <v>1</v>
      </c>
      <c r="J499" s="95">
        <v>23.88</v>
      </c>
    </row>
    <row r="500" spans="1:21" ht="14.25">
      <c r="A500" s="98"/>
      <c r="B500" s="99"/>
      <c r="C500" s="99" t="s">
        <v>97</v>
      </c>
      <c r="D500" s="100"/>
      <c r="E500" s="37"/>
      <c r="F500" s="101">
        <v>0.48</v>
      </c>
      <c r="G500" s="94" t="s">
        <v>98</v>
      </c>
      <c r="H500" s="95">
        <v>0.48</v>
      </c>
      <c r="I500" s="102">
        <v>1</v>
      </c>
      <c r="J500" s="95">
        <v>0.48</v>
      </c>
    </row>
    <row r="501" spans="1:21" ht="14.25">
      <c r="A501" s="98"/>
      <c r="B501" s="99"/>
      <c r="C501" s="99" t="s">
        <v>829</v>
      </c>
      <c r="D501" s="100" t="s">
        <v>91</v>
      </c>
      <c r="E501" s="37">
        <v>100</v>
      </c>
      <c r="F501" s="101"/>
      <c r="G501" s="94"/>
      <c r="H501" s="95">
        <v>24.16</v>
      </c>
      <c r="I501" s="102">
        <v>85</v>
      </c>
      <c r="J501" s="95">
        <v>20.54</v>
      </c>
    </row>
    <row r="502" spans="1:21" ht="14.25">
      <c r="A502" s="98"/>
      <c r="B502" s="99"/>
      <c r="C502" s="99" t="s">
        <v>830</v>
      </c>
      <c r="D502" s="100" t="s">
        <v>91</v>
      </c>
      <c r="E502" s="37">
        <v>65</v>
      </c>
      <c r="F502" s="101"/>
      <c r="G502" s="94"/>
      <c r="H502" s="95">
        <v>15.7</v>
      </c>
      <c r="I502" s="102">
        <v>52</v>
      </c>
      <c r="J502" s="95">
        <v>12.56</v>
      </c>
    </row>
    <row r="503" spans="1:21" ht="14.25">
      <c r="A503" s="104"/>
      <c r="B503" s="105"/>
      <c r="C503" s="105" t="s">
        <v>93</v>
      </c>
      <c r="D503" s="106" t="s">
        <v>94</v>
      </c>
      <c r="E503" s="107">
        <v>1.87</v>
      </c>
      <c r="F503" s="108"/>
      <c r="G503" s="109" t="s">
        <v>98</v>
      </c>
      <c r="H503" s="110">
        <v>1.87</v>
      </c>
      <c r="I503" s="111"/>
      <c r="J503" s="110"/>
    </row>
    <row r="504" spans="1:21" ht="15">
      <c r="C504" s="112" t="s">
        <v>95</v>
      </c>
      <c r="G504" s="289">
        <v>88.38</v>
      </c>
      <c r="H504" s="289"/>
      <c r="I504" s="289">
        <v>81.62</v>
      </c>
      <c r="J504" s="289"/>
      <c r="O504" s="113">
        <v>88.38</v>
      </c>
      <c r="P504" s="113">
        <v>81.62</v>
      </c>
    </row>
    <row r="505" spans="1:21" ht="42.75">
      <c r="A505" s="98" t="s">
        <v>638</v>
      </c>
      <c r="B505" s="99" t="s">
        <v>1718</v>
      </c>
      <c r="C505" s="99" t="s">
        <v>1719</v>
      </c>
      <c r="D505" s="100" t="s">
        <v>1720</v>
      </c>
      <c r="E505" s="37">
        <v>2</v>
      </c>
      <c r="F505" s="101"/>
      <c r="G505" s="94"/>
      <c r="H505" s="95"/>
      <c r="I505" s="102" t="s">
        <v>98</v>
      </c>
      <c r="J505" s="95"/>
      <c r="R505" s="1">
        <v>111.94</v>
      </c>
      <c r="S505" s="1">
        <v>95.15</v>
      </c>
      <c r="T505" s="1">
        <v>72.760000000000005</v>
      </c>
      <c r="U505" s="1">
        <v>58.21</v>
      </c>
    </row>
    <row r="506" spans="1:21" ht="14.25">
      <c r="A506" s="98"/>
      <c r="B506" s="99"/>
      <c r="C506" s="99" t="s">
        <v>88</v>
      </c>
      <c r="D506" s="100"/>
      <c r="E506" s="37"/>
      <c r="F506" s="101">
        <v>46.64</v>
      </c>
      <c r="G506" s="94" t="s">
        <v>771</v>
      </c>
      <c r="H506" s="95">
        <v>111.94</v>
      </c>
      <c r="I506" s="102">
        <v>1</v>
      </c>
      <c r="J506" s="95">
        <v>111.94</v>
      </c>
      <c r="Q506" s="1">
        <v>111.94</v>
      </c>
    </row>
    <row r="507" spans="1:21" ht="14.25">
      <c r="A507" s="98"/>
      <c r="B507" s="99"/>
      <c r="C507" s="99" t="s">
        <v>89</v>
      </c>
      <c r="D507" s="100"/>
      <c r="E507" s="37"/>
      <c r="F507" s="101">
        <v>23.72</v>
      </c>
      <c r="G507" s="94" t="s">
        <v>771</v>
      </c>
      <c r="H507" s="95">
        <v>56.93</v>
      </c>
      <c r="I507" s="102">
        <v>1</v>
      </c>
      <c r="J507" s="95">
        <v>56.93</v>
      </c>
    </row>
    <row r="508" spans="1:21" ht="14.25">
      <c r="A508" s="98"/>
      <c r="B508" s="99"/>
      <c r="C508" s="99" t="s">
        <v>97</v>
      </c>
      <c r="D508" s="100"/>
      <c r="E508" s="37"/>
      <c r="F508" s="101">
        <v>5.21</v>
      </c>
      <c r="G508" s="94" t="s">
        <v>98</v>
      </c>
      <c r="H508" s="95">
        <v>10.42</v>
      </c>
      <c r="I508" s="102">
        <v>1</v>
      </c>
      <c r="J508" s="95">
        <v>10.42</v>
      </c>
    </row>
    <row r="509" spans="1:21" ht="14.25">
      <c r="A509" s="98"/>
      <c r="B509" s="99"/>
      <c r="C509" s="99" t="s">
        <v>829</v>
      </c>
      <c r="D509" s="100" t="s">
        <v>91</v>
      </c>
      <c r="E509" s="37">
        <v>100</v>
      </c>
      <c r="F509" s="101"/>
      <c r="G509" s="94"/>
      <c r="H509" s="95">
        <v>111.94</v>
      </c>
      <c r="I509" s="102">
        <v>85</v>
      </c>
      <c r="J509" s="95">
        <v>95.15</v>
      </c>
    </row>
    <row r="510" spans="1:21" ht="14.25">
      <c r="A510" s="98"/>
      <c r="B510" s="99"/>
      <c r="C510" s="99" t="s">
        <v>830</v>
      </c>
      <c r="D510" s="100" t="s">
        <v>91</v>
      </c>
      <c r="E510" s="37">
        <v>65</v>
      </c>
      <c r="F510" s="101"/>
      <c r="G510" s="94"/>
      <c r="H510" s="95">
        <v>72.760000000000005</v>
      </c>
      <c r="I510" s="102">
        <v>52</v>
      </c>
      <c r="J510" s="95">
        <v>58.21</v>
      </c>
    </row>
    <row r="511" spans="1:21" ht="14.25">
      <c r="A511" s="104"/>
      <c r="B511" s="105"/>
      <c r="C511" s="105" t="s">
        <v>93</v>
      </c>
      <c r="D511" s="106" t="s">
        <v>94</v>
      </c>
      <c r="E511" s="107">
        <v>3.61</v>
      </c>
      <c r="F511" s="108"/>
      <c r="G511" s="109" t="s">
        <v>771</v>
      </c>
      <c r="H511" s="110">
        <v>8.6639999999999997</v>
      </c>
      <c r="I511" s="111"/>
      <c r="J511" s="110"/>
    </row>
    <row r="512" spans="1:21" ht="15">
      <c r="C512" s="112" t="s">
        <v>95</v>
      </c>
      <c r="G512" s="289">
        <v>363.99</v>
      </c>
      <c r="H512" s="289"/>
      <c r="I512" s="289">
        <v>332.65</v>
      </c>
      <c r="J512" s="289"/>
      <c r="O512" s="113">
        <v>363.99</v>
      </c>
      <c r="P512" s="113">
        <v>332.65</v>
      </c>
    </row>
    <row r="514" spans="1:32" ht="15">
      <c r="A514" s="291" t="s">
        <v>1721</v>
      </c>
      <c r="B514" s="291"/>
      <c r="C514" s="291"/>
      <c r="D514" s="291"/>
      <c r="E514" s="291"/>
      <c r="F514" s="291"/>
      <c r="G514" s="289">
        <v>27948.340000000004</v>
      </c>
      <c r="H514" s="289"/>
      <c r="I514" s="289">
        <v>27198.51</v>
      </c>
      <c r="J514" s="289"/>
      <c r="AF514" s="117" t="s">
        <v>1721</v>
      </c>
    </row>
    <row r="518" spans="1:32" ht="16.5">
      <c r="A518" s="290" t="s">
        <v>1722</v>
      </c>
      <c r="B518" s="290"/>
      <c r="C518" s="290"/>
      <c r="D518" s="290"/>
      <c r="E518" s="290"/>
      <c r="F518" s="290"/>
      <c r="G518" s="290"/>
      <c r="H518" s="290"/>
      <c r="I518" s="290"/>
      <c r="J518" s="290"/>
      <c r="AE518" s="97" t="s">
        <v>1722</v>
      </c>
    </row>
    <row r="519" spans="1:32" ht="28.5">
      <c r="A519" s="98" t="s">
        <v>640</v>
      </c>
      <c r="B519" s="99" t="s">
        <v>1723</v>
      </c>
      <c r="C519" s="99" t="s">
        <v>1724</v>
      </c>
      <c r="D519" s="100" t="s">
        <v>460</v>
      </c>
      <c r="E519" s="37">
        <v>4</v>
      </c>
      <c r="F519" s="101"/>
      <c r="G519" s="94"/>
      <c r="H519" s="95"/>
      <c r="I519" s="102" t="s">
        <v>98</v>
      </c>
      <c r="J519" s="95"/>
      <c r="R519" s="1">
        <v>112.17</v>
      </c>
      <c r="S519" s="1">
        <v>95.34</v>
      </c>
      <c r="T519" s="1">
        <v>84.13</v>
      </c>
      <c r="U519" s="1">
        <v>67.3</v>
      </c>
    </row>
    <row r="520" spans="1:32" ht="14.25">
      <c r="A520" s="98"/>
      <c r="B520" s="99"/>
      <c r="C520" s="99" t="s">
        <v>88</v>
      </c>
      <c r="D520" s="100"/>
      <c r="E520" s="37"/>
      <c r="F520" s="101">
        <v>29.21</v>
      </c>
      <c r="G520" s="94" t="s">
        <v>771</v>
      </c>
      <c r="H520" s="95">
        <v>140.21</v>
      </c>
      <c r="I520" s="102">
        <v>1</v>
      </c>
      <c r="J520" s="95">
        <v>140.21</v>
      </c>
      <c r="Q520" s="1">
        <v>140.21</v>
      </c>
    </row>
    <row r="521" spans="1:32" ht="14.25">
      <c r="A521" s="98"/>
      <c r="B521" s="99"/>
      <c r="C521" s="99" t="s">
        <v>89</v>
      </c>
      <c r="D521" s="100"/>
      <c r="E521" s="37"/>
      <c r="F521" s="101">
        <v>3.58</v>
      </c>
      <c r="G521" s="94" t="s">
        <v>771</v>
      </c>
      <c r="H521" s="95">
        <v>17.18</v>
      </c>
      <c r="I521" s="102">
        <v>1</v>
      </c>
      <c r="J521" s="95">
        <v>17.18</v>
      </c>
    </row>
    <row r="522" spans="1:32" ht="14.25">
      <c r="A522" s="98"/>
      <c r="B522" s="99"/>
      <c r="C522" s="99" t="s">
        <v>97</v>
      </c>
      <c r="D522" s="100"/>
      <c r="E522" s="37"/>
      <c r="F522" s="101">
        <v>0.94</v>
      </c>
      <c r="G522" s="94" t="s">
        <v>98</v>
      </c>
      <c r="H522" s="95">
        <v>3.76</v>
      </c>
      <c r="I522" s="102">
        <v>1</v>
      </c>
      <c r="J522" s="95">
        <v>3.76</v>
      </c>
    </row>
    <row r="523" spans="1:32" ht="14.25">
      <c r="A523" s="98"/>
      <c r="B523" s="99"/>
      <c r="C523" s="99" t="s">
        <v>829</v>
      </c>
      <c r="D523" s="100" t="s">
        <v>91</v>
      </c>
      <c r="E523" s="37">
        <v>80</v>
      </c>
      <c r="F523" s="101"/>
      <c r="G523" s="94"/>
      <c r="H523" s="95">
        <v>112.17</v>
      </c>
      <c r="I523" s="102">
        <v>68</v>
      </c>
      <c r="J523" s="95">
        <v>95.34</v>
      </c>
    </row>
    <row r="524" spans="1:32" ht="14.25">
      <c r="A524" s="98"/>
      <c r="B524" s="99"/>
      <c r="C524" s="99" t="s">
        <v>830</v>
      </c>
      <c r="D524" s="100" t="s">
        <v>91</v>
      </c>
      <c r="E524" s="37">
        <v>60</v>
      </c>
      <c r="F524" s="101"/>
      <c r="G524" s="94"/>
      <c r="H524" s="95">
        <v>84.13</v>
      </c>
      <c r="I524" s="102">
        <v>48</v>
      </c>
      <c r="J524" s="95">
        <v>67.3</v>
      </c>
    </row>
    <row r="525" spans="1:32" ht="14.25">
      <c r="A525" s="104"/>
      <c r="B525" s="105"/>
      <c r="C525" s="105" t="s">
        <v>93</v>
      </c>
      <c r="D525" s="106" t="s">
        <v>94</v>
      </c>
      <c r="E525" s="107">
        <v>2.67</v>
      </c>
      <c r="F525" s="108"/>
      <c r="G525" s="109" t="s">
        <v>771</v>
      </c>
      <c r="H525" s="110">
        <v>12.815999999999999</v>
      </c>
      <c r="I525" s="111"/>
      <c r="J525" s="110"/>
    </row>
    <row r="526" spans="1:32" ht="15">
      <c r="C526" s="112" t="s">
        <v>95</v>
      </c>
      <c r="G526" s="289">
        <v>357.45000000000005</v>
      </c>
      <c r="H526" s="289"/>
      <c r="I526" s="289">
        <v>323.78999999999996</v>
      </c>
      <c r="J526" s="289"/>
      <c r="O526" s="113">
        <v>357.45000000000005</v>
      </c>
      <c r="P526" s="113">
        <v>323.78999999999996</v>
      </c>
    </row>
    <row r="527" spans="1:32" ht="54">
      <c r="A527" s="104" t="s">
        <v>641</v>
      </c>
      <c r="B527" s="105" t="s">
        <v>434</v>
      </c>
      <c r="C527" s="105" t="s">
        <v>360</v>
      </c>
      <c r="D527" s="106" t="s">
        <v>454</v>
      </c>
      <c r="E527" s="107">
        <v>4</v>
      </c>
      <c r="F527" s="108">
        <v>4117.93</v>
      </c>
      <c r="G527" s="109" t="s">
        <v>98</v>
      </c>
      <c r="H527" s="110">
        <v>16471.72</v>
      </c>
      <c r="I527" s="111">
        <v>1</v>
      </c>
      <c r="J527" s="110">
        <v>16471.72</v>
      </c>
      <c r="R527" s="1">
        <v>0</v>
      </c>
      <c r="S527" s="1">
        <v>0</v>
      </c>
      <c r="T527" s="1">
        <v>0</v>
      </c>
      <c r="U527" s="1">
        <v>0</v>
      </c>
    </row>
    <row r="528" spans="1:32" ht="15">
      <c r="C528" s="112" t="s">
        <v>95</v>
      </c>
      <c r="G528" s="289">
        <v>16471.72</v>
      </c>
      <c r="H528" s="289"/>
      <c r="I528" s="289">
        <v>16471.72</v>
      </c>
      <c r="J528" s="289"/>
      <c r="O528" s="1">
        <v>16471.72</v>
      </c>
      <c r="P528" s="1">
        <v>16471.72</v>
      </c>
    </row>
    <row r="529" spans="1:21" ht="28.5">
      <c r="A529" s="98" t="s">
        <v>643</v>
      </c>
      <c r="B529" s="99" t="s">
        <v>1630</v>
      </c>
      <c r="C529" s="99" t="s">
        <v>1631</v>
      </c>
      <c r="D529" s="100" t="s">
        <v>460</v>
      </c>
      <c r="E529" s="37">
        <v>1</v>
      </c>
      <c r="F529" s="101"/>
      <c r="G529" s="94"/>
      <c r="H529" s="95"/>
      <c r="I529" s="102" t="s">
        <v>98</v>
      </c>
      <c r="J529" s="95"/>
      <c r="R529" s="1">
        <v>38.82</v>
      </c>
      <c r="S529" s="1">
        <v>32.99</v>
      </c>
      <c r="T529" s="1">
        <v>29.11</v>
      </c>
      <c r="U529" s="1">
        <v>23.29</v>
      </c>
    </row>
    <row r="530" spans="1:21" ht="14.25">
      <c r="A530" s="98"/>
      <c r="B530" s="99"/>
      <c r="C530" s="99" t="s">
        <v>88</v>
      </c>
      <c r="D530" s="100"/>
      <c r="E530" s="37"/>
      <c r="F530" s="101">
        <v>36.76</v>
      </c>
      <c r="G530" s="94" t="s">
        <v>1666</v>
      </c>
      <c r="H530" s="95">
        <v>48.52</v>
      </c>
      <c r="I530" s="102">
        <v>1</v>
      </c>
      <c r="J530" s="95">
        <v>48.52</v>
      </c>
      <c r="Q530" s="1">
        <v>48.52</v>
      </c>
    </row>
    <row r="531" spans="1:21" ht="14.25">
      <c r="A531" s="98"/>
      <c r="B531" s="99"/>
      <c r="C531" s="99" t="s">
        <v>89</v>
      </c>
      <c r="D531" s="100"/>
      <c r="E531" s="37"/>
      <c r="F531" s="101">
        <v>0.25</v>
      </c>
      <c r="G531" s="94" t="s">
        <v>1666</v>
      </c>
      <c r="H531" s="95">
        <v>0.33</v>
      </c>
      <c r="I531" s="102">
        <v>1</v>
      </c>
      <c r="J531" s="95">
        <v>0.33</v>
      </c>
    </row>
    <row r="532" spans="1:21" ht="14.25">
      <c r="A532" s="98"/>
      <c r="B532" s="99"/>
      <c r="C532" s="99" t="s">
        <v>97</v>
      </c>
      <c r="D532" s="100"/>
      <c r="E532" s="37"/>
      <c r="F532" s="101">
        <v>4.34</v>
      </c>
      <c r="G532" s="94" t="s">
        <v>98</v>
      </c>
      <c r="H532" s="95">
        <v>4.34</v>
      </c>
      <c r="I532" s="102">
        <v>1</v>
      </c>
      <c r="J532" s="95">
        <v>4.34</v>
      </c>
    </row>
    <row r="533" spans="1:21" ht="14.25">
      <c r="A533" s="98"/>
      <c r="B533" s="99"/>
      <c r="C533" s="99" t="s">
        <v>829</v>
      </c>
      <c r="D533" s="100" t="s">
        <v>91</v>
      </c>
      <c r="E533" s="37">
        <v>80</v>
      </c>
      <c r="F533" s="101"/>
      <c r="G533" s="94"/>
      <c r="H533" s="95">
        <v>38.82</v>
      </c>
      <c r="I533" s="102">
        <v>68</v>
      </c>
      <c r="J533" s="95">
        <v>32.99</v>
      </c>
    </row>
    <row r="534" spans="1:21" ht="14.25">
      <c r="A534" s="98"/>
      <c r="B534" s="99"/>
      <c r="C534" s="99" t="s">
        <v>830</v>
      </c>
      <c r="D534" s="100" t="s">
        <v>91</v>
      </c>
      <c r="E534" s="37">
        <v>60</v>
      </c>
      <c r="F534" s="101"/>
      <c r="G534" s="94"/>
      <c r="H534" s="95">
        <v>29.11</v>
      </c>
      <c r="I534" s="102">
        <v>48</v>
      </c>
      <c r="J534" s="95">
        <v>23.29</v>
      </c>
    </row>
    <row r="535" spans="1:21" ht="14.25">
      <c r="A535" s="104"/>
      <c r="B535" s="105"/>
      <c r="C535" s="105" t="s">
        <v>93</v>
      </c>
      <c r="D535" s="106" t="s">
        <v>94</v>
      </c>
      <c r="E535" s="107">
        <v>3.6</v>
      </c>
      <c r="F535" s="108"/>
      <c r="G535" s="109" t="s">
        <v>1666</v>
      </c>
      <c r="H535" s="110">
        <v>4.7520000000000007</v>
      </c>
      <c r="I535" s="111"/>
      <c r="J535" s="110"/>
    </row>
    <row r="536" spans="1:21" ht="15">
      <c r="C536" s="112" t="s">
        <v>95</v>
      </c>
      <c r="G536" s="289">
        <v>121.12</v>
      </c>
      <c r="H536" s="289"/>
      <c r="I536" s="289">
        <v>109.47</v>
      </c>
      <c r="J536" s="289"/>
      <c r="O536" s="113">
        <v>121.12</v>
      </c>
      <c r="P536" s="113">
        <v>109.47</v>
      </c>
    </row>
    <row r="537" spans="1:21" ht="28.5">
      <c r="A537" s="104" t="s">
        <v>644</v>
      </c>
      <c r="B537" s="105" t="s">
        <v>1725</v>
      </c>
      <c r="C537" s="105" t="s">
        <v>1726</v>
      </c>
      <c r="D537" s="106" t="s">
        <v>454</v>
      </c>
      <c r="E537" s="107">
        <v>1</v>
      </c>
      <c r="F537" s="108">
        <v>5415.89</v>
      </c>
      <c r="G537" s="109" t="s">
        <v>98</v>
      </c>
      <c r="H537" s="110">
        <v>5415.89</v>
      </c>
      <c r="I537" s="111">
        <v>1</v>
      </c>
      <c r="J537" s="110">
        <v>5415.89</v>
      </c>
      <c r="R537" s="1">
        <v>0</v>
      </c>
      <c r="S537" s="1">
        <v>0</v>
      </c>
      <c r="T537" s="1">
        <v>0</v>
      </c>
      <c r="U537" s="1">
        <v>0</v>
      </c>
    </row>
    <row r="538" spans="1:21" ht="15">
      <c r="C538" s="112" t="s">
        <v>95</v>
      </c>
      <c r="G538" s="289">
        <v>5415.89</v>
      </c>
      <c r="H538" s="289"/>
      <c r="I538" s="289">
        <v>5415.89</v>
      </c>
      <c r="J538" s="289"/>
      <c r="O538" s="1">
        <v>5415.89</v>
      </c>
      <c r="P538" s="1">
        <v>5415.89</v>
      </c>
    </row>
    <row r="539" spans="1:21" ht="14.25">
      <c r="A539" s="98" t="s">
        <v>645</v>
      </c>
      <c r="B539" s="99" t="s">
        <v>1669</v>
      </c>
      <c r="C539" s="99" t="s">
        <v>1670</v>
      </c>
      <c r="D539" s="100" t="s">
        <v>460</v>
      </c>
      <c r="E539" s="37">
        <v>1</v>
      </c>
      <c r="F539" s="101"/>
      <c r="G539" s="94"/>
      <c r="H539" s="95"/>
      <c r="I539" s="102" t="s">
        <v>98</v>
      </c>
      <c r="J539" s="95"/>
      <c r="R539" s="1">
        <v>65.040000000000006</v>
      </c>
      <c r="S539" s="1">
        <v>55.28</v>
      </c>
      <c r="T539" s="1">
        <v>48.78</v>
      </c>
      <c r="U539" s="1">
        <v>39.020000000000003</v>
      </c>
    </row>
    <row r="540" spans="1:21" ht="14.25">
      <c r="A540" s="98"/>
      <c r="B540" s="99"/>
      <c r="C540" s="99" t="s">
        <v>88</v>
      </c>
      <c r="D540" s="100"/>
      <c r="E540" s="37"/>
      <c r="F540" s="101">
        <v>65.03</v>
      </c>
      <c r="G540" s="94" t="s">
        <v>771</v>
      </c>
      <c r="H540" s="95">
        <v>78.040000000000006</v>
      </c>
      <c r="I540" s="102">
        <v>1</v>
      </c>
      <c r="J540" s="95">
        <v>78.040000000000006</v>
      </c>
      <c r="Q540" s="1">
        <v>78.040000000000006</v>
      </c>
    </row>
    <row r="541" spans="1:21" ht="14.25">
      <c r="A541" s="98"/>
      <c r="B541" s="99"/>
      <c r="C541" s="99" t="s">
        <v>89</v>
      </c>
      <c r="D541" s="100"/>
      <c r="E541" s="37"/>
      <c r="F541" s="101">
        <v>24.3</v>
      </c>
      <c r="G541" s="94" t="s">
        <v>771</v>
      </c>
      <c r="H541" s="95">
        <v>29.16</v>
      </c>
      <c r="I541" s="102">
        <v>1</v>
      </c>
      <c r="J541" s="95">
        <v>29.16</v>
      </c>
    </row>
    <row r="542" spans="1:21" ht="14.25">
      <c r="A542" s="98"/>
      <c r="B542" s="99"/>
      <c r="C542" s="99" t="s">
        <v>96</v>
      </c>
      <c r="D542" s="100"/>
      <c r="E542" s="37"/>
      <c r="F542" s="101">
        <v>2.72</v>
      </c>
      <c r="G542" s="94" t="s">
        <v>771</v>
      </c>
      <c r="H542" s="103">
        <v>3.26</v>
      </c>
      <c r="I542" s="102">
        <v>1</v>
      </c>
      <c r="J542" s="103">
        <v>3.26</v>
      </c>
      <c r="Q542" s="1">
        <v>3.26</v>
      </c>
    </row>
    <row r="543" spans="1:21" ht="14.25">
      <c r="A543" s="98"/>
      <c r="B543" s="99"/>
      <c r="C543" s="99" t="s">
        <v>97</v>
      </c>
      <c r="D543" s="100"/>
      <c r="E543" s="37"/>
      <c r="F543" s="101">
        <v>22.54</v>
      </c>
      <c r="G543" s="94" t="s">
        <v>98</v>
      </c>
      <c r="H543" s="95">
        <v>22.54</v>
      </c>
      <c r="I543" s="102">
        <v>1</v>
      </c>
      <c r="J543" s="95">
        <v>22.54</v>
      </c>
    </row>
    <row r="544" spans="1:21" ht="14.25">
      <c r="A544" s="98"/>
      <c r="B544" s="99"/>
      <c r="C544" s="99" t="s">
        <v>829</v>
      </c>
      <c r="D544" s="100" t="s">
        <v>91</v>
      </c>
      <c r="E544" s="37">
        <v>80</v>
      </c>
      <c r="F544" s="101"/>
      <c r="G544" s="94"/>
      <c r="H544" s="95">
        <v>65.040000000000006</v>
      </c>
      <c r="I544" s="102">
        <v>68</v>
      </c>
      <c r="J544" s="95">
        <v>55.28</v>
      </c>
    </row>
    <row r="545" spans="1:32" ht="14.25">
      <c r="A545" s="98"/>
      <c r="B545" s="99"/>
      <c r="C545" s="99" t="s">
        <v>830</v>
      </c>
      <c r="D545" s="100" t="s">
        <v>91</v>
      </c>
      <c r="E545" s="37">
        <v>60</v>
      </c>
      <c r="F545" s="101"/>
      <c r="G545" s="94"/>
      <c r="H545" s="95">
        <v>48.78</v>
      </c>
      <c r="I545" s="102">
        <v>48</v>
      </c>
      <c r="J545" s="95">
        <v>39.020000000000003</v>
      </c>
    </row>
    <row r="546" spans="1:32" ht="14.25">
      <c r="A546" s="104"/>
      <c r="B546" s="105"/>
      <c r="C546" s="105" t="s">
        <v>93</v>
      </c>
      <c r="D546" s="106" t="s">
        <v>94</v>
      </c>
      <c r="E546" s="107">
        <v>6.76</v>
      </c>
      <c r="F546" s="108"/>
      <c r="G546" s="109" t="s">
        <v>771</v>
      </c>
      <c r="H546" s="110">
        <v>8.1120000000000001</v>
      </c>
      <c r="I546" s="111"/>
      <c r="J546" s="110"/>
    </row>
    <row r="547" spans="1:32" ht="15">
      <c r="C547" s="112" t="s">
        <v>95</v>
      </c>
      <c r="G547" s="289">
        <v>243.56</v>
      </c>
      <c r="H547" s="289"/>
      <c r="I547" s="289">
        <v>224.04000000000002</v>
      </c>
      <c r="J547" s="289"/>
      <c r="O547" s="113">
        <v>243.56</v>
      </c>
      <c r="P547" s="113">
        <v>224.04000000000002</v>
      </c>
    </row>
    <row r="548" spans="1:32" ht="54">
      <c r="A548" s="104" t="s">
        <v>646</v>
      </c>
      <c r="B548" s="105" t="s">
        <v>98</v>
      </c>
      <c r="C548" s="105" t="s">
        <v>361</v>
      </c>
      <c r="D548" s="106" t="s">
        <v>973</v>
      </c>
      <c r="E548" s="107">
        <v>1</v>
      </c>
      <c r="F548" s="108">
        <v>4046.31</v>
      </c>
      <c r="G548" s="109" t="s">
        <v>98</v>
      </c>
      <c r="H548" s="110">
        <v>4046.31</v>
      </c>
      <c r="I548" s="111">
        <v>1</v>
      </c>
      <c r="J548" s="110">
        <v>4046.31</v>
      </c>
      <c r="R548" s="1">
        <v>0</v>
      </c>
      <c r="S548" s="1">
        <v>0</v>
      </c>
      <c r="T548" s="1">
        <v>0</v>
      </c>
      <c r="U548" s="1">
        <v>0</v>
      </c>
    </row>
    <row r="549" spans="1:32" ht="15">
      <c r="C549" s="112" t="s">
        <v>95</v>
      </c>
      <c r="G549" s="289">
        <v>4046.31</v>
      </c>
      <c r="H549" s="289"/>
      <c r="I549" s="289">
        <v>4046.31</v>
      </c>
      <c r="J549" s="289"/>
      <c r="O549" s="1">
        <v>4046.31</v>
      </c>
      <c r="P549" s="1">
        <v>4046.31</v>
      </c>
    </row>
    <row r="550" spans="1:32" ht="57">
      <c r="A550" s="98" t="s">
        <v>647</v>
      </c>
      <c r="B550" s="99" t="s">
        <v>1674</v>
      </c>
      <c r="C550" s="99" t="s">
        <v>1675</v>
      </c>
      <c r="D550" s="100" t="s">
        <v>460</v>
      </c>
      <c r="E550" s="37">
        <v>1</v>
      </c>
      <c r="F550" s="101"/>
      <c r="G550" s="94"/>
      <c r="H550" s="95"/>
      <c r="I550" s="102" t="s">
        <v>98</v>
      </c>
      <c r="J550" s="95"/>
      <c r="R550" s="1">
        <v>454.35</v>
      </c>
      <c r="S550" s="1">
        <v>386.2</v>
      </c>
      <c r="T550" s="1">
        <v>340.76</v>
      </c>
      <c r="U550" s="1">
        <v>272.61</v>
      </c>
    </row>
    <row r="551" spans="1:32" ht="14.25">
      <c r="A551" s="98"/>
      <c r="B551" s="99"/>
      <c r="C551" s="99" t="s">
        <v>88</v>
      </c>
      <c r="D551" s="100"/>
      <c r="E551" s="37"/>
      <c r="F551" s="101">
        <v>473.28</v>
      </c>
      <c r="G551" s="94" t="s">
        <v>771</v>
      </c>
      <c r="H551" s="95">
        <v>567.94000000000005</v>
      </c>
      <c r="I551" s="102">
        <v>1</v>
      </c>
      <c r="J551" s="95">
        <v>567.94000000000005</v>
      </c>
      <c r="Q551" s="1">
        <v>567.94000000000005</v>
      </c>
    </row>
    <row r="552" spans="1:32" ht="14.25">
      <c r="A552" s="98"/>
      <c r="B552" s="99"/>
      <c r="C552" s="99" t="s">
        <v>97</v>
      </c>
      <c r="D552" s="100"/>
      <c r="E552" s="37"/>
      <c r="F552" s="101">
        <v>9.4700000000000006</v>
      </c>
      <c r="G552" s="94" t="s">
        <v>98</v>
      </c>
      <c r="H552" s="95">
        <v>9.4700000000000006</v>
      </c>
      <c r="I552" s="102">
        <v>1</v>
      </c>
      <c r="J552" s="95">
        <v>9.4700000000000006</v>
      </c>
    </row>
    <row r="553" spans="1:32" ht="14.25">
      <c r="A553" s="98"/>
      <c r="B553" s="99"/>
      <c r="C553" s="99" t="s">
        <v>829</v>
      </c>
      <c r="D553" s="100" t="s">
        <v>91</v>
      </c>
      <c r="E553" s="37">
        <v>80</v>
      </c>
      <c r="F553" s="101"/>
      <c r="G553" s="94"/>
      <c r="H553" s="95">
        <v>454.35</v>
      </c>
      <c r="I553" s="102">
        <v>68</v>
      </c>
      <c r="J553" s="95">
        <v>386.2</v>
      </c>
    </row>
    <row r="554" spans="1:32" ht="14.25">
      <c r="A554" s="98"/>
      <c r="B554" s="99"/>
      <c r="C554" s="99" t="s">
        <v>830</v>
      </c>
      <c r="D554" s="100" t="s">
        <v>91</v>
      </c>
      <c r="E554" s="37">
        <v>60</v>
      </c>
      <c r="F554" s="101"/>
      <c r="G554" s="94"/>
      <c r="H554" s="95">
        <v>340.76</v>
      </c>
      <c r="I554" s="102">
        <v>48</v>
      </c>
      <c r="J554" s="95">
        <v>272.61</v>
      </c>
    </row>
    <row r="555" spans="1:32" ht="14.25">
      <c r="A555" s="104"/>
      <c r="B555" s="105"/>
      <c r="C555" s="105" t="s">
        <v>93</v>
      </c>
      <c r="D555" s="106" t="s">
        <v>94</v>
      </c>
      <c r="E555" s="107">
        <v>32</v>
      </c>
      <c r="F555" s="108"/>
      <c r="G555" s="109" t="s">
        <v>771</v>
      </c>
      <c r="H555" s="110">
        <v>38.4</v>
      </c>
      <c r="I555" s="111"/>
      <c r="J555" s="110"/>
    </row>
    <row r="556" spans="1:32" ht="15">
      <c r="C556" s="112" t="s">
        <v>95</v>
      </c>
      <c r="G556" s="289">
        <v>1372.52</v>
      </c>
      <c r="H556" s="289"/>
      <c r="I556" s="289">
        <v>1236.2199999999998</v>
      </c>
      <c r="J556" s="289"/>
      <c r="O556" s="113">
        <v>1372.52</v>
      </c>
      <c r="P556" s="113">
        <v>1236.2199999999998</v>
      </c>
    </row>
    <row r="558" spans="1:32" ht="15">
      <c r="A558" s="291" t="s">
        <v>1727</v>
      </c>
      <c r="B558" s="291"/>
      <c r="C558" s="291"/>
      <c r="D558" s="291"/>
      <c r="E558" s="291"/>
      <c r="F558" s="291"/>
      <c r="G558" s="289">
        <v>28028.570000000003</v>
      </c>
      <c r="H558" s="289"/>
      <c r="I558" s="289">
        <v>27827.440000000006</v>
      </c>
      <c r="J558" s="289"/>
      <c r="AF558" s="117" t="s">
        <v>1727</v>
      </c>
    </row>
    <row r="562" spans="1:34" ht="15" customHeight="1">
      <c r="A562" s="261" t="s">
        <v>1728</v>
      </c>
      <c r="B562" s="261"/>
      <c r="C562" s="261"/>
      <c r="D562" s="261"/>
      <c r="E562" s="261"/>
      <c r="F562" s="261"/>
      <c r="G562" s="289">
        <v>110243.51999999999</v>
      </c>
      <c r="H562" s="289"/>
      <c r="I562" s="289">
        <v>107405.89999999998</v>
      </c>
      <c r="J562" s="289"/>
      <c r="AF562" s="117" t="s">
        <v>1729</v>
      </c>
    </row>
    <row r="563" spans="1:34" s="47" customFormat="1"/>
    <row r="564" spans="1:34" s="47" customFormat="1" ht="14.25">
      <c r="C564" s="260" t="s">
        <v>148</v>
      </c>
      <c r="D564" s="260"/>
      <c r="E564" s="260"/>
      <c r="F564" s="260"/>
      <c r="G564" s="260"/>
      <c r="H564" s="260"/>
      <c r="I564" s="262"/>
      <c r="J564" s="262"/>
      <c r="AH564" s="84" t="s">
        <v>148</v>
      </c>
    </row>
    <row r="565" spans="1:34" s="47" customFormat="1" ht="14.25">
      <c r="C565" s="260" t="s">
        <v>149</v>
      </c>
      <c r="D565" s="260"/>
      <c r="E565" s="260"/>
      <c r="F565" s="260"/>
      <c r="G565" s="260"/>
      <c r="H565" s="260"/>
      <c r="I565" s="262"/>
      <c r="J565" s="262"/>
      <c r="AH565" s="84" t="s">
        <v>149</v>
      </c>
    </row>
    <row r="566" spans="1:34" s="47" customFormat="1" ht="14.25">
      <c r="C566" s="260" t="s">
        <v>150</v>
      </c>
      <c r="D566" s="260"/>
      <c r="E566" s="260"/>
      <c r="F566" s="260"/>
      <c r="G566" s="260"/>
      <c r="H566" s="260"/>
      <c r="I566" s="262">
        <v>107405.9</v>
      </c>
      <c r="J566" s="262"/>
      <c r="AH566" s="84" t="s">
        <v>150</v>
      </c>
    </row>
    <row r="567" spans="1:34" s="47" customFormat="1" ht="14.25">
      <c r="C567" s="260" t="s">
        <v>151</v>
      </c>
      <c r="D567" s="260"/>
      <c r="E567" s="260"/>
      <c r="F567" s="260"/>
      <c r="G567" s="260"/>
      <c r="H567" s="260"/>
      <c r="I567" s="262"/>
      <c r="J567" s="262"/>
      <c r="AH567" s="84" t="s">
        <v>151</v>
      </c>
    </row>
    <row r="568" spans="1:34" s="47" customFormat="1" ht="14.25">
      <c r="C568" s="260" t="s">
        <v>152</v>
      </c>
      <c r="D568" s="260"/>
      <c r="E568" s="260"/>
      <c r="F568" s="260"/>
      <c r="G568" s="260"/>
      <c r="H568" s="260"/>
      <c r="I568" s="262">
        <v>107405.9</v>
      </c>
      <c r="J568" s="262"/>
      <c r="AH568" s="84" t="s">
        <v>152</v>
      </c>
    </row>
    <row r="569" spans="1:34" s="47" customFormat="1" ht="14.25">
      <c r="C569" s="56"/>
      <c r="D569" s="56"/>
      <c r="E569" s="56"/>
      <c r="F569" s="56"/>
      <c r="G569" s="56"/>
      <c r="H569" s="56"/>
      <c r="I569" s="86"/>
      <c r="J569" s="86"/>
      <c r="AH569" s="84"/>
    </row>
    <row r="570" spans="1:34" s="47" customFormat="1" ht="30">
      <c r="C570" s="85" t="s">
        <v>299</v>
      </c>
      <c r="D570" s="56"/>
      <c r="E570" s="56"/>
      <c r="F570" s="56"/>
      <c r="G570" s="56"/>
      <c r="H570" s="56"/>
      <c r="I570" s="86"/>
      <c r="J570" s="86"/>
      <c r="AH570" s="84"/>
    </row>
    <row r="571" spans="1:34" s="47" customFormat="1" ht="14.25">
      <c r="C571" s="260" t="s">
        <v>300</v>
      </c>
      <c r="D571" s="260"/>
      <c r="E571" s="260"/>
      <c r="F571" s="260"/>
      <c r="G571" s="260"/>
      <c r="H571" s="260"/>
      <c r="I571" s="86"/>
      <c r="J571" s="86">
        <v>0</v>
      </c>
      <c r="AH571" s="84"/>
    </row>
    <row r="572" spans="1:34" s="47" customFormat="1" ht="14.25">
      <c r="C572" s="260" t="s">
        <v>301</v>
      </c>
      <c r="D572" s="260"/>
      <c r="E572" s="260"/>
      <c r="F572" s="260"/>
      <c r="G572" s="260"/>
      <c r="H572" s="260"/>
      <c r="I572" s="86"/>
      <c r="J572" s="86">
        <v>0</v>
      </c>
      <c r="AH572" s="84"/>
    </row>
    <row r="573" spans="1:34" s="47" customFormat="1" ht="14.25">
      <c r="C573" s="260" t="s">
        <v>302</v>
      </c>
      <c r="D573" s="260"/>
      <c r="E573" s="260"/>
      <c r="F573" s="260"/>
      <c r="G573" s="260"/>
      <c r="H573" s="260"/>
      <c r="I573" s="86"/>
      <c r="J573" s="86">
        <v>762581.89</v>
      </c>
      <c r="AH573" s="84"/>
    </row>
    <row r="574" spans="1:34" s="47" customFormat="1" ht="14.25">
      <c r="C574" s="260" t="s">
        <v>303</v>
      </c>
      <c r="D574" s="260"/>
      <c r="E574" s="260"/>
      <c r="F574" s="260"/>
      <c r="G574" s="260"/>
      <c r="H574" s="260"/>
      <c r="I574" s="86"/>
      <c r="J574" s="86">
        <v>0</v>
      </c>
      <c r="AH574" s="84"/>
    </row>
    <row r="575" spans="1:34" s="47" customFormat="1" ht="15">
      <c r="C575" s="261" t="s">
        <v>152</v>
      </c>
      <c r="D575" s="261"/>
      <c r="E575" s="261"/>
      <c r="F575" s="261"/>
      <c r="G575" s="261"/>
      <c r="H575" s="261"/>
      <c r="I575" s="78"/>
      <c r="J575" s="78">
        <v>762581.89</v>
      </c>
      <c r="AH575" s="84"/>
    </row>
    <row r="578" spans="1:10" ht="14.25">
      <c r="A578" s="292" t="s">
        <v>153</v>
      </c>
      <c r="B578" s="292"/>
      <c r="C578" s="36" t="s">
        <v>1</v>
      </c>
      <c r="D578" s="36"/>
      <c r="E578" s="36"/>
      <c r="F578" s="36"/>
      <c r="G578" s="36"/>
      <c r="H578" s="5" t="s">
        <v>1</v>
      </c>
      <c r="I578" s="5"/>
      <c r="J578" s="5"/>
    </row>
    <row r="579" spans="1:10" ht="14.25">
      <c r="A579" s="5"/>
      <c r="B579" s="5"/>
      <c r="C579" s="288" t="s">
        <v>62</v>
      </c>
      <c r="D579" s="288"/>
      <c r="E579" s="288"/>
      <c r="F579" s="288"/>
      <c r="G579" s="288"/>
      <c r="H579" s="5"/>
      <c r="I579" s="5"/>
      <c r="J579" s="5"/>
    </row>
    <row r="580" spans="1:10" ht="14.25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 spans="1:10" ht="14.25">
      <c r="A581" s="292" t="s">
        <v>154</v>
      </c>
      <c r="B581" s="292"/>
      <c r="C581" s="36" t="s">
        <v>1</v>
      </c>
      <c r="D581" s="36"/>
      <c r="E581" s="36"/>
      <c r="F581" s="36"/>
      <c r="G581" s="36"/>
      <c r="H581" s="5" t="s">
        <v>1</v>
      </c>
      <c r="I581" s="5"/>
      <c r="J581" s="5"/>
    </row>
    <row r="582" spans="1:10" ht="14.25">
      <c r="A582" s="5"/>
      <c r="B582" s="5"/>
      <c r="C582" s="288" t="s">
        <v>62</v>
      </c>
      <c r="D582" s="288"/>
      <c r="E582" s="288"/>
      <c r="F582" s="288"/>
      <c r="G582" s="288"/>
      <c r="H582" s="5"/>
      <c r="I582" s="5"/>
      <c r="J582" s="5"/>
    </row>
  </sheetData>
  <mergeCells count="259">
    <mergeCell ref="C575:H575"/>
    <mergeCell ref="C567:H567"/>
    <mergeCell ref="I567:J567"/>
    <mergeCell ref="C568:H568"/>
    <mergeCell ref="I568:J568"/>
    <mergeCell ref="C571:H571"/>
    <mergeCell ref="C572:H572"/>
    <mergeCell ref="C582:G582"/>
    <mergeCell ref="A558:F558"/>
    <mergeCell ref="G558:H558"/>
    <mergeCell ref="I558:J558"/>
    <mergeCell ref="A562:F562"/>
    <mergeCell ref="G562:H562"/>
    <mergeCell ref="I562:J562"/>
    <mergeCell ref="C566:H566"/>
    <mergeCell ref="I566:J566"/>
    <mergeCell ref="A578:B578"/>
    <mergeCell ref="C579:G579"/>
    <mergeCell ref="A581:B581"/>
    <mergeCell ref="C573:H573"/>
    <mergeCell ref="C574:H574"/>
    <mergeCell ref="G547:H547"/>
    <mergeCell ref="I547:J547"/>
    <mergeCell ref="G549:H549"/>
    <mergeCell ref="I549:J549"/>
    <mergeCell ref="G556:H556"/>
    <mergeCell ref="I556:J556"/>
    <mergeCell ref="C564:H564"/>
    <mergeCell ref="I564:J564"/>
    <mergeCell ref="C565:H565"/>
    <mergeCell ref="I565:J565"/>
    <mergeCell ref="G528:H528"/>
    <mergeCell ref="I528:J528"/>
    <mergeCell ref="G536:H536"/>
    <mergeCell ref="I536:J536"/>
    <mergeCell ref="G538:H538"/>
    <mergeCell ref="I538:J538"/>
    <mergeCell ref="A514:F514"/>
    <mergeCell ref="G514:H514"/>
    <mergeCell ref="I514:J514"/>
    <mergeCell ref="A518:J518"/>
    <mergeCell ref="G526:H526"/>
    <mergeCell ref="I526:J526"/>
    <mergeCell ref="G496:H496"/>
    <mergeCell ref="I496:J496"/>
    <mergeCell ref="G504:H504"/>
    <mergeCell ref="I504:J504"/>
    <mergeCell ref="G512:H512"/>
    <mergeCell ref="I512:J512"/>
    <mergeCell ref="G477:H477"/>
    <mergeCell ref="I477:J477"/>
    <mergeCell ref="G486:H486"/>
    <mergeCell ref="I486:J486"/>
    <mergeCell ref="G494:H494"/>
    <mergeCell ref="I494:J494"/>
    <mergeCell ref="G463:H463"/>
    <mergeCell ref="I463:J463"/>
    <mergeCell ref="G472:H472"/>
    <mergeCell ref="I472:J472"/>
    <mergeCell ref="G475:H475"/>
    <mergeCell ref="I475:J475"/>
    <mergeCell ref="G446:H446"/>
    <mergeCell ref="I446:J446"/>
    <mergeCell ref="G453:H453"/>
    <mergeCell ref="I453:J453"/>
    <mergeCell ref="G461:H461"/>
    <mergeCell ref="I461:J461"/>
    <mergeCell ref="G428:H428"/>
    <mergeCell ref="I428:J428"/>
    <mergeCell ref="G437:H437"/>
    <mergeCell ref="I437:J437"/>
    <mergeCell ref="G439:H439"/>
    <mergeCell ref="I439:J439"/>
    <mergeCell ref="G414:H414"/>
    <mergeCell ref="I414:J414"/>
    <mergeCell ref="G422:H422"/>
    <mergeCell ref="I422:J422"/>
    <mergeCell ref="G425:H425"/>
    <mergeCell ref="I425:J425"/>
    <mergeCell ref="G400:H400"/>
    <mergeCell ref="I400:J400"/>
    <mergeCell ref="G402:H402"/>
    <mergeCell ref="I402:J402"/>
    <mergeCell ref="G411:H411"/>
    <mergeCell ref="I411:J411"/>
    <mergeCell ref="G380:H380"/>
    <mergeCell ref="I380:J380"/>
    <mergeCell ref="G389:H389"/>
    <mergeCell ref="I389:J389"/>
    <mergeCell ref="G391:H391"/>
    <mergeCell ref="I391:J391"/>
    <mergeCell ref="A360:J360"/>
    <mergeCell ref="G369:H369"/>
    <mergeCell ref="I369:J369"/>
    <mergeCell ref="G371:H371"/>
    <mergeCell ref="I371:J371"/>
    <mergeCell ref="G378:H378"/>
    <mergeCell ref="I378:J378"/>
    <mergeCell ref="G345:H345"/>
    <mergeCell ref="I345:J345"/>
    <mergeCell ref="G354:H354"/>
    <mergeCell ref="I354:J354"/>
    <mergeCell ref="A356:F356"/>
    <mergeCell ref="G356:H356"/>
    <mergeCell ref="I356:J356"/>
    <mergeCell ref="G330:H330"/>
    <mergeCell ref="I330:J330"/>
    <mergeCell ref="G339:H339"/>
    <mergeCell ref="I339:J339"/>
    <mergeCell ref="G342:H342"/>
    <mergeCell ref="I342:J342"/>
    <mergeCell ref="G316:H316"/>
    <mergeCell ref="I316:J316"/>
    <mergeCell ref="G324:H324"/>
    <mergeCell ref="I324:J324"/>
    <mergeCell ref="G327:H327"/>
    <mergeCell ref="I327:J327"/>
    <mergeCell ref="G301:H301"/>
    <mergeCell ref="I301:J301"/>
    <mergeCell ref="G304:H304"/>
    <mergeCell ref="I304:J304"/>
    <mergeCell ref="G313:H313"/>
    <mergeCell ref="I313:J313"/>
    <mergeCell ref="G281:H281"/>
    <mergeCell ref="I281:J281"/>
    <mergeCell ref="G290:H290"/>
    <mergeCell ref="I290:J290"/>
    <mergeCell ref="G292:H292"/>
    <mergeCell ref="I292:J292"/>
    <mergeCell ref="G265:H265"/>
    <mergeCell ref="I265:J265"/>
    <mergeCell ref="G267:H267"/>
    <mergeCell ref="I267:J267"/>
    <mergeCell ref="G274:H274"/>
    <mergeCell ref="I274:J274"/>
    <mergeCell ref="G252:H252"/>
    <mergeCell ref="I252:J252"/>
    <mergeCell ref="G254:H254"/>
    <mergeCell ref="I254:J254"/>
    <mergeCell ref="G256:H256"/>
    <mergeCell ref="I256:J256"/>
    <mergeCell ref="G239:H239"/>
    <mergeCell ref="I239:J239"/>
    <mergeCell ref="G241:H241"/>
    <mergeCell ref="I241:J241"/>
    <mergeCell ref="G243:H243"/>
    <mergeCell ref="I243:J243"/>
    <mergeCell ref="G226:H226"/>
    <mergeCell ref="I226:J226"/>
    <mergeCell ref="G229:H229"/>
    <mergeCell ref="I229:J229"/>
    <mergeCell ref="G231:H231"/>
    <mergeCell ref="I231:J231"/>
    <mergeCell ref="G213:H213"/>
    <mergeCell ref="I213:J213"/>
    <mergeCell ref="G215:H215"/>
    <mergeCell ref="I215:J215"/>
    <mergeCell ref="G224:H224"/>
    <mergeCell ref="I224:J224"/>
    <mergeCell ref="G200:H200"/>
    <mergeCell ref="I200:J200"/>
    <mergeCell ref="G202:H202"/>
    <mergeCell ref="I202:J202"/>
    <mergeCell ref="G211:H211"/>
    <mergeCell ref="I211:J211"/>
    <mergeCell ref="A179:J179"/>
    <mergeCell ref="G188:H188"/>
    <mergeCell ref="I188:J188"/>
    <mergeCell ref="G190:H190"/>
    <mergeCell ref="I190:J190"/>
    <mergeCell ref="G198:H198"/>
    <mergeCell ref="I198:J198"/>
    <mergeCell ref="G169:H169"/>
    <mergeCell ref="I169:J169"/>
    <mergeCell ref="A171:F171"/>
    <mergeCell ref="G171:H171"/>
    <mergeCell ref="I171:J171"/>
    <mergeCell ref="A175:F175"/>
    <mergeCell ref="G175:H175"/>
    <mergeCell ref="I175:J175"/>
    <mergeCell ref="G155:H155"/>
    <mergeCell ref="I155:J155"/>
    <mergeCell ref="G165:H165"/>
    <mergeCell ref="I165:J165"/>
    <mergeCell ref="G167:H167"/>
    <mergeCell ref="I167:J167"/>
    <mergeCell ref="G140:H140"/>
    <mergeCell ref="I140:J140"/>
    <mergeCell ref="G149:H149"/>
    <mergeCell ref="I149:J149"/>
    <mergeCell ref="G152:H152"/>
    <mergeCell ref="I152:J152"/>
    <mergeCell ref="G131:H131"/>
    <mergeCell ref="I131:J131"/>
    <mergeCell ref="G134:H134"/>
    <mergeCell ref="I134:J134"/>
    <mergeCell ref="G137:H137"/>
    <mergeCell ref="I137:J137"/>
    <mergeCell ref="A114:F114"/>
    <mergeCell ref="G114:H114"/>
    <mergeCell ref="I114:J114"/>
    <mergeCell ref="A118:J118"/>
    <mergeCell ref="G128:H128"/>
    <mergeCell ref="I128:J128"/>
    <mergeCell ref="G101:H101"/>
    <mergeCell ref="I101:J101"/>
    <mergeCell ref="G110:H110"/>
    <mergeCell ref="I110:J110"/>
    <mergeCell ref="G112:H112"/>
    <mergeCell ref="I112:J112"/>
    <mergeCell ref="G84:H84"/>
    <mergeCell ref="I84:J84"/>
    <mergeCell ref="G92:H92"/>
    <mergeCell ref="I92:J92"/>
    <mergeCell ref="G99:H99"/>
    <mergeCell ref="I99:J99"/>
    <mergeCell ref="G72:H72"/>
    <mergeCell ref="I72:J72"/>
    <mergeCell ref="G80:H80"/>
    <mergeCell ref="I80:J80"/>
    <mergeCell ref="G82:H82"/>
    <mergeCell ref="I82:J82"/>
    <mergeCell ref="G66:H66"/>
    <mergeCell ref="I66:J66"/>
    <mergeCell ref="G68:H68"/>
    <mergeCell ref="I68:J68"/>
    <mergeCell ref="G70:H70"/>
    <mergeCell ref="I70:J70"/>
    <mergeCell ref="G47:H47"/>
    <mergeCell ref="I47:J47"/>
    <mergeCell ref="G55:H55"/>
    <mergeCell ref="I55:J55"/>
    <mergeCell ref="G57:H57"/>
    <mergeCell ref="I57:J57"/>
    <mergeCell ref="E27:G27"/>
    <mergeCell ref="A33:J33"/>
    <mergeCell ref="A35:J35"/>
    <mergeCell ref="G43:H43"/>
    <mergeCell ref="I43:J43"/>
    <mergeCell ref="G45:H45"/>
    <mergeCell ref="I45:J45"/>
    <mergeCell ref="A21:J21"/>
    <mergeCell ref="E25:G25"/>
    <mergeCell ref="E26:G26"/>
    <mergeCell ref="B7:E7"/>
    <mergeCell ref="G7:J7"/>
    <mergeCell ref="A10:J10"/>
    <mergeCell ref="A11:J11"/>
    <mergeCell ref="A13:J13"/>
    <mergeCell ref="A14:J14"/>
    <mergeCell ref="B3:E3"/>
    <mergeCell ref="G3:J3"/>
    <mergeCell ref="B4:E4"/>
    <mergeCell ref="G4:J4"/>
    <mergeCell ref="B6:E6"/>
    <mergeCell ref="G6:J6"/>
    <mergeCell ref="A16:J16"/>
    <mergeCell ref="A18:J18"/>
    <mergeCell ref="A19:J19"/>
  </mergeCells>
  <pageMargins left="0.4" right="0.2" top="0.2" bottom="0.4" header="0.2" footer="0.2"/>
  <pageSetup paperSize="9" scale="65" orientation="portrait" r:id="rId1"/>
  <headerFooter>
    <oddHeader>&amp;L&amp;8</oddHead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AH248"/>
  <sheetViews>
    <sheetView workbookViewId="0">
      <selection activeCell="A242" sqref="A5:XFD242"/>
    </sheetView>
  </sheetViews>
  <sheetFormatPr defaultRowHeight="12.75"/>
  <cols>
    <col min="1" max="1" width="5.7109375" style="47" customWidth="1"/>
    <col min="2" max="2" width="11.7109375" style="47" customWidth="1"/>
    <col min="3" max="3" width="40.7109375" style="47" customWidth="1"/>
    <col min="4" max="5" width="11.7109375" style="47" customWidth="1"/>
    <col min="6" max="10" width="12.7109375" style="47" customWidth="1"/>
    <col min="11" max="14" width="9.140625" style="47"/>
    <col min="15" max="30" width="0" style="47" hidden="1" customWidth="1"/>
    <col min="31" max="31" width="141.7109375" style="47" hidden="1" customWidth="1"/>
    <col min="32" max="32" width="93.7109375" style="47" hidden="1" customWidth="1"/>
    <col min="33" max="33" width="0" style="47" hidden="1" customWidth="1"/>
    <col min="34" max="34" width="101.7109375" style="47" hidden="1" customWidth="1"/>
    <col min="35" max="36" width="0" style="47" hidden="1" customWidth="1"/>
    <col min="37" max="256" width="9.140625" style="47"/>
    <col min="257" max="257" width="5.7109375" style="47" customWidth="1"/>
    <col min="258" max="258" width="11.7109375" style="47" customWidth="1"/>
    <col min="259" max="259" width="40.7109375" style="47" customWidth="1"/>
    <col min="260" max="261" width="11.7109375" style="47" customWidth="1"/>
    <col min="262" max="266" width="12.7109375" style="47" customWidth="1"/>
    <col min="267" max="270" width="9.140625" style="47"/>
    <col min="271" max="292" width="0" style="47" hidden="1" customWidth="1"/>
    <col min="293" max="512" width="9.140625" style="47"/>
    <col min="513" max="513" width="5.7109375" style="47" customWidth="1"/>
    <col min="514" max="514" width="11.7109375" style="47" customWidth="1"/>
    <col min="515" max="515" width="40.7109375" style="47" customWidth="1"/>
    <col min="516" max="517" width="11.7109375" style="47" customWidth="1"/>
    <col min="518" max="522" width="12.7109375" style="47" customWidth="1"/>
    <col min="523" max="526" width="9.140625" style="47"/>
    <col min="527" max="548" width="0" style="47" hidden="1" customWidth="1"/>
    <col min="549" max="768" width="9.140625" style="47"/>
    <col min="769" max="769" width="5.7109375" style="47" customWidth="1"/>
    <col min="770" max="770" width="11.7109375" style="47" customWidth="1"/>
    <col min="771" max="771" width="40.7109375" style="47" customWidth="1"/>
    <col min="772" max="773" width="11.7109375" style="47" customWidth="1"/>
    <col min="774" max="778" width="12.7109375" style="47" customWidth="1"/>
    <col min="779" max="782" width="9.140625" style="47"/>
    <col min="783" max="804" width="0" style="47" hidden="1" customWidth="1"/>
    <col min="805" max="1024" width="9.140625" style="47"/>
    <col min="1025" max="1025" width="5.7109375" style="47" customWidth="1"/>
    <col min="1026" max="1026" width="11.7109375" style="47" customWidth="1"/>
    <col min="1027" max="1027" width="40.7109375" style="47" customWidth="1"/>
    <col min="1028" max="1029" width="11.7109375" style="47" customWidth="1"/>
    <col min="1030" max="1034" width="12.7109375" style="47" customWidth="1"/>
    <col min="1035" max="1038" width="9.140625" style="47"/>
    <col min="1039" max="1060" width="0" style="47" hidden="1" customWidth="1"/>
    <col min="1061" max="1280" width="9.140625" style="47"/>
    <col min="1281" max="1281" width="5.7109375" style="47" customWidth="1"/>
    <col min="1282" max="1282" width="11.7109375" style="47" customWidth="1"/>
    <col min="1283" max="1283" width="40.7109375" style="47" customWidth="1"/>
    <col min="1284" max="1285" width="11.7109375" style="47" customWidth="1"/>
    <col min="1286" max="1290" width="12.7109375" style="47" customWidth="1"/>
    <col min="1291" max="1294" width="9.140625" style="47"/>
    <col min="1295" max="1316" width="0" style="47" hidden="1" customWidth="1"/>
    <col min="1317" max="1536" width="9.140625" style="47"/>
    <col min="1537" max="1537" width="5.7109375" style="47" customWidth="1"/>
    <col min="1538" max="1538" width="11.7109375" style="47" customWidth="1"/>
    <col min="1539" max="1539" width="40.7109375" style="47" customWidth="1"/>
    <col min="1540" max="1541" width="11.7109375" style="47" customWidth="1"/>
    <col min="1542" max="1546" width="12.7109375" style="47" customWidth="1"/>
    <col min="1547" max="1550" width="9.140625" style="47"/>
    <col min="1551" max="1572" width="0" style="47" hidden="1" customWidth="1"/>
    <col min="1573" max="1792" width="9.140625" style="47"/>
    <col min="1793" max="1793" width="5.7109375" style="47" customWidth="1"/>
    <col min="1794" max="1794" width="11.7109375" style="47" customWidth="1"/>
    <col min="1795" max="1795" width="40.7109375" style="47" customWidth="1"/>
    <col min="1796" max="1797" width="11.7109375" style="47" customWidth="1"/>
    <col min="1798" max="1802" width="12.7109375" style="47" customWidth="1"/>
    <col min="1803" max="1806" width="9.140625" style="47"/>
    <col min="1807" max="1828" width="0" style="47" hidden="1" customWidth="1"/>
    <col min="1829" max="2048" width="9.140625" style="47"/>
    <col min="2049" max="2049" width="5.7109375" style="47" customWidth="1"/>
    <col min="2050" max="2050" width="11.7109375" style="47" customWidth="1"/>
    <col min="2051" max="2051" width="40.7109375" style="47" customWidth="1"/>
    <col min="2052" max="2053" width="11.7109375" style="47" customWidth="1"/>
    <col min="2054" max="2058" width="12.7109375" style="47" customWidth="1"/>
    <col min="2059" max="2062" width="9.140625" style="47"/>
    <col min="2063" max="2084" width="0" style="47" hidden="1" customWidth="1"/>
    <col min="2085" max="2304" width="9.140625" style="47"/>
    <col min="2305" max="2305" width="5.7109375" style="47" customWidth="1"/>
    <col min="2306" max="2306" width="11.7109375" style="47" customWidth="1"/>
    <col min="2307" max="2307" width="40.7109375" style="47" customWidth="1"/>
    <col min="2308" max="2309" width="11.7109375" style="47" customWidth="1"/>
    <col min="2310" max="2314" width="12.7109375" style="47" customWidth="1"/>
    <col min="2315" max="2318" width="9.140625" style="47"/>
    <col min="2319" max="2340" width="0" style="47" hidden="1" customWidth="1"/>
    <col min="2341" max="2560" width="9.140625" style="47"/>
    <col min="2561" max="2561" width="5.7109375" style="47" customWidth="1"/>
    <col min="2562" max="2562" width="11.7109375" style="47" customWidth="1"/>
    <col min="2563" max="2563" width="40.7109375" style="47" customWidth="1"/>
    <col min="2564" max="2565" width="11.7109375" style="47" customWidth="1"/>
    <col min="2566" max="2570" width="12.7109375" style="47" customWidth="1"/>
    <col min="2571" max="2574" width="9.140625" style="47"/>
    <col min="2575" max="2596" width="0" style="47" hidden="1" customWidth="1"/>
    <col min="2597" max="2816" width="9.140625" style="47"/>
    <col min="2817" max="2817" width="5.7109375" style="47" customWidth="1"/>
    <col min="2818" max="2818" width="11.7109375" style="47" customWidth="1"/>
    <col min="2819" max="2819" width="40.7109375" style="47" customWidth="1"/>
    <col min="2820" max="2821" width="11.7109375" style="47" customWidth="1"/>
    <col min="2822" max="2826" width="12.7109375" style="47" customWidth="1"/>
    <col min="2827" max="2830" width="9.140625" style="47"/>
    <col min="2831" max="2852" width="0" style="47" hidden="1" customWidth="1"/>
    <col min="2853" max="3072" width="9.140625" style="47"/>
    <col min="3073" max="3073" width="5.7109375" style="47" customWidth="1"/>
    <col min="3074" max="3074" width="11.7109375" style="47" customWidth="1"/>
    <col min="3075" max="3075" width="40.7109375" style="47" customWidth="1"/>
    <col min="3076" max="3077" width="11.7109375" style="47" customWidth="1"/>
    <col min="3078" max="3082" width="12.7109375" style="47" customWidth="1"/>
    <col min="3083" max="3086" width="9.140625" style="47"/>
    <col min="3087" max="3108" width="0" style="47" hidden="1" customWidth="1"/>
    <col min="3109" max="3328" width="9.140625" style="47"/>
    <col min="3329" max="3329" width="5.7109375" style="47" customWidth="1"/>
    <col min="3330" max="3330" width="11.7109375" style="47" customWidth="1"/>
    <col min="3331" max="3331" width="40.7109375" style="47" customWidth="1"/>
    <col min="3332" max="3333" width="11.7109375" style="47" customWidth="1"/>
    <col min="3334" max="3338" width="12.7109375" style="47" customWidth="1"/>
    <col min="3339" max="3342" width="9.140625" style="47"/>
    <col min="3343" max="3364" width="0" style="47" hidden="1" customWidth="1"/>
    <col min="3365" max="3584" width="9.140625" style="47"/>
    <col min="3585" max="3585" width="5.7109375" style="47" customWidth="1"/>
    <col min="3586" max="3586" width="11.7109375" style="47" customWidth="1"/>
    <col min="3587" max="3587" width="40.7109375" style="47" customWidth="1"/>
    <col min="3588" max="3589" width="11.7109375" style="47" customWidth="1"/>
    <col min="3590" max="3594" width="12.7109375" style="47" customWidth="1"/>
    <col min="3595" max="3598" width="9.140625" style="47"/>
    <col min="3599" max="3620" width="0" style="47" hidden="1" customWidth="1"/>
    <col min="3621" max="3840" width="9.140625" style="47"/>
    <col min="3841" max="3841" width="5.7109375" style="47" customWidth="1"/>
    <col min="3842" max="3842" width="11.7109375" style="47" customWidth="1"/>
    <col min="3843" max="3843" width="40.7109375" style="47" customWidth="1"/>
    <col min="3844" max="3845" width="11.7109375" style="47" customWidth="1"/>
    <col min="3846" max="3850" width="12.7109375" style="47" customWidth="1"/>
    <col min="3851" max="3854" width="9.140625" style="47"/>
    <col min="3855" max="3876" width="0" style="47" hidden="1" customWidth="1"/>
    <col min="3877" max="4096" width="9.140625" style="47"/>
    <col min="4097" max="4097" width="5.7109375" style="47" customWidth="1"/>
    <col min="4098" max="4098" width="11.7109375" style="47" customWidth="1"/>
    <col min="4099" max="4099" width="40.7109375" style="47" customWidth="1"/>
    <col min="4100" max="4101" width="11.7109375" style="47" customWidth="1"/>
    <col min="4102" max="4106" width="12.7109375" style="47" customWidth="1"/>
    <col min="4107" max="4110" width="9.140625" style="47"/>
    <col min="4111" max="4132" width="0" style="47" hidden="1" customWidth="1"/>
    <col min="4133" max="4352" width="9.140625" style="47"/>
    <col min="4353" max="4353" width="5.7109375" style="47" customWidth="1"/>
    <col min="4354" max="4354" width="11.7109375" style="47" customWidth="1"/>
    <col min="4355" max="4355" width="40.7109375" style="47" customWidth="1"/>
    <col min="4356" max="4357" width="11.7109375" style="47" customWidth="1"/>
    <col min="4358" max="4362" width="12.7109375" style="47" customWidth="1"/>
    <col min="4363" max="4366" width="9.140625" style="47"/>
    <col min="4367" max="4388" width="0" style="47" hidden="1" customWidth="1"/>
    <col min="4389" max="4608" width="9.140625" style="47"/>
    <col min="4609" max="4609" width="5.7109375" style="47" customWidth="1"/>
    <col min="4610" max="4610" width="11.7109375" style="47" customWidth="1"/>
    <col min="4611" max="4611" width="40.7109375" style="47" customWidth="1"/>
    <col min="4612" max="4613" width="11.7109375" style="47" customWidth="1"/>
    <col min="4614" max="4618" width="12.7109375" style="47" customWidth="1"/>
    <col min="4619" max="4622" width="9.140625" style="47"/>
    <col min="4623" max="4644" width="0" style="47" hidden="1" customWidth="1"/>
    <col min="4645" max="4864" width="9.140625" style="47"/>
    <col min="4865" max="4865" width="5.7109375" style="47" customWidth="1"/>
    <col min="4866" max="4866" width="11.7109375" style="47" customWidth="1"/>
    <col min="4867" max="4867" width="40.7109375" style="47" customWidth="1"/>
    <col min="4868" max="4869" width="11.7109375" style="47" customWidth="1"/>
    <col min="4870" max="4874" width="12.7109375" style="47" customWidth="1"/>
    <col min="4875" max="4878" width="9.140625" style="47"/>
    <col min="4879" max="4900" width="0" style="47" hidden="1" customWidth="1"/>
    <col min="4901" max="5120" width="9.140625" style="47"/>
    <col min="5121" max="5121" width="5.7109375" style="47" customWidth="1"/>
    <col min="5122" max="5122" width="11.7109375" style="47" customWidth="1"/>
    <col min="5123" max="5123" width="40.7109375" style="47" customWidth="1"/>
    <col min="5124" max="5125" width="11.7109375" style="47" customWidth="1"/>
    <col min="5126" max="5130" width="12.7109375" style="47" customWidth="1"/>
    <col min="5131" max="5134" width="9.140625" style="47"/>
    <col min="5135" max="5156" width="0" style="47" hidden="1" customWidth="1"/>
    <col min="5157" max="5376" width="9.140625" style="47"/>
    <col min="5377" max="5377" width="5.7109375" style="47" customWidth="1"/>
    <col min="5378" max="5378" width="11.7109375" style="47" customWidth="1"/>
    <col min="5379" max="5379" width="40.7109375" style="47" customWidth="1"/>
    <col min="5380" max="5381" width="11.7109375" style="47" customWidth="1"/>
    <col min="5382" max="5386" width="12.7109375" style="47" customWidth="1"/>
    <col min="5387" max="5390" width="9.140625" style="47"/>
    <col min="5391" max="5412" width="0" style="47" hidden="1" customWidth="1"/>
    <col min="5413" max="5632" width="9.140625" style="47"/>
    <col min="5633" max="5633" width="5.7109375" style="47" customWidth="1"/>
    <col min="5634" max="5634" width="11.7109375" style="47" customWidth="1"/>
    <col min="5635" max="5635" width="40.7109375" style="47" customWidth="1"/>
    <col min="5636" max="5637" width="11.7109375" style="47" customWidth="1"/>
    <col min="5638" max="5642" width="12.7109375" style="47" customWidth="1"/>
    <col min="5643" max="5646" width="9.140625" style="47"/>
    <col min="5647" max="5668" width="0" style="47" hidden="1" customWidth="1"/>
    <col min="5669" max="5888" width="9.140625" style="47"/>
    <col min="5889" max="5889" width="5.7109375" style="47" customWidth="1"/>
    <col min="5890" max="5890" width="11.7109375" style="47" customWidth="1"/>
    <col min="5891" max="5891" width="40.7109375" style="47" customWidth="1"/>
    <col min="5892" max="5893" width="11.7109375" style="47" customWidth="1"/>
    <col min="5894" max="5898" width="12.7109375" style="47" customWidth="1"/>
    <col min="5899" max="5902" width="9.140625" style="47"/>
    <col min="5903" max="5924" width="0" style="47" hidden="1" customWidth="1"/>
    <col min="5925" max="6144" width="9.140625" style="47"/>
    <col min="6145" max="6145" width="5.7109375" style="47" customWidth="1"/>
    <col min="6146" max="6146" width="11.7109375" style="47" customWidth="1"/>
    <col min="6147" max="6147" width="40.7109375" style="47" customWidth="1"/>
    <col min="6148" max="6149" width="11.7109375" style="47" customWidth="1"/>
    <col min="6150" max="6154" width="12.7109375" style="47" customWidth="1"/>
    <col min="6155" max="6158" width="9.140625" style="47"/>
    <col min="6159" max="6180" width="0" style="47" hidden="1" customWidth="1"/>
    <col min="6181" max="6400" width="9.140625" style="47"/>
    <col min="6401" max="6401" width="5.7109375" style="47" customWidth="1"/>
    <col min="6402" max="6402" width="11.7109375" style="47" customWidth="1"/>
    <col min="6403" max="6403" width="40.7109375" style="47" customWidth="1"/>
    <col min="6404" max="6405" width="11.7109375" style="47" customWidth="1"/>
    <col min="6406" max="6410" width="12.7109375" style="47" customWidth="1"/>
    <col min="6411" max="6414" width="9.140625" style="47"/>
    <col min="6415" max="6436" width="0" style="47" hidden="1" customWidth="1"/>
    <col min="6437" max="6656" width="9.140625" style="47"/>
    <col min="6657" max="6657" width="5.7109375" style="47" customWidth="1"/>
    <col min="6658" max="6658" width="11.7109375" style="47" customWidth="1"/>
    <col min="6659" max="6659" width="40.7109375" style="47" customWidth="1"/>
    <col min="6660" max="6661" width="11.7109375" style="47" customWidth="1"/>
    <col min="6662" max="6666" width="12.7109375" style="47" customWidth="1"/>
    <col min="6667" max="6670" width="9.140625" style="47"/>
    <col min="6671" max="6692" width="0" style="47" hidden="1" customWidth="1"/>
    <col min="6693" max="6912" width="9.140625" style="47"/>
    <col min="6913" max="6913" width="5.7109375" style="47" customWidth="1"/>
    <col min="6914" max="6914" width="11.7109375" style="47" customWidth="1"/>
    <col min="6915" max="6915" width="40.7109375" style="47" customWidth="1"/>
    <col min="6916" max="6917" width="11.7109375" style="47" customWidth="1"/>
    <col min="6918" max="6922" width="12.7109375" style="47" customWidth="1"/>
    <col min="6923" max="6926" width="9.140625" style="47"/>
    <col min="6927" max="6948" width="0" style="47" hidden="1" customWidth="1"/>
    <col min="6949" max="7168" width="9.140625" style="47"/>
    <col min="7169" max="7169" width="5.7109375" style="47" customWidth="1"/>
    <col min="7170" max="7170" width="11.7109375" style="47" customWidth="1"/>
    <col min="7171" max="7171" width="40.7109375" style="47" customWidth="1"/>
    <col min="7172" max="7173" width="11.7109375" style="47" customWidth="1"/>
    <col min="7174" max="7178" width="12.7109375" style="47" customWidth="1"/>
    <col min="7179" max="7182" width="9.140625" style="47"/>
    <col min="7183" max="7204" width="0" style="47" hidden="1" customWidth="1"/>
    <col min="7205" max="7424" width="9.140625" style="47"/>
    <col min="7425" max="7425" width="5.7109375" style="47" customWidth="1"/>
    <col min="7426" max="7426" width="11.7109375" style="47" customWidth="1"/>
    <col min="7427" max="7427" width="40.7109375" style="47" customWidth="1"/>
    <col min="7428" max="7429" width="11.7109375" style="47" customWidth="1"/>
    <col min="7430" max="7434" width="12.7109375" style="47" customWidth="1"/>
    <col min="7435" max="7438" width="9.140625" style="47"/>
    <col min="7439" max="7460" width="0" style="47" hidden="1" customWidth="1"/>
    <col min="7461" max="7680" width="9.140625" style="47"/>
    <col min="7681" max="7681" width="5.7109375" style="47" customWidth="1"/>
    <col min="7682" max="7682" width="11.7109375" style="47" customWidth="1"/>
    <col min="7683" max="7683" width="40.7109375" style="47" customWidth="1"/>
    <col min="7684" max="7685" width="11.7109375" style="47" customWidth="1"/>
    <col min="7686" max="7690" width="12.7109375" style="47" customWidth="1"/>
    <col min="7691" max="7694" width="9.140625" style="47"/>
    <col min="7695" max="7716" width="0" style="47" hidden="1" customWidth="1"/>
    <col min="7717" max="7936" width="9.140625" style="47"/>
    <col min="7937" max="7937" width="5.7109375" style="47" customWidth="1"/>
    <col min="7938" max="7938" width="11.7109375" style="47" customWidth="1"/>
    <col min="7939" max="7939" width="40.7109375" style="47" customWidth="1"/>
    <col min="7940" max="7941" width="11.7109375" style="47" customWidth="1"/>
    <col min="7942" max="7946" width="12.7109375" style="47" customWidth="1"/>
    <col min="7947" max="7950" width="9.140625" style="47"/>
    <col min="7951" max="7972" width="0" style="47" hidden="1" customWidth="1"/>
    <col min="7973" max="8192" width="9.140625" style="47"/>
    <col min="8193" max="8193" width="5.7109375" style="47" customWidth="1"/>
    <col min="8194" max="8194" width="11.7109375" style="47" customWidth="1"/>
    <col min="8195" max="8195" width="40.7109375" style="47" customWidth="1"/>
    <col min="8196" max="8197" width="11.7109375" style="47" customWidth="1"/>
    <col min="8198" max="8202" width="12.7109375" style="47" customWidth="1"/>
    <col min="8203" max="8206" width="9.140625" style="47"/>
    <col min="8207" max="8228" width="0" style="47" hidden="1" customWidth="1"/>
    <col min="8229" max="8448" width="9.140625" style="47"/>
    <col min="8449" max="8449" width="5.7109375" style="47" customWidth="1"/>
    <col min="8450" max="8450" width="11.7109375" style="47" customWidth="1"/>
    <col min="8451" max="8451" width="40.7109375" style="47" customWidth="1"/>
    <col min="8452" max="8453" width="11.7109375" style="47" customWidth="1"/>
    <col min="8454" max="8458" width="12.7109375" style="47" customWidth="1"/>
    <col min="8459" max="8462" width="9.140625" style="47"/>
    <col min="8463" max="8484" width="0" style="47" hidden="1" customWidth="1"/>
    <col min="8485" max="8704" width="9.140625" style="47"/>
    <col min="8705" max="8705" width="5.7109375" style="47" customWidth="1"/>
    <col min="8706" max="8706" width="11.7109375" style="47" customWidth="1"/>
    <col min="8707" max="8707" width="40.7109375" style="47" customWidth="1"/>
    <col min="8708" max="8709" width="11.7109375" style="47" customWidth="1"/>
    <col min="8710" max="8714" width="12.7109375" style="47" customWidth="1"/>
    <col min="8715" max="8718" width="9.140625" style="47"/>
    <col min="8719" max="8740" width="0" style="47" hidden="1" customWidth="1"/>
    <col min="8741" max="8960" width="9.140625" style="47"/>
    <col min="8961" max="8961" width="5.7109375" style="47" customWidth="1"/>
    <col min="8962" max="8962" width="11.7109375" style="47" customWidth="1"/>
    <col min="8963" max="8963" width="40.7109375" style="47" customWidth="1"/>
    <col min="8964" max="8965" width="11.7109375" style="47" customWidth="1"/>
    <col min="8966" max="8970" width="12.7109375" style="47" customWidth="1"/>
    <col min="8971" max="8974" width="9.140625" style="47"/>
    <col min="8975" max="8996" width="0" style="47" hidden="1" customWidth="1"/>
    <col min="8997" max="9216" width="9.140625" style="47"/>
    <col min="9217" max="9217" width="5.7109375" style="47" customWidth="1"/>
    <col min="9218" max="9218" width="11.7109375" style="47" customWidth="1"/>
    <col min="9219" max="9219" width="40.7109375" style="47" customWidth="1"/>
    <col min="9220" max="9221" width="11.7109375" style="47" customWidth="1"/>
    <col min="9222" max="9226" width="12.7109375" style="47" customWidth="1"/>
    <col min="9227" max="9230" width="9.140625" style="47"/>
    <col min="9231" max="9252" width="0" style="47" hidden="1" customWidth="1"/>
    <col min="9253" max="9472" width="9.140625" style="47"/>
    <col min="9473" max="9473" width="5.7109375" style="47" customWidth="1"/>
    <col min="9474" max="9474" width="11.7109375" style="47" customWidth="1"/>
    <col min="9475" max="9475" width="40.7109375" style="47" customWidth="1"/>
    <col min="9476" max="9477" width="11.7109375" style="47" customWidth="1"/>
    <col min="9478" max="9482" width="12.7109375" style="47" customWidth="1"/>
    <col min="9483" max="9486" width="9.140625" style="47"/>
    <col min="9487" max="9508" width="0" style="47" hidden="1" customWidth="1"/>
    <col min="9509" max="9728" width="9.140625" style="47"/>
    <col min="9729" max="9729" width="5.7109375" style="47" customWidth="1"/>
    <col min="9730" max="9730" width="11.7109375" style="47" customWidth="1"/>
    <col min="9731" max="9731" width="40.7109375" style="47" customWidth="1"/>
    <col min="9732" max="9733" width="11.7109375" style="47" customWidth="1"/>
    <col min="9734" max="9738" width="12.7109375" style="47" customWidth="1"/>
    <col min="9739" max="9742" width="9.140625" style="47"/>
    <col min="9743" max="9764" width="0" style="47" hidden="1" customWidth="1"/>
    <col min="9765" max="9984" width="9.140625" style="47"/>
    <col min="9985" max="9985" width="5.7109375" style="47" customWidth="1"/>
    <col min="9986" max="9986" width="11.7109375" style="47" customWidth="1"/>
    <col min="9987" max="9987" width="40.7109375" style="47" customWidth="1"/>
    <col min="9988" max="9989" width="11.7109375" style="47" customWidth="1"/>
    <col min="9990" max="9994" width="12.7109375" style="47" customWidth="1"/>
    <col min="9995" max="9998" width="9.140625" style="47"/>
    <col min="9999" max="10020" width="0" style="47" hidden="1" customWidth="1"/>
    <col min="10021" max="10240" width="9.140625" style="47"/>
    <col min="10241" max="10241" width="5.7109375" style="47" customWidth="1"/>
    <col min="10242" max="10242" width="11.7109375" style="47" customWidth="1"/>
    <col min="10243" max="10243" width="40.7109375" style="47" customWidth="1"/>
    <col min="10244" max="10245" width="11.7109375" style="47" customWidth="1"/>
    <col min="10246" max="10250" width="12.7109375" style="47" customWidth="1"/>
    <col min="10251" max="10254" width="9.140625" style="47"/>
    <col min="10255" max="10276" width="0" style="47" hidden="1" customWidth="1"/>
    <col min="10277" max="10496" width="9.140625" style="47"/>
    <col min="10497" max="10497" width="5.7109375" style="47" customWidth="1"/>
    <col min="10498" max="10498" width="11.7109375" style="47" customWidth="1"/>
    <col min="10499" max="10499" width="40.7109375" style="47" customWidth="1"/>
    <col min="10500" max="10501" width="11.7109375" style="47" customWidth="1"/>
    <col min="10502" max="10506" width="12.7109375" style="47" customWidth="1"/>
    <col min="10507" max="10510" width="9.140625" style="47"/>
    <col min="10511" max="10532" width="0" style="47" hidden="1" customWidth="1"/>
    <col min="10533" max="10752" width="9.140625" style="47"/>
    <col min="10753" max="10753" width="5.7109375" style="47" customWidth="1"/>
    <col min="10754" max="10754" width="11.7109375" style="47" customWidth="1"/>
    <col min="10755" max="10755" width="40.7109375" style="47" customWidth="1"/>
    <col min="10756" max="10757" width="11.7109375" style="47" customWidth="1"/>
    <col min="10758" max="10762" width="12.7109375" style="47" customWidth="1"/>
    <col min="10763" max="10766" width="9.140625" style="47"/>
    <col min="10767" max="10788" width="0" style="47" hidden="1" customWidth="1"/>
    <col min="10789" max="11008" width="9.140625" style="47"/>
    <col min="11009" max="11009" width="5.7109375" style="47" customWidth="1"/>
    <col min="11010" max="11010" width="11.7109375" style="47" customWidth="1"/>
    <col min="11011" max="11011" width="40.7109375" style="47" customWidth="1"/>
    <col min="11012" max="11013" width="11.7109375" style="47" customWidth="1"/>
    <col min="11014" max="11018" width="12.7109375" style="47" customWidth="1"/>
    <col min="11019" max="11022" width="9.140625" style="47"/>
    <col min="11023" max="11044" width="0" style="47" hidden="1" customWidth="1"/>
    <col min="11045" max="11264" width="9.140625" style="47"/>
    <col min="11265" max="11265" width="5.7109375" style="47" customWidth="1"/>
    <col min="11266" max="11266" width="11.7109375" style="47" customWidth="1"/>
    <col min="11267" max="11267" width="40.7109375" style="47" customWidth="1"/>
    <col min="11268" max="11269" width="11.7109375" style="47" customWidth="1"/>
    <col min="11270" max="11274" width="12.7109375" style="47" customWidth="1"/>
    <col min="11275" max="11278" width="9.140625" style="47"/>
    <col min="11279" max="11300" width="0" style="47" hidden="1" customWidth="1"/>
    <col min="11301" max="11520" width="9.140625" style="47"/>
    <col min="11521" max="11521" width="5.7109375" style="47" customWidth="1"/>
    <col min="11522" max="11522" width="11.7109375" style="47" customWidth="1"/>
    <col min="11523" max="11523" width="40.7109375" style="47" customWidth="1"/>
    <col min="11524" max="11525" width="11.7109375" style="47" customWidth="1"/>
    <col min="11526" max="11530" width="12.7109375" style="47" customWidth="1"/>
    <col min="11531" max="11534" width="9.140625" style="47"/>
    <col min="11535" max="11556" width="0" style="47" hidden="1" customWidth="1"/>
    <col min="11557" max="11776" width="9.140625" style="47"/>
    <col min="11777" max="11777" width="5.7109375" style="47" customWidth="1"/>
    <col min="11778" max="11778" width="11.7109375" style="47" customWidth="1"/>
    <col min="11779" max="11779" width="40.7109375" style="47" customWidth="1"/>
    <col min="11780" max="11781" width="11.7109375" style="47" customWidth="1"/>
    <col min="11782" max="11786" width="12.7109375" style="47" customWidth="1"/>
    <col min="11787" max="11790" width="9.140625" style="47"/>
    <col min="11791" max="11812" width="0" style="47" hidden="1" customWidth="1"/>
    <col min="11813" max="12032" width="9.140625" style="47"/>
    <col min="12033" max="12033" width="5.7109375" style="47" customWidth="1"/>
    <col min="12034" max="12034" width="11.7109375" style="47" customWidth="1"/>
    <col min="12035" max="12035" width="40.7109375" style="47" customWidth="1"/>
    <col min="12036" max="12037" width="11.7109375" style="47" customWidth="1"/>
    <col min="12038" max="12042" width="12.7109375" style="47" customWidth="1"/>
    <col min="12043" max="12046" width="9.140625" style="47"/>
    <col min="12047" max="12068" width="0" style="47" hidden="1" customWidth="1"/>
    <col min="12069" max="12288" width="9.140625" style="47"/>
    <col min="12289" max="12289" width="5.7109375" style="47" customWidth="1"/>
    <col min="12290" max="12290" width="11.7109375" style="47" customWidth="1"/>
    <col min="12291" max="12291" width="40.7109375" style="47" customWidth="1"/>
    <col min="12292" max="12293" width="11.7109375" style="47" customWidth="1"/>
    <col min="12294" max="12298" width="12.7109375" style="47" customWidth="1"/>
    <col min="12299" max="12302" width="9.140625" style="47"/>
    <col min="12303" max="12324" width="0" style="47" hidden="1" customWidth="1"/>
    <col min="12325" max="12544" width="9.140625" style="47"/>
    <col min="12545" max="12545" width="5.7109375" style="47" customWidth="1"/>
    <col min="12546" max="12546" width="11.7109375" style="47" customWidth="1"/>
    <col min="12547" max="12547" width="40.7109375" style="47" customWidth="1"/>
    <col min="12548" max="12549" width="11.7109375" style="47" customWidth="1"/>
    <col min="12550" max="12554" width="12.7109375" style="47" customWidth="1"/>
    <col min="12555" max="12558" width="9.140625" style="47"/>
    <col min="12559" max="12580" width="0" style="47" hidden="1" customWidth="1"/>
    <col min="12581" max="12800" width="9.140625" style="47"/>
    <col min="12801" max="12801" width="5.7109375" style="47" customWidth="1"/>
    <col min="12802" max="12802" width="11.7109375" style="47" customWidth="1"/>
    <col min="12803" max="12803" width="40.7109375" style="47" customWidth="1"/>
    <col min="12804" max="12805" width="11.7109375" style="47" customWidth="1"/>
    <col min="12806" max="12810" width="12.7109375" style="47" customWidth="1"/>
    <col min="12811" max="12814" width="9.140625" style="47"/>
    <col min="12815" max="12836" width="0" style="47" hidden="1" customWidth="1"/>
    <col min="12837" max="13056" width="9.140625" style="47"/>
    <col min="13057" max="13057" width="5.7109375" style="47" customWidth="1"/>
    <col min="13058" max="13058" width="11.7109375" style="47" customWidth="1"/>
    <col min="13059" max="13059" width="40.7109375" style="47" customWidth="1"/>
    <col min="13060" max="13061" width="11.7109375" style="47" customWidth="1"/>
    <col min="13062" max="13066" width="12.7109375" style="47" customWidth="1"/>
    <col min="13067" max="13070" width="9.140625" style="47"/>
    <col min="13071" max="13092" width="0" style="47" hidden="1" customWidth="1"/>
    <col min="13093" max="13312" width="9.140625" style="47"/>
    <col min="13313" max="13313" width="5.7109375" style="47" customWidth="1"/>
    <col min="13314" max="13314" width="11.7109375" style="47" customWidth="1"/>
    <col min="13315" max="13315" width="40.7109375" style="47" customWidth="1"/>
    <col min="13316" max="13317" width="11.7109375" style="47" customWidth="1"/>
    <col min="13318" max="13322" width="12.7109375" style="47" customWidth="1"/>
    <col min="13323" max="13326" width="9.140625" style="47"/>
    <col min="13327" max="13348" width="0" style="47" hidden="1" customWidth="1"/>
    <col min="13349" max="13568" width="9.140625" style="47"/>
    <col min="13569" max="13569" width="5.7109375" style="47" customWidth="1"/>
    <col min="13570" max="13570" width="11.7109375" style="47" customWidth="1"/>
    <col min="13571" max="13571" width="40.7109375" style="47" customWidth="1"/>
    <col min="13572" max="13573" width="11.7109375" style="47" customWidth="1"/>
    <col min="13574" max="13578" width="12.7109375" style="47" customWidth="1"/>
    <col min="13579" max="13582" width="9.140625" style="47"/>
    <col min="13583" max="13604" width="0" style="47" hidden="1" customWidth="1"/>
    <col min="13605" max="13824" width="9.140625" style="47"/>
    <col min="13825" max="13825" width="5.7109375" style="47" customWidth="1"/>
    <col min="13826" max="13826" width="11.7109375" style="47" customWidth="1"/>
    <col min="13827" max="13827" width="40.7109375" style="47" customWidth="1"/>
    <col min="13828" max="13829" width="11.7109375" style="47" customWidth="1"/>
    <col min="13830" max="13834" width="12.7109375" style="47" customWidth="1"/>
    <col min="13835" max="13838" width="9.140625" style="47"/>
    <col min="13839" max="13860" width="0" style="47" hidden="1" customWidth="1"/>
    <col min="13861" max="14080" width="9.140625" style="47"/>
    <col min="14081" max="14081" width="5.7109375" style="47" customWidth="1"/>
    <col min="14082" max="14082" width="11.7109375" style="47" customWidth="1"/>
    <col min="14083" max="14083" width="40.7109375" style="47" customWidth="1"/>
    <col min="14084" max="14085" width="11.7109375" style="47" customWidth="1"/>
    <col min="14086" max="14090" width="12.7109375" style="47" customWidth="1"/>
    <col min="14091" max="14094" width="9.140625" style="47"/>
    <col min="14095" max="14116" width="0" style="47" hidden="1" customWidth="1"/>
    <col min="14117" max="14336" width="9.140625" style="47"/>
    <col min="14337" max="14337" width="5.7109375" style="47" customWidth="1"/>
    <col min="14338" max="14338" width="11.7109375" style="47" customWidth="1"/>
    <col min="14339" max="14339" width="40.7109375" style="47" customWidth="1"/>
    <col min="14340" max="14341" width="11.7109375" style="47" customWidth="1"/>
    <col min="14342" max="14346" width="12.7109375" style="47" customWidth="1"/>
    <col min="14347" max="14350" width="9.140625" style="47"/>
    <col min="14351" max="14372" width="0" style="47" hidden="1" customWidth="1"/>
    <col min="14373" max="14592" width="9.140625" style="47"/>
    <col min="14593" max="14593" width="5.7109375" style="47" customWidth="1"/>
    <col min="14594" max="14594" width="11.7109375" style="47" customWidth="1"/>
    <col min="14595" max="14595" width="40.7109375" style="47" customWidth="1"/>
    <col min="14596" max="14597" width="11.7109375" style="47" customWidth="1"/>
    <col min="14598" max="14602" width="12.7109375" style="47" customWidth="1"/>
    <col min="14603" max="14606" width="9.140625" style="47"/>
    <col min="14607" max="14628" width="0" style="47" hidden="1" customWidth="1"/>
    <col min="14629" max="14848" width="9.140625" style="47"/>
    <col min="14849" max="14849" width="5.7109375" style="47" customWidth="1"/>
    <col min="14850" max="14850" width="11.7109375" style="47" customWidth="1"/>
    <col min="14851" max="14851" width="40.7109375" style="47" customWidth="1"/>
    <col min="14852" max="14853" width="11.7109375" style="47" customWidth="1"/>
    <col min="14854" max="14858" width="12.7109375" style="47" customWidth="1"/>
    <col min="14859" max="14862" width="9.140625" style="47"/>
    <col min="14863" max="14884" width="0" style="47" hidden="1" customWidth="1"/>
    <col min="14885" max="15104" width="9.140625" style="47"/>
    <col min="15105" max="15105" width="5.7109375" style="47" customWidth="1"/>
    <col min="15106" max="15106" width="11.7109375" style="47" customWidth="1"/>
    <col min="15107" max="15107" width="40.7109375" style="47" customWidth="1"/>
    <col min="15108" max="15109" width="11.7109375" style="47" customWidth="1"/>
    <col min="15110" max="15114" width="12.7109375" style="47" customWidth="1"/>
    <col min="15115" max="15118" width="9.140625" style="47"/>
    <col min="15119" max="15140" width="0" style="47" hidden="1" customWidth="1"/>
    <col min="15141" max="15360" width="9.140625" style="47"/>
    <col min="15361" max="15361" width="5.7109375" style="47" customWidth="1"/>
    <col min="15362" max="15362" width="11.7109375" style="47" customWidth="1"/>
    <col min="15363" max="15363" width="40.7109375" style="47" customWidth="1"/>
    <col min="15364" max="15365" width="11.7109375" style="47" customWidth="1"/>
    <col min="15366" max="15370" width="12.7109375" style="47" customWidth="1"/>
    <col min="15371" max="15374" width="9.140625" style="47"/>
    <col min="15375" max="15396" width="0" style="47" hidden="1" customWidth="1"/>
    <col min="15397" max="15616" width="9.140625" style="47"/>
    <col min="15617" max="15617" width="5.7109375" style="47" customWidth="1"/>
    <col min="15618" max="15618" width="11.7109375" style="47" customWidth="1"/>
    <col min="15619" max="15619" width="40.7109375" style="47" customWidth="1"/>
    <col min="15620" max="15621" width="11.7109375" style="47" customWidth="1"/>
    <col min="15622" max="15626" width="12.7109375" style="47" customWidth="1"/>
    <col min="15627" max="15630" width="9.140625" style="47"/>
    <col min="15631" max="15652" width="0" style="47" hidden="1" customWidth="1"/>
    <col min="15653" max="15872" width="9.140625" style="47"/>
    <col min="15873" max="15873" width="5.7109375" style="47" customWidth="1"/>
    <col min="15874" max="15874" width="11.7109375" style="47" customWidth="1"/>
    <col min="15875" max="15875" width="40.7109375" style="47" customWidth="1"/>
    <col min="15876" max="15877" width="11.7109375" style="47" customWidth="1"/>
    <col min="15878" max="15882" width="12.7109375" style="47" customWidth="1"/>
    <col min="15883" max="15886" width="9.140625" style="47"/>
    <col min="15887" max="15908" width="0" style="47" hidden="1" customWidth="1"/>
    <col min="15909" max="16128" width="9.140625" style="47"/>
    <col min="16129" max="16129" width="5.7109375" style="47" customWidth="1"/>
    <col min="16130" max="16130" width="11.7109375" style="47" customWidth="1"/>
    <col min="16131" max="16131" width="40.7109375" style="47" customWidth="1"/>
    <col min="16132" max="16133" width="11.7109375" style="47" customWidth="1"/>
    <col min="16134" max="16138" width="12.7109375" style="47" customWidth="1"/>
    <col min="16139" max="16142" width="9.140625" style="47"/>
    <col min="16143" max="16164" width="0" style="47" hidden="1" customWidth="1"/>
    <col min="16165" max="16384" width="9.140625" style="47"/>
  </cols>
  <sheetData>
    <row r="1" spans="1:31" s="44" customFormat="1" ht="12">
      <c r="A1" s="44" t="s">
        <v>370</v>
      </c>
    </row>
    <row r="2" spans="1:31" ht="14.25">
      <c r="A2" s="49"/>
      <c r="B2" s="49"/>
      <c r="C2" s="49"/>
      <c r="D2" s="49"/>
      <c r="E2" s="49"/>
      <c r="F2" s="49"/>
      <c r="G2" s="49"/>
      <c r="H2" s="49"/>
      <c r="I2" s="49"/>
      <c r="J2" s="46" t="s">
        <v>65</v>
      </c>
    </row>
    <row r="3" spans="1:31" ht="15.75">
      <c r="A3" s="273"/>
      <c r="B3" s="273"/>
      <c r="C3" s="273"/>
      <c r="D3" s="273"/>
      <c r="E3" s="273"/>
      <c r="F3" s="273"/>
      <c r="G3" s="273"/>
      <c r="H3" s="273"/>
      <c r="I3" s="273"/>
      <c r="J3" s="273"/>
    </row>
    <row r="4" spans="1:31">
      <c r="A4" s="259" t="s">
        <v>69</v>
      </c>
      <c r="B4" s="259"/>
      <c r="C4" s="259"/>
      <c r="D4" s="259"/>
      <c r="E4" s="259"/>
      <c r="F4" s="259"/>
      <c r="G4" s="259"/>
      <c r="H4" s="259"/>
      <c r="I4" s="259"/>
      <c r="J4" s="259"/>
    </row>
    <row r="5" spans="1:31" ht="14.25">
      <c r="A5" s="49"/>
      <c r="B5" s="49"/>
      <c r="C5" s="49"/>
      <c r="D5" s="49"/>
      <c r="E5" s="49"/>
      <c r="F5" s="49"/>
      <c r="G5" s="49"/>
      <c r="H5" s="49"/>
      <c r="I5" s="49"/>
      <c r="J5" s="49"/>
    </row>
    <row r="6" spans="1:31" ht="15.75">
      <c r="A6" s="273" t="s">
        <v>316</v>
      </c>
      <c r="B6" s="273"/>
      <c r="C6" s="273"/>
      <c r="D6" s="273"/>
      <c r="E6" s="273"/>
      <c r="F6" s="273"/>
      <c r="G6" s="273"/>
      <c r="H6" s="273"/>
      <c r="I6" s="273"/>
      <c r="J6" s="273"/>
      <c r="AE6" s="54" t="s">
        <v>315</v>
      </c>
    </row>
    <row r="7" spans="1:31">
      <c r="A7" s="269" t="s">
        <v>71</v>
      </c>
      <c r="B7" s="269"/>
      <c r="C7" s="269"/>
      <c r="D7" s="269"/>
      <c r="E7" s="269"/>
      <c r="F7" s="269"/>
      <c r="G7" s="269"/>
      <c r="H7" s="269"/>
      <c r="I7" s="269"/>
      <c r="J7" s="269"/>
    </row>
    <row r="8" spans="1:31" ht="14.25">
      <c r="A8" s="49"/>
      <c r="B8" s="49"/>
      <c r="C8" s="49"/>
      <c r="D8" s="49"/>
      <c r="E8" s="49"/>
      <c r="F8" s="49"/>
      <c r="G8" s="49"/>
      <c r="H8" s="49"/>
      <c r="I8" s="49"/>
      <c r="J8" s="49"/>
    </row>
    <row r="9" spans="1:31" ht="18" hidden="1">
      <c r="A9" s="266" t="s">
        <v>98</v>
      </c>
      <c r="B9" s="266"/>
      <c r="C9" s="266"/>
      <c r="D9" s="266"/>
      <c r="E9" s="266"/>
      <c r="F9" s="266"/>
      <c r="G9" s="266"/>
      <c r="H9" s="266"/>
      <c r="I9" s="266"/>
      <c r="J9" s="266"/>
      <c r="AE9" s="88" t="s">
        <v>98</v>
      </c>
    </row>
    <row r="10" spans="1:31" ht="14.25" hidden="1">
      <c r="A10" s="49"/>
      <c r="B10" s="49"/>
      <c r="C10" s="49"/>
      <c r="D10" s="49"/>
      <c r="E10" s="49"/>
      <c r="F10" s="49"/>
      <c r="G10" s="49"/>
      <c r="H10" s="49"/>
      <c r="I10" s="49"/>
      <c r="J10" s="49"/>
    </row>
    <row r="11" spans="1:31" ht="33" customHeight="1">
      <c r="A11" s="267" t="s">
        <v>47</v>
      </c>
      <c r="B11" s="268"/>
      <c r="C11" s="268"/>
      <c r="D11" s="268"/>
      <c r="E11" s="268"/>
      <c r="F11" s="268"/>
      <c r="G11" s="268"/>
      <c r="H11" s="268"/>
      <c r="I11" s="268"/>
      <c r="J11" s="268"/>
      <c r="AE11" s="55" t="s">
        <v>1730</v>
      </c>
    </row>
    <row r="12" spans="1:31">
      <c r="A12" s="269" t="s">
        <v>72</v>
      </c>
      <c r="B12" s="270"/>
      <c r="C12" s="270"/>
      <c r="D12" s="270"/>
      <c r="E12" s="270"/>
      <c r="F12" s="270"/>
      <c r="G12" s="270"/>
      <c r="H12" s="270"/>
      <c r="I12" s="270"/>
      <c r="J12" s="270"/>
    </row>
    <row r="13" spans="1:31" ht="14.25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31" ht="14.25">
      <c r="A14" s="260" t="s">
        <v>373</v>
      </c>
      <c r="B14" s="260"/>
      <c r="C14" s="260"/>
      <c r="D14" s="260"/>
      <c r="E14" s="260"/>
      <c r="F14" s="260"/>
      <c r="G14" s="260"/>
      <c r="H14" s="260"/>
      <c r="I14" s="260"/>
      <c r="J14" s="260"/>
      <c r="AE14" s="56" t="s">
        <v>373</v>
      </c>
    </row>
    <row r="15" spans="1:31" ht="14.25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31" ht="14.25">
      <c r="A16" s="49"/>
      <c r="B16" s="49"/>
      <c r="C16" s="49"/>
      <c r="D16" s="49"/>
      <c r="E16" s="49"/>
      <c r="F16" s="49"/>
      <c r="G16" s="49"/>
      <c r="H16" s="57" t="s">
        <v>73</v>
      </c>
      <c r="I16" s="57" t="s">
        <v>74</v>
      </c>
      <c r="J16" s="49"/>
    </row>
    <row r="17" spans="1:31" ht="14.25">
      <c r="A17" s="49"/>
      <c r="B17" s="49"/>
      <c r="C17" s="49"/>
      <c r="D17" s="49"/>
      <c r="E17" s="49"/>
      <c r="F17" s="49"/>
      <c r="G17" s="49"/>
      <c r="H17" s="57" t="s">
        <v>75</v>
      </c>
      <c r="I17" s="57" t="s">
        <v>75</v>
      </c>
      <c r="J17" s="49"/>
    </row>
    <row r="18" spans="1:31" ht="14.25">
      <c r="A18" s="49"/>
      <c r="B18" s="49"/>
      <c r="C18" s="49"/>
      <c r="D18" s="49"/>
      <c r="E18" s="265" t="s">
        <v>76</v>
      </c>
      <c r="F18" s="265"/>
      <c r="G18" s="265"/>
      <c r="H18" s="58">
        <v>172.93948000000003</v>
      </c>
      <c r="I18" s="58">
        <v>171.32297</v>
      </c>
      <c r="J18" s="49" t="s">
        <v>77</v>
      </c>
    </row>
    <row r="19" spans="1:31" ht="14.25">
      <c r="A19" s="49"/>
      <c r="B19" s="49"/>
      <c r="C19" s="49"/>
      <c r="D19" s="49"/>
      <c r="E19" s="265" t="s">
        <v>78</v>
      </c>
      <c r="F19" s="265"/>
      <c r="G19" s="265"/>
      <c r="H19" s="58">
        <v>642.71879999999999</v>
      </c>
      <c r="I19" s="58">
        <v>642.71879999999999</v>
      </c>
      <c r="J19" s="49" t="s">
        <v>79</v>
      </c>
    </row>
    <row r="20" spans="1:31" ht="14.25">
      <c r="A20" s="49"/>
      <c r="B20" s="49"/>
      <c r="C20" s="49"/>
      <c r="D20" s="49"/>
      <c r="E20" s="265" t="s">
        <v>26</v>
      </c>
      <c r="F20" s="265"/>
      <c r="G20" s="265"/>
      <c r="H20" s="58">
        <v>6.1303100000000006</v>
      </c>
      <c r="I20" s="58">
        <v>6.1303100000000006</v>
      </c>
      <c r="J20" s="49" t="s">
        <v>77</v>
      </c>
    </row>
    <row r="21" spans="1:31" ht="14.25">
      <c r="A21" s="49"/>
      <c r="B21" s="49"/>
      <c r="C21" s="49"/>
      <c r="D21" s="49"/>
      <c r="E21" s="49"/>
      <c r="F21" s="49"/>
      <c r="G21" s="49"/>
      <c r="H21" s="45"/>
      <c r="I21" s="58"/>
      <c r="J21" s="49"/>
    </row>
    <row r="22" spans="1:31" ht="14.25">
      <c r="A22" s="49" t="s">
        <v>246</v>
      </c>
      <c r="B22" s="49"/>
      <c r="C22" s="49"/>
      <c r="D22" s="59"/>
      <c r="E22" s="60"/>
      <c r="F22" s="49"/>
      <c r="G22" s="49"/>
      <c r="H22" s="49"/>
      <c r="I22" s="49"/>
      <c r="J22" s="49"/>
    </row>
    <row r="23" spans="1:31" ht="71.25">
      <c r="A23" s="61" t="s">
        <v>2</v>
      </c>
      <c r="B23" s="61" t="s">
        <v>80</v>
      </c>
      <c r="C23" s="61" t="s">
        <v>24</v>
      </c>
      <c r="D23" s="61" t="s">
        <v>81</v>
      </c>
      <c r="E23" s="61" t="s">
        <v>82</v>
      </c>
      <c r="F23" s="61" t="s">
        <v>83</v>
      </c>
      <c r="G23" s="62" t="s">
        <v>84</v>
      </c>
      <c r="H23" s="61" t="s">
        <v>85</v>
      </c>
      <c r="I23" s="61" t="s">
        <v>86</v>
      </c>
      <c r="J23" s="61" t="s">
        <v>87</v>
      </c>
    </row>
    <row r="24" spans="1:31" ht="14.25">
      <c r="A24" s="61">
        <v>1</v>
      </c>
      <c r="B24" s="61">
        <v>2</v>
      </c>
      <c r="C24" s="61">
        <v>3</v>
      </c>
      <c r="D24" s="61">
        <v>4</v>
      </c>
      <c r="E24" s="61">
        <v>5</v>
      </c>
      <c r="F24" s="61">
        <v>6</v>
      </c>
      <c r="G24" s="61">
        <v>7</v>
      </c>
      <c r="H24" s="61">
        <v>8</v>
      </c>
      <c r="I24" s="61">
        <v>9</v>
      </c>
      <c r="J24" s="61">
        <v>10</v>
      </c>
    </row>
    <row r="26" spans="1:31" ht="16.5">
      <c r="A26" s="264" t="s">
        <v>1626</v>
      </c>
      <c r="B26" s="264"/>
      <c r="C26" s="264"/>
      <c r="D26" s="264"/>
      <c r="E26" s="264"/>
      <c r="F26" s="264"/>
      <c r="G26" s="264"/>
      <c r="H26" s="264"/>
      <c r="I26" s="264"/>
      <c r="J26" s="264"/>
      <c r="AE26" s="63" t="s">
        <v>1626</v>
      </c>
    </row>
    <row r="27" spans="1:31" ht="42.75">
      <c r="A27" s="64" t="s">
        <v>376</v>
      </c>
      <c r="B27" s="65" t="s">
        <v>1627</v>
      </c>
      <c r="C27" s="65" t="s">
        <v>1628</v>
      </c>
      <c r="D27" s="66" t="s">
        <v>460</v>
      </c>
      <c r="E27" s="45">
        <v>14</v>
      </c>
      <c r="F27" s="67"/>
      <c r="G27" s="56"/>
      <c r="H27" s="58"/>
      <c r="I27" s="68" t="s">
        <v>98</v>
      </c>
      <c r="J27" s="58"/>
      <c r="R27" s="47">
        <v>649.02</v>
      </c>
      <c r="S27" s="47">
        <v>551.66</v>
      </c>
      <c r="T27" s="47">
        <v>486.76</v>
      </c>
      <c r="U27" s="47">
        <v>389.41</v>
      </c>
    </row>
    <row r="28" spans="1:31" ht="14.25">
      <c r="A28" s="64"/>
      <c r="B28" s="65"/>
      <c r="C28" s="65" t="s">
        <v>88</v>
      </c>
      <c r="D28" s="66"/>
      <c r="E28" s="45"/>
      <c r="F28" s="67">
        <v>48.29</v>
      </c>
      <c r="G28" s="56" t="s">
        <v>771</v>
      </c>
      <c r="H28" s="58">
        <v>811.27</v>
      </c>
      <c r="I28" s="68">
        <v>1</v>
      </c>
      <c r="J28" s="58">
        <v>811.27</v>
      </c>
      <c r="Q28" s="47">
        <v>811.27</v>
      </c>
    </row>
    <row r="29" spans="1:31" ht="14.25">
      <c r="A29" s="64"/>
      <c r="B29" s="65"/>
      <c r="C29" s="65" t="s">
        <v>89</v>
      </c>
      <c r="D29" s="66"/>
      <c r="E29" s="45"/>
      <c r="F29" s="67">
        <v>0.31</v>
      </c>
      <c r="G29" s="56" t="s">
        <v>771</v>
      </c>
      <c r="H29" s="58">
        <v>5.21</v>
      </c>
      <c r="I29" s="68">
        <v>1</v>
      </c>
      <c r="J29" s="58">
        <v>5.21</v>
      </c>
    </row>
    <row r="30" spans="1:31" ht="14.25">
      <c r="A30" s="64"/>
      <c r="B30" s="65"/>
      <c r="C30" s="65" t="s">
        <v>96</v>
      </c>
      <c r="D30" s="66"/>
      <c r="E30" s="45"/>
      <c r="F30" s="67">
        <v>0</v>
      </c>
      <c r="G30" s="56" t="s">
        <v>771</v>
      </c>
      <c r="H30" s="80">
        <v>0</v>
      </c>
      <c r="I30" s="68">
        <v>1</v>
      </c>
      <c r="J30" s="80">
        <v>0</v>
      </c>
      <c r="Q30" s="47">
        <v>0</v>
      </c>
    </row>
    <row r="31" spans="1:31" ht="14.25">
      <c r="A31" s="64"/>
      <c r="B31" s="65"/>
      <c r="C31" s="65" t="s">
        <v>97</v>
      </c>
      <c r="D31" s="66"/>
      <c r="E31" s="45"/>
      <c r="F31" s="67">
        <v>6.35</v>
      </c>
      <c r="G31" s="56" t="s">
        <v>98</v>
      </c>
      <c r="H31" s="58">
        <v>88.9</v>
      </c>
      <c r="I31" s="68">
        <v>1</v>
      </c>
      <c r="J31" s="58">
        <v>88.9</v>
      </c>
    </row>
    <row r="32" spans="1:31" ht="14.25">
      <c r="A32" s="64"/>
      <c r="B32" s="65"/>
      <c r="C32" s="65" t="s">
        <v>829</v>
      </c>
      <c r="D32" s="66" t="s">
        <v>91</v>
      </c>
      <c r="E32" s="45">
        <v>80</v>
      </c>
      <c r="F32" s="67"/>
      <c r="G32" s="56"/>
      <c r="H32" s="58">
        <v>649.02</v>
      </c>
      <c r="I32" s="68">
        <v>68</v>
      </c>
      <c r="J32" s="58">
        <v>551.66</v>
      </c>
    </row>
    <row r="33" spans="1:21" ht="14.25">
      <c r="A33" s="64"/>
      <c r="B33" s="65"/>
      <c r="C33" s="65" t="s">
        <v>830</v>
      </c>
      <c r="D33" s="66" t="s">
        <v>91</v>
      </c>
      <c r="E33" s="45">
        <v>60</v>
      </c>
      <c r="F33" s="67"/>
      <c r="G33" s="56"/>
      <c r="H33" s="58">
        <v>486.76</v>
      </c>
      <c r="I33" s="68">
        <v>48</v>
      </c>
      <c r="J33" s="58">
        <v>389.41</v>
      </c>
    </row>
    <row r="34" spans="1:21" ht="14.25">
      <c r="A34" s="69"/>
      <c r="B34" s="70"/>
      <c r="C34" s="70" t="s">
        <v>93</v>
      </c>
      <c r="D34" s="71" t="s">
        <v>94</v>
      </c>
      <c r="E34" s="72">
        <v>4.8</v>
      </c>
      <c r="F34" s="73"/>
      <c r="G34" s="74" t="s">
        <v>771</v>
      </c>
      <c r="H34" s="75">
        <v>80.64</v>
      </c>
      <c r="I34" s="76"/>
      <c r="J34" s="75"/>
    </row>
    <row r="35" spans="1:21" ht="15">
      <c r="C35" s="77" t="s">
        <v>95</v>
      </c>
      <c r="G35" s="263">
        <v>2041.1599999999999</v>
      </c>
      <c r="H35" s="263"/>
      <c r="I35" s="263">
        <v>1846.4499999999998</v>
      </c>
      <c r="J35" s="263"/>
      <c r="O35" s="79">
        <v>2041.1599999999999</v>
      </c>
      <c r="P35" s="79">
        <v>1846.4499999999998</v>
      </c>
    </row>
    <row r="36" spans="1:21" ht="39.75">
      <c r="A36" s="69" t="s">
        <v>381</v>
      </c>
      <c r="B36" s="70" t="s">
        <v>1731</v>
      </c>
      <c r="C36" s="70" t="s">
        <v>247</v>
      </c>
      <c r="D36" s="71" t="s">
        <v>454</v>
      </c>
      <c r="E36" s="72">
        <v>1</v>
      </c>
      <c r="F36" s="73">
        <v>658.47</v>
      </c>
      <c r="G36" s="74" t="s">
        <v>98</v>
      </c>
      <c r="H36" s="75">
        <v>658.47</v>
      </c>
      <c r="I36" s="76">
        <v>1</v>
      </c>
      <c r="J36" s="75">
        <v>658.47</v>
      </c>
      <c r="R36" s="47">
        <v>0</v>
      </c>
      <c r="S36" s="47">
        <v>0</v>
      </c>
      <c r="T36" s="47">
        <v>0</v>
      </c>
      <c r="U36" s="47">
        <v>0</v>
      </c>
    </row>
    <row r="37" spans="1:21" ht="15">
      <c r="C37" s="77" t="s">
        <v>95</v>
      </c>
      <c r="G37" s="263">
        <v>658.47</v>
      </c>
      <c r="H37" s="263"/>
      <c r="I37" s="263">
        <v>658.47</v>
      </c>
      <c r="J37" s="263"/>
      <c r="O37" s="47">
        <v>658.47</v>
      </c>
      <c r="P37" s="47">
        <v>658.47</v>
      </c>
    </row>
    <row r="38" spans="1:21" ht="54">
      <c r="A38" s="69" t="s">
        <v>385</v>
      </c>
      <c r="B38" s="70" t="s">
        <v>1731</v>
      </c>
      <c r="C38" s="70" t="s">
        <v>248</v>
      </c>
      <c r="D38" s="71" t="s">
        <v>454</v>
      </c>
      <c r="E38" s="72">
        <v>10</v>
      </c>
      <c r="F38" s="73">
        <v>432</v>
      </c>
      <c r="G38" s="74" t="s">
        <v>98</v>
      </c>
      <c r="H38" s="75">
        <v>4320</v>
      </c>
      <c r="I38" s="76">
        <v>1</v>
      </c>
      <c r="J38" s="75">
        <v>4320</v>
      </c>
      <c r="R38" s="47">
        <v>0</v>
      </c>
      <c r="S38" s="47">
        <v>0</v>
      </c>
      <c r="T38" s="47">
        <v>0</v>
      </c>
      <c r="U38" s="47">
        <v>0</v>
      </c>
    </row>
    <row r="39" spans="1:21" ht="15">
      <c r="C39" s="77" t="s">
        <v>95</v>
      </c>
      <c r="G39" s="263">
        <v>4320</v>
      </c>
      <c r="H39" s="263"/>
      <c r="I39" s="263">
        <v>4320</v>
      </c>
      <c r="J39" s="263"/>
      <c r="O39" s="47">
        <v>4320</v>
      </c>
      <c r="P39" s="47">
        <v>4320</v>
      </c>
    </row>
    <row r="40" spans="1:21" ht="54">
      <c r="A40" s="69" t="s">
        <v>389</v>
      </c>
      <c r="B40" s="70" t="s">
        <v>1731</v>
      </c>
      <c r="C40" s="70" t="s">
        <v>249</v>
      </c>
      <c r="D40" s="71" t="s">
        <v>454</v>
      </c>
      <c r="E40" s="72">
        <v>3</v>
      </c>
      <c r="F40" s="73">
        <v>550.49</v>
      </c>
      <c r="G40" s="74" t="s">
        <v>98</v>
      </c>
      <c r="H40" s="75">
        <v>1651.47</v>
      </c>
      <c r="I40" s="76">
        <v>1</v>
      </c>
      <c r="J40" s="75">
        <v>1651.47</v>
      </c>
      <c r="R40" s="47">
        <v>0</v>
      </c>
      <c r="S40" s="47">
        <v>0</v>
      </c>
      <c r="T40" s="47">
        <v>0</v>
      </c>
      <c r="U40" s="47">
        <v>0</v>
      </c>
    </row>
    <row r="41" spans="1:21" ht="15">
      <c r="C41" s="77" t="s">
        <v>95</v>
      </c>
      <c r="G41" s="263">
        <v>1651.47</v>
      </c>
      <c r="H41" s="263"/>
      <c r="I41" s="263">
        <v>1651.47</v>
      </c>
      <c r="J41" s="263"/>
      <c r="O41" s="47">
        <v>1651.47</v>
      </c>
      <c r="P41" s="47">
        <v>1651.47</v>
      </c>
    </row>
    <row r="42" spans="1:21" ht="39.75">
      <c r="A42" s="69" t="s">
        <v>392</v>
      </c>
      <c r="B42" s="70" t="s">
        <v>1731</v>
      </c>
      <c r="C42" s="70" t="s">
        <v>250</v>
      </c>
      <c r="D42" s="71" t="s">
        <v>454</v>
      </c>
      <c r="E42" s="72">
        <v>1</v>
      </c>
      <c r="F42" s="73">
        <v>2837.58</v>
      </c>
      <c r="G42" s="74" t="s">
        <v>98</v>
      </c>
      <c r="H42" s="75">
        <v>2837.58</v>
      </c>
      <c r="I42" s="76">
        <v>1</v>
      </c>
      <c r="J42" s="75">
        <v>2837.58</v>
      </c>
      <c r="R42" s="47">
        <v>0</v>
      </c>
      <c r="S42" s="47">
        <v>0</v>
      </c>
      <c r="T42" s="47">
        <v>0</v>
      </c>
      <c r="U42" s="47">
        <v>0</v>
      </c>
    </row>
    <row r="43" spans="1:21" ht="15">
      <c r="C43" s="77" t="s">
        <v>95</v>
      </c>
      <c r="G43" s="263">
        <v>2837.58</v>
      </c>
      <c r="H43" s="263"/>
      <c r="I43" s="263">
        <v>2837.58</v>
      </c>
      <c r="J43" s="263"/>
      <c r="O43" s="47">
        <v>2837.58</v>
      </c>
      <c r="P43" s="47">
        <v>2837.58</v>
      </c>
    </row>
    <row r="44" spans="1:21" ht="28.5">
      <c r="A44" s="64" t="s">
        <v>396</v>
      </c>
      <c r="B44" s="65" t="s">
        <v>1630</v>
      </c>
      <c r="C44" s="65" t="s">
        <v>1631</v>
      </c>
      <c r="D44" s="66" t="s">
        <v>460</v>
      </c>
      <c r="E44" s="45">
        <v>3</v>
      </c>
      <c r="F44" s="67"/>
      <c r="G44" s="56"/>
      <c r="H44" s="58"/>
      <c r="I44" s="68" t="s">
        <v>98</v>
      </c>
      <c r="J44" s="58"/>
      <c r="R44" s="47">
        <v>105.87</v>
      </c>
      <c r="S44" s="47">
        <v>89.99</v>
      </c>
      <c r="T44" s="47">
        <v>79.400000000000006</v>
      </c>
      <c r="U44" s="47">
        <v>63.52</v>
      </c>
    </row>
    <row r="45" spans="1:21" ht="14.25">
      <c r="A45" s="64"/>
      <c r="B45" s="65"/>
      <c r="C45" s="65" t="s">
        <v>88</v>
      </c>
      <c r="D45" s="66"/>
      <c r="E45" s="45"/>
      <c r="F45" s="67">
        <v>36.76</v>
      </c>
      <c r="G45" s="56" t="s">
        <v>771</v>
      </c>
      <c r="H45" s="58">
        <v>132.34</v>
      </c>
      <c r="I45" s="68">
        <v>1</v>
      </c>
      <c r="J45" s="58">
        <v>132.34</v>
      </c>
      <c r="Q45" s="47">
        <v>132.34</v>
      </c>
    </row>
    <row r="46" spans="1:21" ht="14.25">
      <c r="A46" s="64"/>
      <c r="B46" s="65"/>
      <c r="C46" s="65" t="s">
        <v>89</v>
      </c>
      <c r="D46" s="66"/>
      <c r="E46" s="45"/>
      <c r="F46" s="67">
        <v>0.25</v>
      </c>
      <c r="G46" s="56" t="s">
        <v>771</v>
      </c>
      <c r="H46" s="58">
        <v>0.9</v>
      </c>
      <c r="I46" s="68">
        <v>1</v>
      </c>
      <c r="J46" s="58">
        <v>0.9</v>
      </c>
    </row>
    <row r="47" spans="1:21" ht="14.25">
      <c r="A47" s="64"/>
      <c r="B47" s="65"/>
      <c r="C47" s="65" t="s">
        <v>96</v>
      </c>
      <c r="D47" s="66"/>
      <c r="E47" s="45"/>
      <c r="F47" s="67">
        <v>0</v>
      </c>
      <c r="G47" s="56" t="s">
        <v>771</v>
      </c>
      <c r="H47" s="80">
        <v>0</v>
      </c>
      <c r="I47" s="68">
        <v>1</v>
      </c>
      <c r="J47" s="80">
        <v>0</v>
      </c>
      <c r="Q47" s="47">
        <v>0</v>
      </c>
    </row>
    <row r="48" spans="1:21" ht="14.25">
      <c r="A48" s="64"/>
      <c r="B48" s="65"/>
      <c r="C48" s="65" t="s">
        <v>97</v>
      </c>
      <c r="D48" s="66"/>
      <c r="E48" s="45"/>
      <c r="F48" s="67">
        <v>4.34</v>
      </c>
      <c r="G48" s="56" t="s">
        <v>98</v>
      </c>
      <c r="H48" s="58">
        <v>13.02</v>
      </c>
      <c r="I48" s="68">
        <v>1</v>
      </c>
      <c r="J48" s="58">
        <v>13.02</v>
      </c>
    </row>
    <row r="49" spans="1:21" ht="14.25">
      <c r="A49" s="64"/>
      <c r="B49" s="65"/>
      <c r="C49" s="65" t="s">
        <v>829</v>
      </c>
      <c r="D49" s="66" t="s">
        <v>91</v>
      </c>
      <c r="E49" s="45">
        <v>80</v>
      </c>
      <c r="F49" s="67"/>
      <c r="G49" s="56"/>
      <c r="H49" s="58">
        <v>105.87</v>
      </c>
      <c r="I49" s="68">
        <v>68</v>
      </c>
      <c r="J49" s="58">
        <v>89.99</v>
      </c>
    </row>
    <row r="50" spans="1:21" ht="14.25">
      <c r="A50" s="64"/>
      <c r="B50" s="65"/>
      <c r="C50" s="65" t="s">
        <v>830</v>
      </c>
      <c r="D50" s="66" t="s">
        <v>91</v>
      </c>
      <c r="E50" s="45">
        <v>60</v>
      </c>
      <c r="F50" s="67"/>
      <c r="G50" s="56"/>
      <c r="H50" s="58">
        <v>79.400000000000006</v>
      </c>
      <c r="I50" s="68">
        <v>48</v>
      </c>
      <c r="J50" s="58">
        <v>63.52</v>
      </c>
    </row>
    <row r="51" spans="1:21" ht="14.25">
      <c r="A51" s="69"/>
      <c r="B51" s="70"/>
      <c r="C51" s="70" t="s">
        <v>93</v>
      </c>
      <c r="D51" s="71" t="s">
        <v>94</v>
      </c>
      <c r="E51" s="72">
        <v>3.6</v>
      </c>
      <c r="F51" s="73"/>
      <c r="G51" s="74" t="s">
        <v>771</v>
      </c>
      <c r="H51" s="75">
        <v>12.96</v>
      </c>
      <c r="I51" s="76"/>
      <c r="J51" s="75"/>
    </row>
    <row r="52" spans="1:21" ht="15">
      <c r="C52" s="77" t="s">
        <v>95</v>
      </c>
      <c r="G52" s="263">
        <v>331.53000000000003</v>
      </c>
      <c r="H52" s="263"/>
      <c r="I52" s="263">
        <v>299.77</v>
      </c>
      <c r="J52" s="263"/>
      <c r="O52" s="79">
        <v>331.53000000000003</v>
      </c>
      <c r="P52" s="79">
        <v>299.77</v>
      </c>
    </row>
    <row r="53" spans="1:21" ht="54">
      <c r="A53" s="69" t="s">
        <v>401</v>
      </c>
      <c r="B53" s="70" t="s">
        <v>1731</v>
      </c>
      <c r="C53" s="70" t="s">
        <v>251</v>
      </c>
      <c r="D53" s="71" t="s">
        <v>454</v>
      </c>
      <c r="E53" s="72">
        <v>1</v>
      </c>
      <c r="F53" s="73">
        <v>1670.39</v>
      </c>
      <c r="G53" s="74" t="s">
        <v>98</v>
      </c>
      <c r="H53" s="75">
        <v>1670.39</v>
      </c>
      <c r="I53" s="76">
        <v>1</v>
      </c>
      <c r="J53" s="75">
        <v>1670.39</v>
      </c>
      <c r="R53" s="47">
        <v>0</v>
      </c>
      <c r="S53" s="47">
        <v>0</v>
      </c>
      <c r="T53" s="47">
        <v>0</v>
      </c>
      <c r="U53" s="47">
        <v>0</v>
      </c>
    </row>
    <row r="54" spans="1:21" ht="15">
      <c r="C54" s="77" t="s">
        <v>95</v>
      </c>
      <c r="G54" s="263">
        <v>1670.39</v>
      </c>
      <c r="H54" s="263"/>
      <c r="I54" s="263">
        <v>1670.39</v>
      </c>
      <c r="J54" s="263"/>
      <c r="O54" s="47">
        <v>1670.39</v>
      </c>
      <c r="P54" s="47">
        <v>1670.39</v>
      </c>
    </row>
    <row r="55" spans="1:21" ht="54">
      <c r="A55" s="69" t="s">
        <v>405</v>
      </c>
      <c r="B55" s="70" t="s">
        <v>1731</v>
      </c>
      <c r="C55" s="70" t="s">
        <v>252</v>
      </c>
      <c r="D55" s="71" t="s">
        <v>454</v>
      </c>
      <c r="E55" s="72">
        <v>2</v>
      </c>
      <c r="F55" s="73">
        <v>1670.39</v>
      </c>
      <c r="G55" s="74" t="s">
        <v>98</v>
      </c>
      <c r="H55" s="75">
        <v>3340.78</v>
      </c>
      <c r="I55" s="76">
        <v>1</v>
      </c>
      <c r="J55" s="75">
        <v>3340.78</v>
      </c>
      <c r="R55" s="47">
        <v>0</v>
      </c>
      <c r="S55" s="47">
        <v>0</v>
      </c>
      <c r="T55" s="47">
        <v>0</v>
      </c>
      <c r="U55" s="47">
        <v>0</v>
      </c>
    </row>
    <row r="56" spans="1:21" ht="15">
      <c r="C56" s="77" t="s">
        <v>95</v>
      </c>
      <c r="G56" s="263">
        <v>3340.78</v>
      </c>
      <c r="H56" s="263"/>
      <c r="I56" s="263">
        <v>3340.78</v>
      </c>
      <c r="J56" s="263"/>
      <c r="O56" s="47">
        <v>3340.78</v>
      </c>
      <c r="P56" s="47">
        <v>3340.78</v>
      </c>
    </row>
    <row r="57" spans="1:21" ht="39.75">
      <c r="A57" s="69" t="s">
        <v>414</v>
      </c>
      <c r="B57" s="70" t="s">
        <v>1732</v>
      </c>
      <c r="C57" s="70" t="s">
        <v>253</v>
      </c>
      <c r="D57" s="71" t="s">
        <v>454</v>
      </c>
      <c r="E57" s="72">
        <v>2</v>
      </c>
      <c r="F57" s="73">
        <v>501.84</v>
      </c>
      <c r="G57" s="74" t="s">
        <v>98</v>
      </c>
      <c r="H57" s="75">
        <v>1003.68</v>
      </c>
      <c r="I57" s="76">
        <v>1</v>
      </c>
      <c r="J57" s="75">
        <v>1003.68</v>
      </c>
      <c r="R57" s="47">
        <v>0</v>
      </c>
      <c r="S57" s="47">
        <v>0</v>
      </c>
      <c r="T57" s="47">
        <v>0</v>
      </c>
      <c r="U57" s="47">
        <v>0</v>
      </c>
    </row>
    <row r="58" spans="1:21" ht="15">
      <c r="C58" s="77" t="s">
        <v>95</v>
      </c>
      <c r="G58" s="263">
        <v>1003.68</v>
      </c>
      <c r="H58" s="263"/>
      <c r="I58" s="263">
        <v>1003.68</v>
      </c>
      <c r="J58" s="263"/>
      <c r="O58" s="47">
        <v>1003.68</v>
      </c>
      <c r="P58" s="47">
        <v>1003.68</v>
      </c>
    </row>
    <row r="59" spans="1:21" ht="39.75">
      <c r="A59" s="69" t="s">
        <v>417</v>
      </c>
      <c r="B59" s="70" t="s">
        <v>1732</v>
      </c>
      <c r="C59" s="70" t="s">
        <v>254</v>
      </c>
      <c r="D59" s="71" t="s">
        <v>454</v>
      </c>
      <c r="E59" s="72">
        <v>1</v>
      </c>
      <c r="F59" s="73">
        <v>872.96</v>
      </c>
      <c r="G59" s="74" t="s">
        <v>98</v>
      </c>
      <c r="H59" s="75">
        <v>872.96</v>
      </c>
      <c r="I59" s="76">
        <v>1</v>
      </c>
      <c r="J59" s="75">
        <v>872.96</v>
      </c>
      <c r="R59" s="47">
        <v>0</v>
      </c>
      <c r="S59" s="47">
        <v>0</v>
      </c>
      <c r="T59" s="47">
        <v>0</v>
      </c>
      <c r="U59" s="47">
        <v>0</v>
      </c>
    </row>
    <row r="60" spans="1:21" ht="15">
      <c r="C60" s="77" t="s">
        <v>95</v>
      </c>
      <c r="G60" s="263">
        <v>872.96</v>
      </c>
      <c r="H60" s="263"/>
      <c r="I60" s="263">
        <v>872.96</v>
      </c>
      <c r="J60" s="263"/>
      <c r="O60" s="47">
        <v>872.96</v>
      </c>
      <c r="P60" s="47">
        <v>872.96</v>
      </c>
    </row>
    <row r="61" spans="1:21" ht="71.25">
      <c r="A61" s="64" t="s">
        <v>424</v>
      </c>
      <c r="B61" s="65" t="s">
        <v>1632</v>
      </c>
      <c r="C61" s="65" t="s">
        <v>1633</v>
      </c>
      <c r="D61" s="66" t="s">
        <v>460</v>
      </c>
      <c r="E61" s="45">
        <v>14</v>
      </c>
      <c r="F61" s="67"/>
      <c r="G61" s="56"/>
      <c r="H61" s="58"/>
      <c r="I61" s="68" t="s">
        <v>98</v>
      </c>
      <c r="J61" s="58"/>
      <c r="R61" s="47">
        <v>182.11</v>
      </c>
      <c r="S61" s="47">
        <v>154.79</v>
      </c>
      <c r="T61" s="47">
        <v>124.6</v>
      </c>
      <c r="U61" s="47">
        <v>99.68</v>
      </c>
    </row>
    <row r="62" spans="1:21" ht="14.25">
      <c r="A62" s="64"/>
      <c r="B62" s="65"/>
      <c r="C62" s="65" t="s">
        <v>88</v>
      </c>
      <c r="D62" s="66"/>
      <c r="E62" s="45"/>
      <c r="F62" s="67">
        <v>10.87</v>
      </c>
      <c r="G62" s="56" t="s">
        <v>771</v>
      </c>
      <c r="H62" s="58">
        <v>182.62</v>
      </c>
      <c r="I62" s="68">
        <v>1</v>
      </c>
      <c r="J62" s="58">
        <v>182.62</v>
      </c>
      <c r="Q62" s="47">
        <v>182.62</v>
      </c>
    </row>
    <row r="63" spans="1:21" ht="14.25">
      <c r="A63" s="64"/>
      <c r="B63" s="65"/>
      <c r="C63" s="65" t="s">
        <v>89</v>
      </c>
      <c r="D63" s="66"/>
      <c r="E63" s="45"/>
      <c r="F63" s="67">
        <v>8.8699999999999992</v>
      </c>
      <c r="G63" s="56" t="s">
        <v>771</v>
      </c>
      <c r="H63" s="58">
        <v>149.02000000000001</v>
      </c>
      <c r="I63" s="68">
        <v>1</v>
      </c>
      <c r="J63" s="58">
        <v>149.02000000000001</v>
      </c>
    </row>
    <row r="64" spans="1:21" ht="14.25">
      <c r="A64" s="64"/>
      <c r="B64" s="65"/>
      <c r="C64" s="65" t="s">
        <v>96</v>
      </c>
      <c r="D64" s="66"/>
      <c r="E64" s="45"/>
      <c r="F64" s="67">
        <v>0.54</v>
      </c>
      <c r="G64" s="56" t="s">
        <v>771</v>
      </c>
      <c r="H64" s="80">
        <v>9.07</v>
      </c>
      <c r="I64" s="68">
        <v>1</v>
      </c>
      <c r="J64" s="80">
        <v>9.07</v>
      </c>
      <c r="Q64" s="47">
        <v>9.07</v>
      </c>
    </row>
    <row r="65" spans="1:21" ht="14.25">
      <c r="A65" s="64"/>
      <c r="B65" s="65"/>
      <c r="C65" s="65" t="s">
        <v>97</v>
      </c>
      <c r="D65" s="66"/>
      <c r="E65" s="45"/>
      <c r="F65" s="67">
        <v>0.76</v>
      </c>
      <c r="G65" s="56" t="s">
        <v>98</v>
      </c>
      <c r="H65" s="58">
        <v>10.64</v>
      </c>
      <c r="I65" s="68">
        <v>1</v>
      </c>
      <c r="J65" s="58">
        <v>10.64</v>
      </c>
    </row>
    <row r="66" spans="1:21" ht="14.25">
      <c r="A66" s="64"/>
      <c r="B66" s="65"/>
      <c r="C66" s="65" t="s">
        <v>829</v>
      </c>
      <c r="D66" s="66" t="s">
        <v>91</v>
      </c>
      <c r="E66" s="45">
        <v>95</v>
      </c>
      <c r="F66" s="67"/>
      <c r="G66" s="56"/>
      <c r="H66" s="58">
        <v>182.11</v>
      </c>
      <c r="I66" s="68">
        <v>80.75</v>
      </c>
      <c r="J66" s="58">
        <v>154.79</v>
      </c>
    </row>
    <row r="67" spans="1:21" ht="14.25">
      <c r="A67" s="64"/>
      <c r="B67" s="65"/>
      <c r="C67" s="65" t="s">
        <v>830</v>
      </c>
      <c r="D67" s="66" t="s">
        <v>91</v>
      </c>
      <c r="E67" s="45">
        <v>65</v>
      </c>
      <c r="F67" s="67"/>
      <c r="G67" s="56"/>
      <c r="H67" s="58">
        <v>124.6</v>
      </c>
      <c r="I67" s="68">
        <v>52</v>
      </c>
      <c r="J67" s="58">
        <v>99.68</v>
      </c>
    </row>
    <row r="68" spans="1:21" ht="14.25">
      <c r="A68" s="69"/>
      <c r="B68" s="70"/>
      <c r="C68" s="70" t="s">
        <v>93</v>
      </c>
      <c r="D68" s="71" t="s">
        <v>94</v>
      </c>
      <c r="E68" s="72">
        <v>1.1299999999999999</v>
      </c>
      <c r="F68" s="73"/>
      <c r="G68" s="74" t="s">
        <v>771</v>
      </c>
      <c r="H68" s="75">
        <v>18.983999999999998</v>
      </c>
      <c r="I68" s="76"/>
      <c r="J68" s="75"/>
    </row>
    <row r="69" spans="1:21" ht="15">
      <c r="C69" s="77" t="s">
        <v>95</v>
      </c>
      <c r="G69" s="263">
        <v>648.99</v>
      </c>
      <c r="H69" s="263"/>
      <c r="I69" s="263">
        <v>596.75</v>
      </c>
      <c r="J69" s="263"/>
      <c r="O69" s="79">
        <v>648.99</v>
      </c>
      <c r="P69" s="79">
        <v>596.75</v>
      </c>
    </row>
    <row r="70" spans="1:21" ht="54">
      <c r="A70" s="69" t="s">
        <v>711</v>
      </c>
      <c r="B70" s="70" t="s">
        <v>1731</v>
      </c>
      <c r="C70" s="70" t="s">
        <v>255</v>
      </c>
      <c r="D70" s="71" t="s">
        <v>454</v>
      </c>
      <c r="E70" s="72">
        <v>8</v>
      </c>
      <c r="F70" s="73">
        <v>92.27</v>
      </c>
      <c r="G70" s="74" t="s">
        <v>98</v>
      </c>
      <c r="H70" s="75">
        <v>738.16</v>
      </c>
      <c r="I70" s="76">
        <v>1</v>
      </c>
      <c r="J70" s="75">
        <v>738.16</v>
      </c>
      <c r="R70" s="47">
        <v>0</v>
      </c>
      <c r="S70" s="47">
        <v>0</v>
      </c>
      <c r="T70" s="47">
        <v>0</v>
      </c>
      <c r="U70" s="47">
        <v>0</v>
      </c>
    </row>
    <row r="71" spans="1:21" ht="15">
      <c r="C71" s="77" t="s">
        <v>95</v>
      </c>
      <c r="G71" s="263">
        <v>738.16</v>
      </c>
      <c r="H71" s="263"/>
      <c r="I71" s="263">
        <v>738.16</v>
      </c>
      <c r="J71" s="263"/>
      <c r="O71" s="47">
        <v>738.16</v>
      </c>
      <c r="P71" s="47">
        <v>738.16</v>
      </c>
    </row>
    <row r="72" spans="1:21" ht="39.75">
      <c r="A72" s="69" t="s">
        <v>714</v>
      </c>
      <c r="B72" s="70" t="s">
        <v>1731</v>
      </c>
      <c r="C72" s="70" t="s">
        <v>256</v>
      </c>
      <c r="D72" s="71" t="s">
        <v>454</v>
      </c>
      <c r="E72" s="72">
        <v>3</v>
      </c>
      <c r="F72" s="73">
        <v>178.25</v>
      </c>
      <c r="G72" s="74" t="s">
        <v>98</v>
      </c>
      <c r="H72" s="75">
        <v>534.75</v>
      </c>
      <c r="I72" s="76">
        <v>1</v>
      </c>
      <c r="J72" s="75">
        <v>534.75</v>
      </c>
      <c r="R72" s="47">
        <v>0</v>
      </c>
      <c r="S72" s="47">
        <v>0</v>
      </c>
      <c r="T72" s="47">
        <v>0</v>
      </c>
      <c r="U72" s="47">
        <v>0</v>
      </c>
    </row>
    <row r="73" spans="1:21" ht="15">
      <c r="C73" s="77" t="s">
        <v>95</v>
      </c>
      <c r="G73" s="263">
        <v>534.75</v>
      </c>
      <c r="H73" s="263"/>
      <c r="I73" s="263">
        <v>534.75</v>
      </c>
      <c r="J73" s="263"/>
      <c r="O73" s="47">
        <v>534.75</v>
      </c>
      <c r="P73" s="47">
        <v>534.75</v>
      </c>
    </row>
    <row r="74" spans="1:21" ht="39.75">
      <c r="A74" s="69" t="s">
        <v>717</v>
      </c>
      <c r="B74" s="70" t="s">
        <v>1731</v>
      </c>
      <c r="C74" s="70" t="s">
        <v>257</v>
      </c>
      <c r="D74" s="71" t="s">
        <v>454</v>
      </c>
      <c r="E74" s="72">
        <v>3</v>
      </c>
      <c r="F74" s="73">
        <v>207.83</v>
      </c>
      <c r="G74" s="74" t="s">
        <v>98</v>
      </c>
      <c r="H74" s="75">
        <v>623.49</v>
      </c>
      <c r="I74" s="76">
        <v>1</v>
      </c>
      <c r="J74" s="75">
        <v>623.49</v>
      </c>
      <c r="R74" s="47">
        <v>0</v>
      </c>
      <c r="S74" s="47">
        <v>0</v>
      </c>
      <c r="T74" s="47">
        <v>0</v>
      </c>
      <c r="U74" s="47">
        <v>0</v>
      </c>
    </row>
    <row r="75" spans="1:21" ht="15">
      <c r="C75" s="77" t="s">
        <v>95</v>
      </c>
      <c r="G75" s="263">
        <v>623.49</v>
      </c>
      <c r="H75" s="263"/>
      <c r="I75" s="263">
        <v>623.49</v>
      </c>
      <c r="J75" s="263"/>
      <c r="O75" s="47">
        <v>623.49</v>
      </c>
      <c r="P75" s="47">
        <v>623.49</v>
      </c>
    </row>
    <row r="76" spans="1:21" ht="42.75">
      <c r="A76" s="64" t="s">
        <v>427</v>
      </c>
      <c r="B76" s="65" t="s">
        <v>1733</v>
      </c>
      <c r="C76" s="65" t="s">
        <v>1734</v>
      </c>
      <c r="D76" s="66" t="s">
        <v>460</v>
      </c>
      <c r="E76" s="45">
        <v>1</v>
      </c>
      <c r="F76" s="67"/>
      <c r="G76" s="56"/>
      <c r="H76" s="58"/>
      <c r="I76" s="68" t="s">
        <v>98</v>
      </c>
      <c r="J76" s="58"/>
      <c r="R76" s="47">
        <v>33.25</v>
      </c>
      <c r="S76" s="47">
        <v>28.26</v>
      </c>
      <c r="T76" s="47">
        <v>24.94</v>
      </c>
      <c r="U76" s="47">
        <v>19.95</v>
      </c>
    </row>
    <row r="77" spans="1:21" ht="14.25">
      <c r="A77" s="64"/>
      <c r="B77" s="65"/>
      <c r="C77" s="65" t="s">
        <v>88</v>
      </c>
      <c r="D77" s="66"/>
      <c r="E77" s="45"/>
      <c r="F77" s="67">
        <v>34.630000000000003</v>
      </c>
      <c r="G77" s="56" t="s">
        <v>771</v>
      </c>
      <c r="H77" s="58">
        <v>41.56</v>
      </c>
      <c r="I77" s="68">
        <v>1</v>
      </c>
      <c r="J77" s="58">
        <v>41.56</v>
      </c>
      <c r="Q77" s="47">
        <v>41.56</v>
      </c>
    </row>
    <row r="78" spans="1:21" ht="14.25">
      <c r="A78" s="64"/>
      <c r="B78" s="65"/>
      <c r="C78" s="65" t="s">
        <v>89</v>
      </c>
      <c r="D78" s="66"/>
      <c r="E78" s="45"/>
      <c r="F78" s="67">
        <v>0.25</v>
      </c>
      <c r="G78" s="56" t="s">
        <v>771</v>
      </c>
      <c r="H78" s="58">
        <v>0.3</v>
      </c>
      <c r="I78" s="68">
        <v>1</v>
      </c>
      <c r="J78" s="58">
        <v>0.3</v>
      </c>
    </row>
    <row r="79" spans="1:21" ht="14.25">
      <c r="A79" s="64"/>
      <c r="B79" s="65"/>
      <c r="C79" s="65" t="s">
        <v>96</v>
      </c>
      <c r="D79" s="66"/>
      <c r="E79" s="45"/>
      <c r="F79" s="67">
        <v>0</v>
      </c>
      <c r="G79" s="56" t="s">
        <v>771</v>
      </c>
      <c r="H79" s="80">
        <v>0</v>
      </c>
      <c r="I79" s="68">
        <v>1</v>
      </c>
      <c r="J79" s="80">
        <v>0</v>
      </c>
      <c r="Q79" s="47">
        <v>0</v>
      </c>
    </row>
    <row r="80" spans="1:21" ht="14.25">
      <c r="A80" s="64"/>
      <c r="B80" s="65"/>
      <c r="C80" s="65" t="s">
        <v>97</v>
      </c>
      <c r="D80" s="66"/>
      <c r="E80" s="45"/>
      <c r="F80" s="67">
        <v>3.67</v>
      </c>
      <c r="G80" s="56" t="s">
        <v>98</v>
      </c>
      <c r="H80" s="58">
        <v>3.67</v>
      </c>
      <c r="I80" s="68">
        <v>1</v>
      </c>
      <c r="J80" s="58">
        <v>3.67</v>
      </c>
    </row>
    <row r="81" spans="1:21" ht="14.25">
      <c r="A81" s="64"/>
      <c r="B81" s="65"/>
      <c r="C81" s="65" t="s">
        <v>829</v>
      </c>
      <c r="D81" s="66" t="s">
        <v>91</v>
      </c>
      <c r="E81" s="45">
        <v>80</v>
      </c>
      <c r="F81" s="67"/>
      <c r="G81" s="56"/>
      <c r="H81" s="58">
        <v>33.25</v>
      </c>
      <c r="I81" s="68">
        <v>68</v>
      </c>
      <c r="J81" s="58">
        <v>28.26</v>
      </c>
    </row>
    <row r="82" spans="1:21" ht="14.25">
      <c r="A82" s="64"/>
      <c r="B82" s="65"/>
      <c r="C82" s="65" t="s">
        <v>830</v>
      </c>
      <c r="D82" s="66" t="s">
        <v>91</v>
      </c>
      <c r="E82" s="45">
        <v>60</v>
      </c>
      <c r="F82" s="67"/>
      <c r="G82" s="56"/>
      <c r="H82" s="58">
        <v>24.94</v>
      </c>
      <c r="I82" s="68">
        <v>48</v>
      </c>
      <c r="J82" s="58">
        <v>19.95</v>
      </c>
    </row>
    <row r="83" spans="1:21" ht="14.25">
      <c r="A83" s="69"/>
      <c r="B83" s="70"/>
      <c r="C83" s="70" t="s">
        <v>93</v>
      </c>
      <c r="D83" s="71" t="s">
        <v>94</v>
      </c>
      <c r="E83" s="72">
        <v>3.6</v>
      </c>
      <c r="F83" s="73"/>
      <c r="G83" s="74" t="s">
        <v>771</v>
      </c>
      <c r="H83" s="75">
        <v>4.32</v>
      </c>
      <c r="I83" s="76"/>
      <c r="J83" s="75"/>
    </row>
    <row r="84" spans="1:21" ht="15">
      <c r="C84" s="77" t="s">
        <v>95</v>
      </c>
      <c r="G84" s="263">
        <v>103.72</v>
      </c>
      <c r="H84" s="263"/>
      <c r="I84" s="263">
        <v>93.740000000000009</v>
      </c>
      <c r="J84" s="263"/>
      <c r="O84" s="79">
        <v>103.72</v>
      </c>
      <c r="P84" s="79">
        <v>93.740000000000009</v>
      </c>
    </row>
    <row r="85" spans="1:21" ht="54">
      <c r="A85" s="69" t="s">
        <v>431</v>
      </c>
      <c r="B85" s="70" t="s">
        <v>1731</v>
      </c>
      <c r="C85" s="70" t="s">
        <v>258</v>
      </c>
      <c r="D85" s="71" t="s">
        <v>454</v>
      </c>
      <c r="E85" s="72">
        <v>1</v>
      </c>
      <c r="F85" s="73">
        <v>507.48</v>
      </c>
      <c r="G85" s="74" t="s">
        <v>98</v>
      </c>
      <c r="H85" s="75">
        <v>507.48</v>
      </c>
      <c r="I85" s="76">
        <v>1</v>
      </c>
      <c r="J85" s="75">
        <v>507.48</v>
      </c>
      <c r="R85" s="47">
        <v>0</v>
      </c>
      <c r="S85" s="47">
        <v>0</v>
      </c>
      <c r="T85" s="47">
        <v>0</v>
      </c>
      <c r="U85" s="47">
        <v>0</v>
      </c>
    </row>
    <row r="86" spans="1:21" ht="15">
      <c r="C86" s="77" t="s">
        <v>95</v>
      </c>
      <c r="G86" s="263">
        <v>507.48</v>
      </c>
      <c r="H86" s="263"/>
      <c r="I86" s="263">
        <v>507.48</v>
      </c>
      <c r="J86" s="263"/>
      <c r="O86" s="47">
        <v>507.48</v>
      </c>
      <c r="P86" s="47">
        <v>507.48</v>
      </c>
    </row>
    <row r="87" spans="1:21" ht="57">
      <c r="A87" s="64" t="s">
        <v>433</v>
      </c>
      <c r="B87" s="65" t="s">
        <v>1735</v>
      </c>
      <c r="C87" s="65" t="s">
        <v>1736</v>
      </c>
      <c r="D87" s="66" t="s">
        <v>460</v>
      </c>
      <c r="E87" s="45">
        <v>22</v>
      </c>
      <c r="F87" s="67"/>
      <c r="G87" s="56"/>
      <c r="H87" s="58"/>
      <c r="I87" s="68" t="s">
        <v>98</v>
      </c>
      <c r="J87" s="58"/>
      <c r="R87" s="47">
        <v>341.3</v>
      </c>
      <c r="S87" s="47">
        <v>290.10000000000002</v>
      </c>
      <c r="T87" s="47">
        <v>255.97</v>
      </c>
      <c r="U87" s="47">
        <v>204.78</v>
      </c>
    </row>
    <row r="88" spans="1:21" ht="14.25">
      <c r="A88" s="64"/>
      <c r="B88" s="65"/>
      <c r="C88" s="65" t="s">
        <v>88</v>
      </c>
      <c r="D88" s="66"/>
      <c r="E88" s="45"/>
      <c r="F88" s="67">
        <v>16.16</v>
      </c>
      <c r="G88" s="56" t="s">
        <v>771</v>
      </c>
      <c r="H88" s="58">
        <v>426.62</v>
      </c>
      <c r="I88" s="68">
        <v>1</v>
      </c>
      <c r="J88" s="58">
        <v>426.62</v>
      </c>
      <c r="Q88" s="47">
        <v>426.62</v>
      </c>
    </row>
    <row r="89" spans="1:21" ht="14.25">
      <c r="A89" s="64"/>
      <c r="B89" s="65"/>
      <c r="C89" s="65" t="s">
        <v>89</v>
      </c>
      <c r="D89" s="66"/>
      <c r="E89" s="45"/>
      <c r="F89" s="67">
        <v>0.31</v>
      </c>
      <c r="G89" s="56" t="s">
        <v>771</v>
      </c>
      <c r="H89" s="58">
        <v>8.18</v>
      </c>
      <c r="I89" s="68">
        <v>1</v>
      </c>
      <c r="J89" s="58">
        <v>8.18</v>
      </c>
    </row>
    <row r="90" spans="1:21" ht="14.25">
      <c r="A90" s="64"/>
      <c r="B90" s="65"/>
      <c r="C90" s="65" t="s">
        <v>96</v>
      </c>
      <c r="D90" s="66"/>
      <c r="E90" s="45"/>
      <c r="F90" s="67">
        <v>0</v>
      </c>
      <c r="G90" s="56" t="s">
        <v>771</v>
      </c>
      <c r="H90" s="80">
        <v>0</v>
      </c>
      <c r="I90" s="68">
        <v>1</v>
      </c>
      <c r="J90" s="80">
        <v>0</v>
      </c>
      <c r="Q90" s="47">
        <v>0</v>
      </c>
    </row>
    <row r="91" spans="1:21" ht="14.25">
      <c r="A91" s="64"/>
      <c r="B91" s="65"/>
      <c r="C91" s="65" t="s">
        <v>97</v>
      </c>
      <c r="D91" s="66"/>
      <c r="E91" s="45"/>
      <c r="F91" s="67">
        <v>2.74</v>
      </c>
      <c r="G91" s="56" t="s">
        <v>98</v>
      </c>
      <c r="H91" s="58">
        <v>60.28</v>
      </c>
      <c r="I91" s="68">
        <v>1</v>
      </c>
      <c r="J91" s="58">
        <v>60.28</v>
      </c>
    </row>
    <row r="92" spans="1:21" ht="14.25">
      <c r="A92" s="64"/>
      <c r="B92" s="65"/>
      <c r="C92" s="65" t="s">
        <v>829</v>
      </c>
      <c r="D92" s="66" t="s">
        <v>91</v>
      </c>
      <c r="E92" s="45">
        <v>80</v>
      </c>
      <c r="F92" s="67"/>
      <c r="G92" s="56"/>
      <c r="H92" s="58">
        <v>341.3</v>
      </c>
      <c r="I92" s="68">
        <v>68</v>
      </c>
      <c r="J92" s="58">
        <v>290.10000000000002</v>
      </c>
    </row>
    <row r="93" spans="1:21" ht="14.25">
      <c r="A93" s="64"/>
      <c r="B93" s="65"/>
      <c r="C93" s="65" t="s">
        <v>830</v>
      </c>
      <c r="D93" s="66" t="s">
        <v>91</v>
      </c>
      <c r="E93" s="45">
        <v>60</v>
      </c>
      <c r="F93" s="67"/>
      <c r="G93" s="56"/>
      <c r="H93" s="58">
        <v>255.97</v>
      </c>
      <c r="I93" s="68">
        <v>48</v>
      </c>
      <c r="J93" s="58">
        <v>204.78</v>
      </c>
    </row>
    <row r="94" spans="1:21" ht="14.25">
      <c r="A94" s="69"/>
      <c r="B94" s="70"/>
      <c r="C94" s="70" t="s">
        <v>93</v>
      </c>
      <c r="D94" s="71" t="s">
        <v>94</v>
      </c>
      <c r="E94" s="72">
        <v>1.68</v>
      </c>
      <c r="F94" s="73"/>
      <c r="G94" s="74" t="s">
        <v>771</v>
      </c>
      <c r="H94" s="75">
        <v>44.352000000000004</v>
      </c>
      <c r="I94" s="76"/>
      <c r="J94" s="75"/>
    </row>
    <row r="95" spans="1:21" ht="15">
      <c r="C95" s="77" t="s">
        <v>95</v>
      </c>
      <c r="G95" s="263">
        <v>1092.3499999999999</v>
      </c>
      <c r="H95" s="263"/>
      <c r="I95" s="263">
        <v>989.96</v>
      </c>
      <c r="J95" s="263"/>
      <c r="O95" s="79">
        <v>1092.3499999999999</v>
      </c>
      <c r="P95" s="79">
        <v>989.96</v>
      </c>
    </row>
    <row r="96" spans="1:21" ht="68.25">
      <c r="A96" s="69" t="s">
        <v>726</v>
      </c>
      <c r="B96" s="70" t="s">
        <v>1731</v>
      </c>
      <c r="C96" s="70" t="s">
        <v>259</v>
      </c>
      <c r="D96" s="71" t="s">
        <v>454</v>
      </c>
      <c r="E96" s="72">
        <v>15</v>
      </c>
      <c r="F96" s="73">
        <v>259.27</v>
      </c>
      <c r="G96" s="74" t="s">
        <v>98</v>
      </c>
      <c r="H96" s="75">
        <v>3889.05</v>
      </c>
      <c r="I96" s="76">
        <v>1</v>
      </c>
      <c r="J96" s="75">
        <v>3889.05</v>
      </c>
      <c r="R96" s="47">
        <v>0</v>
      </c>
      <c r="S96" s="47">
        <v>0</v>
      </c>
      <c r="T96" s="47">
        <v>0</v>
      </c>
      <c r="U96" s="47">
        <v>0</v>
      </c>
    </row>
    <row r="97" spans="1:21" ht="15">
      <c r="C97" s="77" t="s">
        <v>95</v>
      </c>
      <c r="G97" s="263">
        <v>3889.05</v>
      </c>
      <c r="H97" s="263"/>
      <c r="I97" s="263">
        <v>3889.05</v>
      </c>
      <c r="J97" s="263"/>
      <c r="O97" s="47">
        <v>3889.05</v>
      </c>
      <c r="P97" s="47">
        <v>3889.05</v>
      </c>
    </row>
    <row r="98" spans="1:21" ht="54">
      <c r="A98" s="69" t="s">
        <v>728</v>
      </c>
      <c r="B98" s="70" t="s">
        <v>1731</v>
      </c>
      <c r="C98" s="70" t="s">
        <v>260</v>
      </c>
      <c r="D98" s="71" t="s">
        <v>454</v>
      </c>
      <c r="E98" s="72">
        <v>7</v>
      </c>
      <c r="F98" s="73">
        <v>4423.3500000000004</v>
      </c>
      <c r="G98" s="74" t="s">
        <v>98</v>
      </c>
      <c r="H98" s="75">
        <v>30963.45</v>
      </c>
      <c r="I98" s="76">
        <v>1</v>
      </c>
      <c r="J98" s="75">
        <v>30963.45</v>
      </c>
      <c r="R98" s="47">
        <v>0</v>
      </c>
      <c r="S98" s="47">
        <v>0</v>
      </c>
      <c r="T98" s="47">
        <v>0</v>
      </c>
      <c r="U98" s="47">
        <v>0</v>
      </c>
    </row>
    <row r="99" spans="1:21" ht="15">
      <c r="C99" s="77" t="s">
        <v>95</v>
      </c>
      <c r="G99" s="263">
        <v>30963.45</v>
      </c>
      <c r="H99" s="263"/>
      <c r="I99" s="263">
        <v>30963.45</v>
      </c>
      <c r="J99" s="263"/>
      <c r="O99" s="47">
        <v>30963.45</v>
      </c>
      <c r="P99" s="47">
        <v>30963.45</v>
      </c>
    </row>
    <row r="100" spans="1:21" ht="57">
      <c r="A100" s="64" t="s">
        <v>731</v>
      </c>
      <c r="B100" s="65" t="s">
        <v>1634</v>
      </c>
      <c r="C100" s="65" t="s">
        <v>1635</v>
      </c>
      <c r="D100" s="66" t="s">
        <v>460</v>
      </c>
      <c r="E100" s="45">
        <v>22</v>
      </c>
      <c r="F100" s="67"/>
      <c r="G100" s="56"/>
      <c r="H100" s="58"/>
      <c r="I100" s="68" t="s">
        <v>98</v>
      </c>
      <c r="J100" s="58"/>
      <c r="R100" s="47">
        <v>170.65</v>
      </c>
      <c r="S100" s="47">
        <v>145.05000000000001</v>
      </c>
      <c r="T100" s="47">
        <v>127.99</v>
      </c>
      <c r="U100" s="47">
        <v>102.39</v>
      </c>
    </row>
    <row r="101" spans="1:21" ht="14.25">
      <c r="A101" s="64"/>
      <c r="B101" s="65"/>
      <c r="C101" s="65" t="s">
        <v>88</v>
      </c>
      <c r="D101" s="66"/>
      <c r="E101" s="45"/>
      <c r="F101" s="67">
        <v>8.08</v>
      </c>
      <c r="G101" s="56" t="s">
        <v>771</v>
      </c>
      <c r="H101" s="58">
        <v>213.31</v>
      </c>
      <c r="I101" s="68">
        <v>1</v>
      </c>
      <c r="J101" s="58">
        <v>213.31</v>
      </c>
      <c r="Q101" s="47">
        <v>213.31</v>
      </c>
    </row>
    <row r="102" spans="1:21" ht="14.25">
      <c r="A102" s="64"/>
      <c r="B102" s="65"/>
      <c r="C102" s="65" t="s">
        <v>89</v>
      </c>
      <c r="D102" s="66"/>
      <c r="E102" s="45"/>
      <c r="F102" s="67">
        <v>0.12</v>
      </c>
      <c r="G102" s="56" t="s">
        <v>771</v>
      </c>
      <c r="H102" s="58">
        <v>3.17</v>
      </c>
      <c r="I102" s="68">
        <v>1</v>
      </c>
      <c r="J102" s="58">
        <v>3.17</v>
      </c>
    </row>
    <row r="103" spans="1:21" ht="14.25">
      <c r="A103" s="64"/>
      <c r="B103" s="65"/>
      <c r="C103" s="65" t="s">
        <v>96</v>
      </c>
      <c r="D103" s="66"/>
      <c r="E103" s="45"/>
      <c r="F103" s="67">
        <v>0</v>
      </c>
      <c r="G103" s="56" t="s">
        <v>771</v>
      </c>
      <c r="H103" s="80">
        <v>0</v>
      </c>
      <c r="I103" s="68">
        <v>1</v>
      </c>
      <c r="J103" s="80">
        <v>0</v>
      </c>
      <c r="Q103" s="47">
        <v>0</v>
      </c>
    </row>
    <row r="104" spans="1:21" ht="14.25">
      <c r="A104" s="64"/>
      <c r="B104" s="65"/>
      <c r="C104" s="65" t="s">
        <v>97</v>
      </c>
      <c r="D104" s="66"/>
      <c r="E104" s="45"/>
      <c r="F104" s="67">
        <v>1.28</v>
      </c>
      <c r="G104" s="56" t="s">
        <v>98</v>
      </c>
      <c r="H104" s="58">
        <v>28.16</v>
      </c>
      <c r="I104" s="68">
        <v>1</v>
      </c>
      <c r="J104" s="58">
        <v>28.16</v>
      </c>
    </row>
    <row r="105" spans="1:21" ht="14.25">
      <c r="A105" s="64"/>
      <c r="B105" s="65"/>
      <c r="C105" s="65" t="s">
        <v>829</v>
      </c>
      <c r="D105" s="66" t="s">
        <v>91</v>
      </c>
      <c r="E105" s="45">
        <v>80</v>
      </c>
      <c r="F105" s="67"/>
      <c r="G105" s="56"/>
      <c r="H105" s="58">
        <v>170.65</v>
      </c>
      <c r="I105" s="68">
        <v>68</v>
      </c>
      <c r="J105" s="58">
        <v>145.05000000000001</v>
      </c>
    </row>
    <row r="106" spans="1:21" ht="14.25">
      <c r="A106" s="64"/>
      <c r="B106" s="65"/>
      <c r="C106" s="65" t="s">
        <v>830</v>
      </c>
      <c r="D106" s="66" t="s">
        <v>91</v>
      </c>
      <c r="E106" s="45">
        <v>60</v>
      </c>
      <c r="F106" s="67"/>
      <c r="G106" s="56"/>
      <c r="H106" s="58">
        <v>127.99</v>
      </c>
      <c r="I106" s="68">
        <v>48</v>
      </c>
      <c r="J106" s="58">
        <v>102.39</v>
      </c>
    </row>
    <row r="107" spans="1:21" ht="14.25">
      <c r="A107" s="69"/>
      <c r="B107" s="70"/>
      <c r="C107" s="70" t="s">
        <v>93</v>
      </c>
      <c r="D107" s="71" t="s">
        <v>94</v>
      </c>
      <c r="E107" s="72">
        <v>0.84</v>
      </c>
      <c r="F107" s="73"/>
      <c r="G107" s="74" t="s">
        <v>771</v>
      </c>
      <c r="H107" s="75">
        <v>22.176000000000002</v>
      </c>
      <c r="I107" s="76"/>
      <c r="J107" s="75"/>
    </row>
    <row r="108" spans="1:21" ht="15">
      <c r="C108" s="77" t="s">
        <v>95</v>
      </c>
      <c r="G108" s="263">
        <v>543.28</v>
      </c>
      <c r="H108" s="263"/>
      <c r="I108" s="263">
        <v>492.08</v>
      </c>
      <c r="J108" s="263"/>
      <c r="O108" s="79">
        <v>543.28</v>
      </c>
      <c r="P108" s="79">
        <v>492.08</v>
      </c>
    </row>
    <row r="109" spans="1:21" ht="54">
      <c r="A109" s="69" t="s">
        <v>436</v>
      </c>
      <c r="B109" s="70" t="s">
        <v>1731</v>
      </c>
      <c r="C109" s="70" t="s">
        <v>261</v>
      </c>
      <c r="D109" s="71" t="s">
        <v>454</v>
      </c>
      <c r="E109" s="72">
        <v>4</v>
      </c>
      <c r="F109" s="73">
        <v>138.4</v>
      </c>
      <c r="G109" s="74" t="s">
        <v>98</v>
      </c>
      <c r="H109" s="75">
        <v>553.6</v>
      </c>
      <c r="I109" s="76">
        <v>1</v>
      </c>
      <c r="J109" s="75">
        <v>553.6</v>
      </c>
      <c r="R109" s="47">
        <v>0</v>
      </c>
      <c r="S109" s="47">
        <v>0</v>
      </c>
      <c r="T109" s="47">
        <v>0</v>
      </c>
      <c r="U109" s="47">
        <v>0</v>
      </c>
    </row>
    <row r="110" spans="1:21" ht="15">
      <c r="C110" s="77" t="s">
        <v>95</v>
      </c>
      <c r="G110" s="263">
        <v>553.6</v>
      </c>
      <c r="H110" s="263"/>
      <c r="I110" s="263">
        <v>553.6</v>
      </c>
      <c r="J110" s="263"/>
      <c r="O110" s="47">
        <v>553.6</v>
      </c>
      <c r="P110" s="47">
        <v>553.6</v>
      </c>
    </row>
    <row r="111" spans="1:21" ht="54">
      <c r="A111" s="69" t="s">
        <v>440</v>
      </c>
      <c r="B111" s="70" t="s">
        <v>1731</v>
      </c>
      <c r="C111" s="70" t="s">
        <v>262</v>
      </c>
      <c r="D111" s="71" t="s">
        <v>454</v>
      </c>
      <c r="E111" s="72">
        <v>18</v>
      </c>
      <c r="F111" s="73">
        <v>180.34</v>
      </c>
      <c r="G111" s="74" t="s">
        <v>98</v>
      </c>
      <c r="H111" s="75">
        <v>3246.12</v>
      </c>
      <c r="I111" s="76">
        <v>1</v>
      </c>
      <c r="J111" s="75">
        <v>3246.12</v>
      </c>
      <c r="R111" s="47">
        <v>0</v>
      </c>
      <c r="S111" s="47">
        <v>0</v>
      </c>
      <c r="T111" s="47">
        <v>0</v>
      </c>
      <c r="U111" s="47">
        <v>0</v>
      </c>
    </row>
    <row r="112" spans="1:21" ht="15">
      <c r="C112" s="77" t="s">
        <v>95</v>
      </c>
      <c r="G112" s="263">
        <v>3246.12</v>
      </c>
      <c r="H112" s="263"/>
      <c r="I112" s="263">
        <v>3246.12</v>
      </c>
      <c r="J112" s="263"/>
      <c r="O112" s="47">
        <v>3246.12</v>
      </c>
      <c r="P112" s="47">
        <v>3246.12</v>
      </c>
    </row>
    <row r="113" spans="1:21" ht="28.5">
      <c r="A113" s="64" t="s">
        <v>446</v>
      </c>
      <c r="B113" s="65" t="s">
        <v>1737</v>
      </c>
      <c r="C113" s="65" t="s">
        <v>1738</v>
      </c>
      <c r="D113" s="66" t="s">
        <v>1739</v>
      </c>
      <c r="E113" s="45">
        <v>4</v>
      </c>
      <c r="F113" s="67"/>
      <c r="G113" s="56"/>
      <c r="H113" s="58"/>
      <c r="I113" s="68" t="s">
        <v>98</v>
      </c>
      <c r="J113" s="58"/>
      <c r="R113" s="47">
        <v>7.38</v>
      </c>
      <c r="S113" s="47">
        <v>6.27</v>
      </c>
      <c r="T113" s="47">
        <v>5.53</v>
      </c>
      <c r="U113" s="47">
        <v>4.43</v>
      </c>
    </row>
    <row r="114" spans="1:21" ht="14.25">
      <c r="A114" s="64"/>
      <c r="B114" s="65"/>
      <c r="C114" s="65" t="s">
        <v>88</v>
      </c>
      <c r="D114" s="66"/>
      <c r="E114" s="45"/>
      <c r="F114" s="67">
        <v>1.92</v>
      </c>
      <c r="G114" s="56" t="s">
        <v>771</v>
      </c>
      <c r="H114" s="58">
        <v>9.2200000000000006</v>
      </c>
      <c r="I114" s="68">
        <v>1</v>
      </c>
      <c r="J114" s="58">
        <v>9.2200000000000006</v>
      </c>
      <c r="Q114" s="47">
        <v>9.2200000000000006</v>
      </c>
    </row>
    <row r="115" spans="1:21" ht="14.25">
      <c r="A115" s="64"/>
      <c r="B115" s="65"/>
      <c r="C115" s="65" t="s">
        <v>89</v>
      </c>
      <c r="D115" s="66"/>
      <c r="E115" s="45"/>
      <c r="F115" s="67">
        <v>0</v>
      </c>
      <c r="G115" s="56" t="s">
        <v>771</v>
      </c>
      <c r="H115" s="58">
        <v>0</v>
      </c>
      <c r="I115" s="68">
        <v>1</v>
      </c>
      <c r="J115" s="58">
        <v>0</v>
      </c>
    </row>
    <row r="116" spans="1:21" ht="14.25">
      <c r="A116" s="64"/>
      <c r="B116" s="65"/>
      <c r="C116" s="65" t="s">
        <v>96</v>
      </c>
      <c r="D116" s="66"/>
      <c r="E116" s="45"/>
      <c r="F116" s="67">
        <v>0</v>
      </c>
      <c r="G116" s="56" t="s">
        <v>771</v>
      </c>
      <c r="H116" s="80">
        <v>0</v>
      </c>
      <c r="I116" s="68">
        <v>1</v>
      </c>
      <c r="J116" s="80">
        <v>0</v>
      </c>
      <c r="Q116" s="47">
        <v>0</v>
      </c>
    </row>
    <row r="117" spans="1:21" ht="14.25">
      <c r="A117" s="64"/>
      <c r="B117" s="65"/>
      <c r="C117" s="65" t="s">
        <v>97</v>
      </c>
      <c r="D117" s="66"/>
      <c r="E117" s="45"/>
      <c r="F117" s="67">
        <v>0.04</v>
      </c>
      <c r="G117" s="56" t="s">
        <v>98</v>
      </c>
      <c r="H117" s="58">
        <v>0.16</v>
      </c>
      <c r="I117" s="68">
        <v>1</v>
      </c>
      <c r="J117" s="58">
        <v>0.16</v>
      </c>
    </row>
    <row r="118" spans="1:21" ht="14.25">
      <c r="A118" s="64"/>
      <c r="B118" s="65"/>
      <c r="C118" s="65" t="s">
        <v>829</v>
      </c>
      <c r="D118" s="66" t="s">
        <v>91</v>
      </c>
      <c r="E118" s="45">
        <v>80</v>
      </c>
      <c r="F118" s="67"/>
      <c r="G118" s="56"/>
      <c r="H118" s="58">
        <v>7.38</v>
      </c>
      <c r="I118" s="68">
        <v>68</v>
      </c>
      <c r="J118" s="58">
        <v>6.27</v>
      </c>
    </row>
    <row r="119" spans="1:21" ht="14.25">
      <c r="A119" s="64"/>
      <c r="B119" s="65"/>
      <c r="C119" s="65" t="s">
        <v>830</v>
      </c>
      <c r="D119" s="66" t="s">
        <v>91</v>
      </c>
      <c r="E119" s="45">
        <v>60</v>
      </c>
      <c r="F119" s="67"/>
      <c r="G119" s="56"/>
      <c r="H119" s="58">
        <v>5.53</v>
      </c>
      <c r="I119" s="68">
        <v>48</v>
      </c>
      <c r="J119" s="58">
        <v>4.43</v>
      </c>
    </row>
    <row r="120" spans="1:21" ht="14.25">
      <c r="A120" s="69"/>
      <c r="B120" s="70"/>
      <c r="C120" s="70" t="s">
        <v>93</v>
      </c>
      <c r="D120" s="71" t="s">
        <v>94</v>
      </c>
      <c r="E120" s="72">
        <v>0.2</v>
      </c>
      <c r="F120" s="73"/>
      <c r="G120" s="74" t="s">
        <v>771</v>
      </c>
      <c r="H120" s="75">
        <v>0.96</v>
      </c>
      <c r="I120" s="76"/>
      <c r="J120" s="75"/>
    </row>
    <row r="121" spans="1:21" ht="15">
      <c r="C121" s="77" t="s">
        <v>95</v>
      </c>
      <c r="G121" s="263">
        <v>22.29</v>
      </c>
      <c r="H121" s="263"/>
      <c r="I121" s="263">
        <v>20.079999999999998</v>
      </c>
      <c r="J121" s="263"/>
      <c r="O121" s="79">
        <v>22.29</v>
      </c>
      <c r="P121" s="79">
        <v>20.079999999999998</v>
      </c>
    </row>
    <row r="122" spans="1:21" ht="68.25">
      <c r="A122" s="69" t="s">
        <v>744</v>
      </c>
      <c r="B122" s="70" t="s">
        <v>98</v>
      </c>
      <c r="C122" s="70" t="s">
        <v>263</v>
      </c>
      <c r="D122" s="71" t="s">
        <v>454</v>
      </c>
      <c r="E122" s="72">
        <v>4</v>
      </c>
      <c r="F122" s="73">
        <v>88.05</v>
      </c>
      <c r="G122" s="74" t="s">
        <v>98</v>
      </c>
      <c r="H122" s="75">
        <v>352.2</v>
      </c>
      <c r="I122" s="76">
        <v>1</v>
      </c>
      <c r="J122" s="75">
        <v>352.2</v>
      </c>
      <c r="R122" s="47">
        <v>0</v>
      </c>
      <c r="S122" s="47">
        <v>0</v>
      </c>
      <c r="T122" s="47">
        <v>0</v>
      </c>
      <c r="U122" s="47">
        <v>0</v>
      </c>
    </row>
    <row r="123" spans="1:21" ht="15">
      <c r="C123" s="77" t="s">
        <v>95</v>
      </c>
      <c r="G123" s="263">
        <v>352.2</v>
      </c>
      <c r="H123" s="263"/>
      <c r="I123" s="263">
        <v>352.2</v>
      </c>
      <c r="J123" s="263"/>
      <c r="O123" s="47">
        <v>352.2</v>
      </c>
      <c r="P123" s="47">
        <v>352.2</v>
      </c>
    </row>
    <row r="124" spans="1:21" ht="28.5">
      <c r="A124" s="64" t="s">
        <v>453</v>
      </c>
      <c r="B124" s="65" t="s">
        <v>1639</v>
      </c>
      <c r="C124" s="65" t="s">
        <v>1640</v>
      </c>
      <c r="D124" s="66" t="s">
        <v>460</v>
      </c>
      <c r="E124" s="45">
        <v>9</v>
      </c>
      <c r="F124" s="67"/>
      <c r="G124" s="56"/>
      <c r="H124" s="58"/>
      <c r="I124" s="68" t="s">
        <v>98</v>
      </c>
      <c r="J124" s="58"/>
      <c r="R124" s="47">
        <v>180.24</v>
      </c>
      <c r="S124" s="47">
        <v>153.19999999999999</v>
      </c>
      <c r="T124" s="47">
        <v>127.34</v>
      </c>
      <c r="U124" s="47">
        <v>101.87</v>
      </c>
    </row>
    <row r="125" spans="1:21" ht="14.25">
      <c r="A125" s="64"/>
      <c r="B125" s="65"/>
      <c r="C125" s="65" t="s">
        <v>88</v>
      </c>
      <c r="D125" s="66"/>
      <c r="E125" s="45"/>
      <c r="F125" s="67">
        <v>18.14</v>
      </c>
      <c r="G125" s="56" t="s">
        <v>771</v>
      </c>
      <c r="H125" s="58">
        <v>195.91</v>
      </c>
      <c r="I125" s="68">
        <v>1</v>
      </c>
      <c r="J125" s="58">
        <v>195.91</v>
      </c>
      <c r="Q125" s="47">
        <v>195.91</v>
      </c>
    </row>
    <row r="126" spans="1:21" ht="14.25">
      <c r="A126" s="64"/>
      <c r="B126" s="65"/>
      <c r="C126" s="65" t="s">
        <v>89</v>
      </c>
      <c r="D126" s="66"/>
      <c r="E126" s="45"/>
      <c r="F126" s="67">
        <v>0</v>
      </c>
      <c r="G126" s="56" t="s">
        <v>771</v>
      </c>
      <c r="H126" s="58">
        <v>0</v>
      </c>
      <c r="I126" s="68">
        <v>1</v>
      </c>
      <c r="J126" s="58">
        <v>0</v>
      </c>
    </row>
    <row r="127" spans="1:21" ht="14.25">
      <c r="A127" s="64"/>
      <c r="B127" s="65"/>
      <c r="C127" s="65" t="s">
        <v>96</v>
      </c>
      <c r="D127" s="66"/>
      <c r="E127" s="45"/>
      <c r="F127" s="67">
        <v>0</v>
      </c>
      <c r="G127" s="56" t="s">
        <v>771</v>
      </c>
      <c r="H127" s="80">
        <v>0</v>
      </c>
      <c r="I127" s="68">
        <v>1</v>
      </c>
      <c r="J127" s="80">
        <v>0</v>
      </c>
      <c r="Q127" s="47">
        <v>0</v>
      </c>
    </row>
    <row r="128" spans="1:21" ht="14.25">
      <c r="A128" s="64"/>
      <c r="B128" s="65"/>
      <c r="C128" s="65" t="s">
        <v>97</v>
      </c>
      <c r="D128" s="66"/>
      <c r="E128" s="45"/>
      <c r="F128" s="67">
        <v>12.63</v>
      </c>
      <c r="G128" s="56" t="s">
        <v>98</v>
      </c>
      <c r="H128" s="58">
        <v>113.67</v>
      </c>
      <c r="I128" s="68">
        <v>1</v>
      </c>
      <c r="J128" s="58">
        <v>113.67</v>
      </c>
    </row>
    <row r="129" spans="1:21" ht="14.25">
      <c r="A129" s="64"/>
      <c r="B129" s="65"/>
      <c r="C129" s="65" t="s">
        <v>829</v>
      </c>
      <c r="D129" s="66" t="s">
        <v>91</v>
      </c>
      <c r="E129" s="45">
        <v>92</v>
      </c>
      <c r="F129" s="67"/>
      <c r="G129" s="56"/>
      <c r="H129" s="58">
        <v>180.24</v>
      </c>
      <c r="I129" s="68">
        <v>78.2</v>
      </c>
      <c r="J129" s="58">
        <v>153.19999999999999</v>
      </c>
    </row>
    <row r="130" spans="1:21" ht="14.25">
      <c r="A130" s="64"/>
      <c r="B130" s="65"/>
      <c r="C130" s="65" t="s">
        <v>830</v>
      </c>
      <c r="D130" s="66" t="s">
        <v>91</v>
      </c>
      <c r="E130" s="45">
        <v>65</v>
      </c>
      <c r="F130" s="67"/>
      <c r="G130" s="56"/>
      <c r="H130" s="58">
        <v>127.34</v>
      </c>
      <c r="I130" s="68">
        <v>52</v>
      </c>
      <c r="J130" s="58">
        <v>101.87</v>
      </c>
    </row>
    <row r="131" spans="1:21" ht="14.25">
      <c r="A131" s="69"/>
      <c r="B131" s="70"/>
      <c r="C131" s="70" t="s">
        <v>93</v>
      </c>
      <c r="D131" s="71" t="s">
        <v>94</v>
      </c>
      <c r="E131" s="72">
        <v>2</v>
      </c>
      <c r="F131" s="73"/>
      <c r="G131" s="74" t="s">
        <v>771</v>
      </c>
      <c r="H131" s="75">
        <v>21.599999999999998</v>
      </c>
      <c r="I131" s="76"/>
      <c r="J131" s="75"/>
    </row>
    <row r="132" spans="1:21" ht="15">
      <c r="C132" s="77" t="s">
        <v>95</v>
      </c>
      <c r="G132" s="263">
        <v>617.16000000000008</v>
      </c>
      <c r="H132" s="263"/>
      <c r="I132" s="263">
        <v>564.65</v>
      </c>
      <c r="J132" s="263"/>
      <c r="O132" s="79">
        <v>617.16000000000008</v>
      </c>
      <c r="P132" s="79">
        <v>564.65</v>
      </c>
    </row>
    <row r="133" spans="1:21" ht="39.75">
      <c r="A133" s="69" t="s">
        <v>455</v>
      </c>
      <c r="B133" s="70" t="s">
        <v>98</v>
      </c>
      <c r="C133" s="70" t="s">
        <v>264</v>
      </c>
      <c r="D133" s="71" t="s">
        <v>454</v>
      </c>
      <c r="E133" s="72">
        <v>1</v>
      </c>
      <c r="F133" s="73">
        <v>382.8</v>
      </c>
      <c r="G133" s="74" t="s">
        <v>98</v>
      </c>
      <c r="H133" s="75">
        <v>382.8</v>
      </c>
      <c r="I133" s="76">
        <v>1</v>
      </c>
      <c r="J133" s="75">
        <v>382.8</v>
      </c>
      <c r="R133" s="47">
        <v>0</v>
      </c>
      <c r="S133" s="47">
        <v>0</v>
      </c>
      <c r="T133" s="47">
        <v>0</v>
      </c>
      <c r="U133" s="47">
        <v>0</v>
      </c>
    </row>
    <row r="134" spans="1:21" ht="15">
      <c r="C134" s="77" t="s">
        <v>95</v>
      </c>
      <c r="G134" s="263">
        <v>382.8</v>
      </c>
      <c r="H134" s="263"/>
      <c r="I134" s="263">
        <v>382.8</v>
      </c>
      <c r="J134" s="263"/>
      <c r="O134" s="47">
        <v>382.8</v>
      </c>
      <c r="P134" s="47">
        <v>382.8</v>
      </c>
    </row>
    <row r="135" spans="1:21" ht="39.75">
      <c r="A135" s="69" t="s">
        <v>456</v>
      </c>
      <c r="B135" s="70" t="s">
        <v>98</v>
      </c>
      <c r="C135" s="70" t="s">
        <v>265</v>
      </c>
      <c r="D135" s="71" t="s">
        <v>454</v>
      </c>
      <c r="E135" s="72">
        <v>6</v>
      </c>
      <c r="F135" s="73">
        <v>218.73</v>
      </c>
      <c r="G135" s="74" t="s">
        <v>98</v>
      </c>
      <c r="H135" s="75">
        <v>1312.38</v>
      </c>
      <c r="I135" s="76">
        <v>1</v>
      </c>
      <c r="J135" s="75">
        <v>1312.38</v>
      </c>
      <c r="R135" s="47">
        <v>0</v>
      </c>
      <c r="S135" s="47">
        <v>0</v>
      </c>
      <c r="T135" s="47">
        <v>0</v>
      </c>
      <c r="U135" s="47">
        <v>0</v>
      </c>
    </row>
    <row r="136" spans="1:21" ht="15">
      <c r="C136" s="77" t="s">
        <v>95</v>
      </c>
      <c r="G136" s="263">
        <v>1312.38</v>
      </c>
      <c r="H136" s="263"/>
      <c r="I136" s="263">
        <v>1312.38</v>
      </c>
      <c r="J136" s="263"/>
      <c r="O136" s="47">
        <v>1312.38</v>
      </c>
      <c r="P136" s="47">
        <v>1312.38</v>
      </c>
    </row>
    <row r="137" spans="1:21" ht="39.75">
      <c r="A137" s="69" t="s">
        <v>457</v>
      </c>
      <c r="B137" s="70" t="s">
        <v>98</v>
      </c>
      <c r="C137" s="70" t="s">
        <v>266</v>
      </c>
      <c r="D137" s="71" t="s">
        <v>454</v>
      </c>
      <c r="E137" s="72">
        <v>1</v>
      </c>
      <c r="F137" s="73">
        <v>1376.3</v>
      </c>
      <c r="G137" s="74" t="s">
        <v>98</v>
      </c>
      <c r="H137" s="75">
        <v>1376.3</v>
      </c>
      <c r="I137" s="76">
        <v>1</v>
      </c>
      <c r="J137" s="75">
        <v>1376.3</v>
      </c>
      <c r="R137" s="47">
        <v>0</v>
      </c>
      <c r="S137" s="47">
        <v>0</v>
      </c>
      <c r="T137" s="47">
        <v>0</v>
      </c>
      <c r="U137" s="47">
        <v>0</v>
      </c>
    </row>
    <row r="138" spans="1:21" ht="15">
      <c r="C138" s="77" t="s">
        <v>95</v>
      </c>
      <c r="G138" s="263">
        <v>1376.3</v>
      </c>
      <c r="H138" s="263"/>
      <c r="I138" s="263">
        <v>1376.3</v>
      </c>
      <c r="J138" s="263"/>
      <c r="O138" s="47">
        <v>1376.3</v>
      </c>
      <c r="P138" s="47">
        <v>1376.3</v>
      </c>
    </row>
    <row r="139" spans="1:21" ht="39.75">
      <c r="A139" s="69" t="s">
        <v>754</v>
      </c>
      <c r="B139" s="70" t="s">
        <v>98</v>
      </c>
      <c r="C139" s="70" t="s">
        <v>267</v>
      </c>
      <c r="D139" s="71" t="s">
        <v>454</v>
      </c>
      <c r="E139" s="72">
        <v>1</v>
      </c>
      <c r="F139" s="73">
        <v>1376.3</v>
      </c>
      <c r="G139" s="74" t="s">
        <v>98</v>
      </c>
      <c r="H139" s="75">
        <v>1376.3</v>
      </c>
      <c r="I139" s="76">
        <v>1</v>
      </c>
      <c r="J139" s="75">
        <v>1376.3</v>
      </c>
      <c r="R139" s="47">
        <v>0</v>
      </c>
      <c r="S139" s="47">
        <v>0</v>
      </c>
      <c r="T139" s="47">
        <v>0</v>
      </c>
      <c r="U139" s="47">
        <v>0</v>
      </c>
    </row>
    <row r="140" spans="1:21" ht="15">
      <c r="C140" s="77" t="s">
        <v>95</v>
      </c>
      <c r="G140" s="263">
        <v>1376.3</v>
      </c>
      <c r="H140" s="263"/>
      <c r="I140" s="263">
        <v>1376.3</v>
      </c>
      <c r="J140" s="263"/>
      <c r="O140" s="47">
        <v>1376.3</v>
      </c>
      <c r="P140" s="47">
        <v>1376.3</v>
      </c>
    </row>
    <row r="141" spans="1:21" ht="39.75">
      <c r="A141" s="69" t="s">
        <v>461</v>
      </c>
      <c r="B141" s="70" t="s">
        <v>98</v>
      </c>
      <c r="C141" s="70" t="s">
        <v>268</v>
      </c>
      <c r="D141" s="71" t="s">
        <v>454</v>
      </c>
      <c r="E141" s="72">
        <v>4</v>
      </c>
      <c r="F141" s="73">
        <v>109.9</v>
      </c>
      <c r="G141" s="74" t="s">
        <v>98</v>
      </c>
      <c r="H141" s="75">
        <v>439.6</v>
      </c>
      <c r="I141" s="76">
        <v>1</v>
      </c>
      <c r="J141" s="75">
        <v>439.6</v>
      </c>
      <c r="R141" s="47">
        <v>0</v>
      </c>
      <c r="S141" s="47">
        <v>0</v>
      </c>
      <c r="T141" s="47">
        <v>0</v>
      </c>
      <c r="U141" s="47">
        <v>0</v>
      </c>
    </row>
    <row r="142" spans="1:21" ht="15">
      <c r="C142" s="77" t="s">
        <v>95</v>
      </c>
      <c r="G142" s="263">
        <v>439.6</v>
      </c>
      <c r="H142" s="263"/>
      <c r="I142" s="263">
        <v>439.6</v>
      </c>
      <c r="J142" s="263"/>
      <c r="O142" s="47">
        <v>439.6</v>
      </c>
      <c r="P142" s="47">
        <v>439.6</v>
      </c>
    </row>
    <row r="143" spans="1:21" ht="57">
      <c r="A143" s="64" t="s">
        <v>464</v>
      </c>
      <c r="B143" s="65" t="s">
        <v>1641</v>
      </c>
      <c r="C143" s="65" t="s">
        <v>1642</v>
      </c>
      <c r="D143" s="66" t="s">
        <v>460</v>
      </c>
      <c r="E143" s="45">
        <v>4</v>
      </c>
      <c r="F143" s="67"/>
      <c r="G143" s="56"/>
      <c r="H143" s="58"/>
      <c r="I143" s="68" t="s">
        <v>98</v>
      </c>
      <c r="J143" s="58"/>
      <c r="R143" s="47">
        <v>175.75</v>
      </c>
      <c r="S143" s="47">
        <v>149.38999999999999</v>
      </c>
      <c r="T143" s="47">
        <v>120.25</v>
      </c>
      <c r="U143" s="47">
        <v>96.2</v>
      </c>
    </row>
    <row r="144" spans="1:21" ht="14.25">
      <c r="A144" s="64"/>
      <c r="B144" s="65"/>
      <c r="C144" s="65" t="s">
        <v>88</v>
      </c>
      <c r="D144" s="66"/>
      <c r="E144" s="45"/>
      <c r="F144" s="67">
        <v>34.619999999999997</v>
      </c>
      <c r="G144" s="56" t="s">
        <v>771</v>
      </c>
      <c r="H144" s="58">
        <v>166.18</v>
      </c>
      <c r="I144" s="68">
        <v>1</v>
      </c>
      <c r="J144" s="58">
        <v>166.18</v>
      </c>
      <c r="Q144" s="47">
        <v>166.18</v>
      </c>
    </row>
    <row r="145" spans="1:32" ht="14.25">
      <c r="A145" s="64"/>
      <c r="B145" s="65"/>
      <c r="C145" s="65" t="s">
        <v>89</v>
      </c>
      <c r="D145" s="66"/>
      <c r="E145" s="45"/>
      <c r="F145" s="67">
        <v>73.64</v>
      </c>
      <c r="G145" s="56" t="s">
        <v>771</v>
      </c>
      <c r="H145" s="58">
        <v>353.47</v>
      </c>
      <c r="I145" s="68">
        <v>1</v>
      </c>
      <c r="J145" s="58">
        <v>353.47</v>
      </c>
    </row>
    <row r="146" spans="1:32" ht="14.25">
      <c r="A146" s="64"/>
      <c r="B146" s="65"/>
      <c r="C146" s="65" t="s">
        <v>96</v>
      </c>
      <c r="D146" s="66"/>
      <c r="E146" s="45"/>
      <c r="F146" s="67">
        <v>3.92</v>
      </c>
      <c r="G146" s="56" t="s">
        <v>771</v>
      </c>
      <c r="H146" s="80">
        <v>18.82</v>
      </c>
      <c r="I146" s="68">
        <v>1</v>
      </c>
      <c r="J146" s="80">
        <v>18.82</v>
      </c>
      <c r="Q146" s="47">
        <v>18.82</v>
      </c>
    </row>
    <row r="147" spans="1:32" ht="14.25">
      <c r="A147" s="64"/>
      <c r="B147" s="65"/>
      <c r="C147" s="65" t="s">
        <v>97</v>
      </c>
      <c r="D147" s="66"/>
      <c r="E147" s="45"/>
      <c r="F147" s="67">
        <v>293.23</v>
      </c>
      <c r="G147" s="56" t="s">
        <v>98</v>
      </c>
      <c r="H147" s="58">
        <v>1172.92</v>
      </c>
      <c r="I147" s="68">
        <v>1</v>
      </c>
      <c r="J147" s="58">
        <v>1172.92</v>
      </c>
    </row>
    <row r="148" spans="1:32" ht="14.25">
      <c r="A148" s="64"/>
      <c r="B148" s="65"/>
      <c r="C148" s="65" t="s">
        <v>829</v>
      </c>
      <c r="D148" s="66" t="s">
        <v>91</v>
      </c>
      <c r="E148" s="45">
        <v>95</v>
      </c>
      <c r="F148" s="67"/>
      <c r="G148" s="56"/>
      <c r="H148" s="58">
        <v>175.75</v>
      </c>
      <c r="I148" s="68">
        <v>80.75</v>
      </c>
      <c r="J148" s="58">
        <v>149.38999999999999</v>
      </c>
    </row>
    <row r="149" spans="1:32" ht="14.25">
      <c r="A149" s="64"/>
      <c r="B149" s="65"/>
      <c r="C149" s="65" t="s">
        <v>830</v>
      </c>
      <c r="D149" s="66" t="s">
        <v>91</v>
      </c>
      <c r="E149" s="45">
        <v>65</v>
      </c>
      <c r="F149" s="67"/>
      <c r="G149" s="56"/>
      <c r="H149" s="58">
        <v>120.25</v>
      </c>
      <c r="I149" s="68">
        <v>52</v>
      </c>
      <c r="J149" s="58">
        <v>96.2</v>
      </c>
    </row>
    <row r="150" spans="1:32" ht="14.25">
      <c r="A150" s="69"/>
      <c r="B150" s="70"/>
      <c r="C150" s="70" t="s">
        <v>93</v>
      </c>
      <c r="D150" s="71" t="s">
        <v>94</v>
      </c>
      <c r="E150" s="72">
        <v>3.49</v>
      </c>
      <c r="F150" s="73"/>
      <c r="G150" s="74" t="s">
        <v>771</v>
      </c>
      <c r="H150" s="75">
        <v>16.751999999999999</v>
      </c>
      <c r="I150" s="76"/>
      <c r="J150" s="75"/>
    </row>
    <row r="151" spans="1:32" ht="15">
      <c r="C151" s="77" t="s">
        <v>95</v>
      </c>
      <c r="G151" s="263">
        <v>1988.5700000000002</v>
      </c>
      <c r="H151" s="263"/>
      <c r="I151" s="263">
        <v>1938.1599999999999</v>
      </c>
      <c r="J151" s="263"/>
      <c r="O151" s="79">
        <v>1988.5700000000002</v>
      </c>
      <c r="P151" s="79">
        <v>1938.1599999999999</v>
      </c>
    </row>
    <row r="152" spans="1:32" ht="54">
      <c r="A152" s="69" t="s">
        <v>465</v>
      </c>
      <c r="B152" s="70" t="s">
        <v>1740</v>
      </c>
      <c r="C152" s="70" t="s">
        <v>269</v>
      </c>
      <c r="D152" s="71" t="s">
        <v>454</v>
      </c>
      <c r="E152" s="72">
        <v>2</v>
      </c>
      <c r="F152" s="73">
        <v>2615.8000000000002</v>
      </c>
      <c r="G152" s="74" t="s">
        <v>98</v>
      </c>
      <c r="H152" s="75">
        <v>5231.6000000000004</v>
      </c>
      <c r="I152" s="76">
        <v>1</v>
      </c>
      <c r="J152" s="75">
        <v>5231.6000000000004</v>
      </c>
      <c r="R152" s="47">
        <v>0</v>
      </c>
      <c r="S152" s="47">
        <v>0</v>
      </c>
      <c r="T152" s="47">
        <v>0</v>
      </c>
      <c r="U152" s="47">
        <v>0</v>
      </c>
    </row>
    <row r="153" spans="1:32" ht="15">
      <c r="C153" s="77" t="s">
        <v>95</v>
      </c>
      <c r="G153" s="263">
        <v>5231.6000000000004</v>
      </c>
      <c r="H153" s="263"/>
      <c r="I153" s="263">
        <v>5231.6000000000004</v>
      </c>
      <c r="J153" s="263"/>
      <c r="O153" s="47">
        <v>5231.6000000000004</v>
      </c>
      <c r="P153" s="47">
        <v>5231.6000000000004</v>
      </c>
    </row>
    <row r="154" spans="1:32" ht="54">
      <c r="A154" s="69" t="s">
        <v>468</v>
      </c>
      <c r="B154" s="70" t="s">
        <v>1740</v>
      </c>
      <c r="C154" s="70" t="s">
        <v>270</v>
      </c>
      <c r="D154" s="71" t="s">
        <v>454</v>
      </c>
      <c r="E154" s="72">
        <v>2</v>
      </c>
      <c r="F154" s="73">
        <v>1820.38</v>
      </c>
      <c r="G154" s="74" t="s">
        <v>98</v>
      </c>
      <c r="H154" s="75">
        <v>3640.76</v>
      </c>
      <c r="I154" s="76">
        <v>1</v>
      </c>
      <c r="J154" s="75">
        <v>3640.76</v>
      </c>
      <c r="R154" s="47">
        <v>0</v>
      </c>
      <c r="S154" s="47">
        <v>0</v>
      </c>
      <c r="T154" s="47">
        <v>0</v>
      </c>
      <c r="U154" s="47">
        <v>0</v>
      </c>
    </row>
    <row r="155" spans="1:32" ht="15">
      <c r="C155" s="77" t="s">
        <v>95</v>
      </c>
      <c r="G155" s="263">
        <v>3640.76</v>
      </c>
      <c r="H155" s="263"/>
      <c r="I155" s="263">
        <v>3640.76</v>
      </c>
      <c r="J155" s="263"/>
      <c r="O155" s="47">
        <v>3640.76</v>
      </c>
      <c r="P155" s="47">
        <v>3640.76</v>
      </c>
    </row>
    <row r="157" spans="1:32" ht="15">
      <c r="A157" s="261" t="s">
        <v>1643</v>
      </c>
      <c r="B157" s="261"/>
      <c r="C157" s="261"/>
      <c r="D157" s="261"/>
      <c r="E157" s="261"/>
      <c r="F157" s="261"/>
      <c r="G157" s="263">
        <v>78912.420000000027</v>
      </c>
      <c r="H157" s="263"/>
      <c r="I157" s="263">
        <v>78365.010000000024</v>
      </c>
      <c r="J157" s="263"/>
      <c r="AF157" s="85" t="s">
        <v>1643</v>
      </c>
    </row>
    <row r="161" spans="1:31" ht="16.5">
      <c r="A161" s="264" t="s">
        <v>1644</v>
      </c>
      <c r="B161" s="264"/>
      <c r="C161" s="264"/>
      <c r="D161" s="264"/>
      <c r="E161" s="264"/>
      <c r="F161" s="264"/>
      <c r="G161" s="264"/>
      <c r="H161" s="264"/>
      <c r="I161" s="264"/>
      <c r="J161" s="264"/>
      <c r="AE161" s="63" t="s">
        <v>1644</v>
      </c>
    </row>
    <row r="162" spans="1:31" ht="71.25">
      <c r="A162" s="64" t="s">
        <v>475</v>
      </c>
      <c r="B162" s="65" t="s">
        <v>902</v>
      </c>
      <c r="C162" s="65" t="s">
        <v>903</v>
      </c>
      <c r="D162" s="66" t="s">
        <v>530</v>
      </c>
      <c r="E162" s="45">
        <v>6.3</v>
      </c>
      <c r="F162" s="67"/>
      <c r="G162" s="56"/>
      <c r="H162" s="58"/>
      <c r="I162" s="68" t="s">
        <v>98</v>
      </c>
      <c r="J162" s="58"/>
      <c r="R162" s="47">
        <v>2806.22</v>
      </c>
      <c r="S162" s="47">
        <v>2385.29</v>
      </c>
      <c r="T162" s="47">
        <v>1920.05</v>
      </c>
      <c r="U162" s="47">
        <v>1536.04</v>
      </c>
    </row>
    <row r="163" spans="1:31">
      <c r="C163" s="83" t="s">
        <v>1741</v>
      </c>
    </row>
    <row r="164" spans="1:31" ht="14.25">
      <c r="A164" s="64"/>
      <c r="B164" s="65"/>
      <c r="C164" s="65" t="s">
        <v>88</v>
      </c>
      <c r="D164" s="66"/>
      <c r="E164" s="45"/>
      <c r="F164" s="67">
        <v>388.03</v>
      </c>
      <c r="G164" s="56" t="s">
        <v>771</v>
      </c>
      <c r="H164" s="58">
        <v>2933.51</v>
      </c>
      <c r="I164" s="68">
        <v>1</v>
      </c>
      <c r="J164" s="58">
        <v>2933.51</v>
      </c>
      <c r="Q164" s="47">
        <v>2933.51</v>
      </c>
    </row>
    <row r="165" spans="1:31" ht="14.25">
      <c r="A165" s="64"/>
      <c r="B165" s="65"/>
      <c r="C165" s="65" t="s">
        <v>89</v>
      </c>
      <c r="D165" s="66"/>
      <c r="E165" s="45"/>
      <c r="F165" s="67">
        <v>70.430000000000007</v>
      </c>
      <c r="G165" s="56" t="s">
        <v>771</v>
      </c>
      <c r="H165" s="58">
        <v>532.45000000000005</v>
      </c>
      <c r="I165" s="68">
        <v>1</v>
      </c>
      <c r="J165" s="58">
        <v>532.45000000000005</v>
      </c>
    </row>
    <row r="166" spans="1:31" ht="14.25">
      <c r="A166" s="64"/>
      <c r="B166" s="65"/>
      <c r="C166" s="65" t="s">
        <v>96</v>
      </c>
      <c r="D166" s="66"/>
      <c r="E166" s="45"/>
      <c r="F166" s="67">
        <v>2.7</v>
      </c>
      <c r="G166" s="56" t="s">
        <v>771</v>
      </c>
      <c r="H166" s="80">
        <v>20.41</v>
      </c>
      <c r="I166" s="68">
        <v>1</v>
      </c>
      <c r="J166" s="80">
        <v>20.41</v>
      </c>
      <c r="Q166" s="47">
        <v>20.41</v>
      </c>
    </row>
    <row r="167" spans="1:31" ht="14.25">
      <c r="A167" s="64"/>
      <c r="B167" s="65"/>
      <c r="C167" s="65" t="s">
        <v>97</v>
      </c>
      <c r="D167" s="66"/>
      <c r="E167" s="45"/>
      <c r="F167" s="67">
        <v>191.35</v>
      </c>
      <c r="G167" s="56" t="s">
        <v>98</v>
      </c>
      <c r="H167" s="58">
        <v>1205.51</v>
      </c>
      <c r="I167" s="68">
        <v>1</v>
      </c>
      <c r="J167" s="58">
        <v>1205.51</v>
      </c>
    </row>
    <row r="168" spans="1:31" ht="14.25">
      <c r="A168" s="64"/>
      <c r="B168" s="65"/>
      <c r="C168" s="65" t="s">
        <v>829</v>
      </c>
      <c r="D168" s="66" t="s">
        <v>91</v>
      </c>
      <c r="E168" s="45">
        <v>95</v>
      </c>
      <c r="F168" s="67"/>
      <c r="G168" s="56"/>
      <c r="H168" s="58">
        <v>2806.22</v>
      </c>
      <c r="I168" s="68">
        <v>80.75</v>
      </c>
      <c r="J168" s="58">
        <v>2385.29</v>
      </c>
    </row>
    <row r="169" spans="1:31" ht="14.25">
      <c r="A169" s="64"/>
      <c r="B169" s="65"/>
      <c r="C169" s="65" t="s">
        <v>830</v>
      </c>
      <c r="D169" s="66" t="s">
        <v>91</v>
      </c>
      <c r="E169" s="45">
        <v>65</v>
      </c>
      <c r="F169" s="67"/>
      <c r="G169" s="56"/>
      <c r="H169" s="58">
        <v>1920.05</v>
      </c>
      <c r="I169" s="68">
        <v>52</v>
      </c>
      <c r="J169" s="58">
        <v>1536.04</v>
      </c>
    </row>
    <row r="170" spans="1:31" ht="14.25">
      <c r="A170" s="69"/>
      <c r="B170" s="70"/>
      <c r="C170" s="70" t="s">
        <v>93</v>
      </c>
      <c r="D170" s="71" t="s">
        <v>94</v>
      </c>
      <c r="E170" s="72">
        <v>41.28</v>
      </c>
      <c r="F170" s="73"/>
      <c r="G170" s="74" t="s">
        <v>771</v>
      </c>
      <c r="H170" s="75">
        <v>312.07679999999999</v>
      </c>
      <c r="I170" s="76"/>
      <c r="J170" s="75"/>
    </row>
    <row r="171" spans="1:31" ht="15">
      <c r="C171" s="77" t="s">
        <v>95</v>
      </c>
      <c r="G171" s="263">
        <v>9397.74</v>
      </c>
      <c r="H171" s="263"/>
      <c r="I171" s="263">
        <v>8592.7999999999993</v>
      </c>
      <c r="J171" s="263"/>
      <c r="O171" s="79">
        <v>9397.74</v>
      </c>
      <c r="P171" s="79">
        <v>8592.7999999999993</v>
      </c>
    </row>
    <row r="172" spans="1:31" ht="128.25">
      <c r="A172" s="64" t="s">
        <v>478</v>
      </c>
      <c r="B172" s="65" t="s">
        <v>1646</v>
      </c>
      <c r="C172" s="65" t="s">
        <v>1742</v>
      </c>
      <c r="D172" s="66" t="s">
        <v>1647</v>
      </c>
      <c r="E172" s="45">
        <v>8.1600000000000006E-2</v>
      </c>
      <c r="F172" s="67">
        <v>8295.2900000000009</v>
      </c>
      <c r="G172" s="56" t="s">
        <v>98</v>
      </c>
      <c r="H172" s="58">
        <v>676.9</v>
      </c>
      <c r="I172" s="68">
        <v>1</v>
      </c>
      <c r="J172" s="58">
        <v>676.9</v>
      </c>
      <c r="R172" s="47">
        <v>0</v>
      </c>
      <c r="S172" s="47">
        <v>0</v>
      </c>
      <c r="T172" s="47">
        <v>0</v>
      </c>
      <c r="U172" s="47">
        <v>0</v>
      </c>
    </row>
    <row r="173" spans="1:31">
      <c r="A173" s="81"/>
      <c r="B173" s="81"/>
      <c r="C173" s="82" t="s">
        <v>1650</v>
      </c>
      <c r="D173" s="81"/>
      <c r="E173" s="81"/>
      <c r="F173" s="81"/>
      <c r="G173" s="81"/>
      <c r="H173" s="81"/>
      <c r="I173" s="81"/>
      <c r="J173" s="81"/>
    </row>
    <row r="174" spans="1:31" ht="15">
      <c r="C174" s="77" t="s">
        <v>95</v>
      </c>
      <c r="G174" s="263">
        <v>676.9</v>
      </c>
      <c r="H174" s="263"/>
      <c r="I174" s="263">
        <v>676.9</v>
      </c>
      <c r="J174" s="263"/>
      <c r="O174" s="47">
        <v>676.9</v>
      </c>
      <c r="P174" s="47">
        <v>676.9</v>
      </c>
    </row>
    <row r="175" spans="1:31" ht="128.25">
      <c r="A175" s="64" t="s">
        <v>485</v>
      </c>
      <c r="B175" s="65" t="s">
        <v>1649</v>
      </c>
      <c r="C175" s="65" t="s">
        <v>1743</v>
      </c>
      <c r="D175" s="66" t="s">
        <v>1647</v>
      </c>
      <c r="E175" s="45">
        <v>0.255</v>
      </c>
      <c r="F175" s="67">
        <v>16358.22</v>
      </c>
      <c r="G175" s="56" t="s">
        <v>98</v>
      </c>
      <c r="H175" s="58">
        <v>4171.3500000000004</v>
      </c>
      <c r="I175" s="68">
        <v>1</v>
      </c>
      <c r="J175" s="58">
        <v>4171.3500000000004</v>
      </c>
      <c r="R175" s="47">
        <v>0</v>
      </c>
      <c r="S175" s="47">
        <v>0</v>
      </c>
      <c r="T175" s="47">
        <v>0</v>
      </c>
      <c r="U175" s="47">
        <v>0</v>
      </c>
    </row>
    <row r="176" spans="1:31">
      <c r="A176" s="81"/>
      <c r="B176" s="81"/>
      <c r="C176" s="82" t="s">
        <v>1744</v>
      </c>
      <c r="D176" s="81"/>
      <c r="E176" s="81"/>
      <c r="F176" s="81"/>
      <c r="G176" s="81"/>
      <c r="H176" s="81"/>
      <c r="I176" s="81"/>
      <c r="J176" s="81"/>
    </row>
    <row r="177" spans="1:21" ht="15">
      <c r="C177" s="77" t="s">
        <v>95</v>
      </c>
      <c r="G177" s="263">
        <v>4171.3500000000004</v>
      </c>
      <c r="H177" s="263"/>
      <c r="I177" s="263">
        <v>4171.3500000000004</v>
      </c>
      <c r="J177" s="263"/>
      <c r="O177" s="47">
        <v>4171.3500000000004</v>
      </c>
      <c r="P177" s="47">
        <v>4171.3500000000004</v>
      </c>
    </row>
    <row r="178" spans="1:21" ht="128.25">
      <c r="A178" s="64" t="s">
        <v>487</v>
      </c>
      <c r="B178" s="65" t="s">
        <v>1651</v>
      </c>
      <c r="C178" s="65" t="s">
        <v>1745</v>
      </c>
      <c r="D178" s="66" t="s">
        <v>1647</v>
      </c>
      <c r="E178" s="45">
        <v>0.255</v>
      </c>
      <c r="F178" s="67">
        <v>20279.939999999999</v>
      </c>
      <c r="G178" s="56" t="s">
        <v>98</v>
      </c>
      <c r="H178" s="58">
        <v>5171.38</v>
      </c>
      <c r="I178" s="68">
        <v>1</v>
      </c>
      <c r="J178" s="58">
        <v>5171.38</v>
      </c>
      <c r="R178" s="47">
        <v>0</v>
      </c>
      <c r="S178" s="47">
        <v>0</v>
      </c>
      <c r="T178" s="47">
        <v>0</v>
      </c>
      <c r="U178" s="47">
        <v>0</v>
      </c>
    </row>
    <row r="179" spans="1:21">
      <c r="A179" s="81"/>
      <c r="B179" s="81"/>
      <c r="C179" s="82" t="s">
        <v>1744</v>
      </c>
      <c r="D179" s="81"/>
      <c r="E179" s="81"/>
      <c r="F179" s="81"/>
      <c r="G179" s="81"/>
      <c r="H179" s="81"/>
      <c r="I179" s="81"/>
      <c r="J179" s="81"/>
    </row>
    <row r="180" spans="1:21" ht="15">
      <c r="C180" s="77" t="s">
        <v>95</v>
      </c>
      <c r="G180" s="263">
        <v>5171.38</v>
      </c>
      <c r="H180" s="263"/>
      <c r="I180" s="263">
        <v>5171.38</v>
      </c>
      <c r="J180" s="263"/>
      <c r="O180" s="47">
        <v>5171.38</v>
      </c>
      <c r="P180" s="47">
        <v>5171.38</v>
      </c>
    </row>
    <row r="181" spans="1:21" ht="39.75">
      <c r="A181" s="64" t="s">
        <v>492</v>
      </c>
      <c r="B181" s="65" t="s">
        <v>98</v>
      </c>
      <c r="C181" s="65" t="s">
        <v>271</v>
      </c>
      <c r="D181" s="66" t="s">
        <v>687</v>
      </c>
      <c r="E181" s="45">
        <v>51</v>
      </c>
      <c r="F181" s="67">
        <v>6.54</v>
      </c>
      <c r="G181" s="56" t="s">
        <v>98</v>
      </c>
      <c r="H181" s="58">
        <v>333.54</v>
      </c>
      <c r="I181" s="68">
        <v>1</v>
      </c>
      <c r="J181" s="58">
        <v>333.54</v>
      </c>
      <c r="R181" s="47">
        <v>0</v>
      </c>
      <c r="S181" s="47">
        <v>0</v>
      </c>
      <c r="T181" s="47">
        <v>0</v>
      </c>
      <c r="U181" s="47">
        <v>0</v>
      </c>
    </row>
    <row r="182" spans="1:21">
      <c r="A182" s="81"/>
      <c r="B182" s="81"/>
      <c r="C182" s="82" t="s">
        <v>1746</v>
      </c>
      <c r="D182" s="81"/>
      <c r="E182" s="81"/>
      <c r="F182" s="81"/>
      <c r="G182" s="81"/>
      <c r="H182" s="81"/>
      <c r="I182" s="81"/>
      <c r="J182" s="81"/>
    </row>
    <row r="183" spans="1:21" ht="15">
      <c r="C183" s="77" t="s">
        <v>95</v>
      </c>
      <c r="G183" s="263">
        <v>333.54</v>
      </c>
      <c r="H183" s="263"/>
      <c r="I183" s="263">
        <v>333.54</v>
      </c>
      <c r="J183" s="263"/>
      <c r="O183" s="47">
        <v>333.54</v>
      </c>
      <c r="P183" s="47">
        <v>333.54</v>
      </c>
    </row>
    <row r="184" spans="1:21" ht="28.5">
      <c r="A184" s="64" t="s">
        <v>496</v>
      </c>
      <c r="B184" s="65" t="s">
        <v>1654</v>
      </c>
      <c r="C184" s="65" t="s">
        <v>1655</v>
      </c>
      <c r="D184" s="66" t="s">
        <v>530</v>
      </c>
      <c r="E184" s="45">
        <v>3</v>
      </c>
      <c r="F184" s="67"/>
      <c r="G184" s="56"/>
      <c r="H184" s="58"/>
      <c r="I184" s="68" t="s">
        <v>98</v>
      </c>
      <c r="J184" s="58"/>
      <c r="R184" s="47">
        <v>477.22</v>
      </c>
      <c r="S184" s="47">
        <v>405.64</v>
      </c>
      <c r="T184" s="47">
        <v>326.52</v>
      </c>
      <c r="U184" s="47">
        <v>261.22000000000003</v>
      </c>
    </row>
    <row r="185" spans="1:21">
      <c r="C185" s="83" t="s">
        <v>1747</v>
      </c>
    </row>
    <row r="186" spans="1:21" ht="14.25">
      <c r="A186" s="64"/>
      <c r="B186" s="65"/>
      <c r="C186" s="65" t="s">
        <v>88</v>
      </c>
      <c r="D186" s="66"/>
      <c r="E186" s="45"/>
      <c r="F186" s="67">
        <v>139.54</v>
      </c>
      <c r="G186" s="56" t="s">
        <v>771</v>
      </c>
      <c r="H186" s="58">
        <v>502.34</v>
      </c>
      <c r="I186" s="68">
        <v>1</v>
      </c>
      <c r="J186" s="58">
        <v>502.34</v>
      </c>
      <c r="Q186" s="47">
        <v>502.34</v>
      </c>
    </row>
    <row r="187" spans="1:21" ht="14.25">
      <c r="A187" s="64"/>
      <c r="B187" s="65"/>
      <c r="C187" s="65" t="s">
        <v>89</v>
      </c>
      <c r="D187" s="66"/>
      <c r="E187" s="45"/>
      <c r="F187" s="67">
        <v>63.56</v>
      </c>
      <c r="G187" s="56" t="s">
        <v>771</v>
      </c>
      <c r="H187" s="58">
        <v>228.82</v>
      </c>
      <c r="I187" s="68">
        <v>1</v>
      </c>
      <c r="J187" s="58">
        <v>228.82</v>
      </c>
    </row>
    <row r="188" spans="1:21" ht="14.25">
      <c r="A188" s="64"/>
      <c r="B188" s="65"/>
      <c r="C188" s="65" t="s">
        <v>96</v>
      </c>
      <c r="D188" s="66"/>
      <c r="E188" s="45"/>
      <c r="F188" s="67">
        <v>0</v>
      </c>
      <c r="G188" s="56" t="s">
        <v>771</v>
      </c>
      <c r="H188" s="80">
        <v>0</v>
      </c>
      <c r="I188" s="68">
        <v>1</v>
      </c>
      <c r="J188" s="80">
        <v>0</v>
      </c>
      <c r="Q188" s="47">
        <v>0</v>
      </c>
    </row>
    <row r="189" spans="1:21" ht="14.25">
      <c r="A189" s="64"/>
      <c r="B189" s="65"/>
      <c r="C189" s="65" t="s">
        <v>97</v>
      </c>
      <c r="D189" s="66"/>
      <c r="E189" s="45"/>
      <c r="F189" s="67">
        <v>16.79</v>
      </c>
      <c r="G189" s="56" t="s">
        <v>98</v>
      </c>
      <c r="H189" s="58">
        <v>50.37</v>
      </c>
      <c r="I189" s="68">
        <v>1</v>
      </c>
      <c r="J189" s="58">
        <v>50.37</v>
      </c>
    </row>
    <row r="190" spans="1:21" ht="14.25">
      <c r="A190" s="64"/>
      <c r="B190" s="65"/>
      <c r="C190" s="65" t="s">
        <v>829</v>
      </c>
      <c r="D190" s="66" t="s">
        <v>91</v>
      </c>
      <c r="E190" s="45">
        <v>95</v>
      </c>
      <c r="F190" s="67"/>
      <c r="G190" s="56"/>
      <c r="H190" s="58">
        <v>477.22</v>
      </c>
      <c r="I190" s="68">
        <v>80.75</v>
      </c>
      <c r="J190" s="58">
        <v>405.64</v>
      </c>
    </row>
    <row r="191" spans="1:21" ht="14.25">
      <c r="A191" s="64"/>
      <c r="B191" s="65"/>
      <c r="C191" s="65" t="s">
        <v>830</v>
      </c>
      <c r="D191" s="66" t="s">
        <v>91</v>
      </c>
      <c r="E191" s="45">
        <v>65</v>
      </c>
      <c r="F191" s="67"/>
      <c r="G191" s="56"/>
      <c r="H191" s="58">
        <v>326.52</v>
      </c>
      <c r="I191" s="68">
        <v>52</v>
      </c>
      <c r="J191" s="58">
        <v>261.22000000000003</v>
      </c>
    </row>
    <row r="192" spans="1:21" ht="14.25">
      <c r="A192" s="69"/>
      <c r="B192" s="70"/>
      <c r="C192" s="70" t="s">
        <v>93</v>
      </c>
      <c r="D192" s="71" t="s">
        <v>94</v>
      </c>
      <c r="E192" s="72">
        <v>15.2</v>
      </c>
      <c r="F192" s="73"/>
      <c r="G192" s="74" t="s">
        <v>771</v>
      </c>
      <c r="H192" s="75">
        <v>54.72</v>
      </c>
      <c r="I192" s="76"/>
      <c r="J192" s="75"/>
    </row>
    <row r="193" spans="1:21" ht="15">
      <c r="C193" s="77" t="s">
        <v>95</v>
      </c>
      <c r="G193" s="263">
        <v>1585.27</v>
      </c>
      <c r="H193" s="263"/>
      <c r="I193" s="263">
        <v>1448.3899999999999</v>
      </c>
      <c r="J193" s="263"/>
      <c r="O193" s="79">
        <v>1585.27</v>
      </c>
      <c r="P193" s="79">
        <v>1448.3899999999999</v>
      </c>
    </row>
    <row r="194" spans="1:21" ht="42.75">
      <c r="A194" s="64" t="s">
        <v>501</v>
      </c>
      <c r="B194" s="65" t="s">
        <v>1657</v>
      </c>
      <c r="C194" s="65" t="s">
        <v>1748</v>
      </c>
      <c r="D194" s="66" t="s">
        <v>684</v>
      </c>
      <c r="E194" s="45">
        <v>30.6</v>
      </c>
      <c r="F194" s="67">
        <v>21.2</v>
      </c>
      <c r="G194" s="56" t="s">
        <v>98</v>
      </c>
      <c r="H194" s="58">
        <v>648.72</v>
      </c>
      <c r="I194" s="68">
        <v>1</v>
      </c>
      <c r="J194" s="58">
        <v>648.72</v>
      </c>
      <c r="R194" s="47">
        <v>0</v>
      </c>
      <c r="S194" s="47">
        <v>0</v>
      </c>
      <c r="T194" s="47">
        <v>0</v>
      </c>
      <c r="U194" s="47">
        <v>0</v>
      </c>
    </row>
    <row r="195" spans="1:21">
      <c r="A195" s="81"/>
      <c r="B195" s="81"/>
      <c r="C195" s="82" t="s">
        <v>1749</v>
      </c>
      <c r="D195" s="81"/>
      <c r="E195" s="81"/>
      <c r="F195" s="81"/>
      <c r="G195" s="81"/>
      <c r="H195" s="81"/>
      <c r="I195" s="81"/>
      <c r="J195" s="81"/>
    </row>
    <row r="196" spans="1:21" ht="15">
      <c r="C196" s="77" t="s">
        <v>95</v>
      </c>
      <c r="G196" s="263">
        <v>648.72</v>
      </c>
      <c r="H196" s="263"/>
      <c r="I196" s="263">
        <v>648.72</v>
      </c>
      <c r="J196" s="263"/>
      <c r="O196" s="47">
        <v>648.72</v>
      </c>
      <c r="P196" s="47">
        <v>648.72</v>
      </c>
    </row>
    <row r="197" spans="1:21" ht="28.5">
      <c r="A197" s="64" t="s">
        <v>504</v>
      </c>
      <c r="B197" s="65" t="s">
        <v>1659</v>
      </c>
      <c r="C197" s="65" t="s">
        <v>1685</v>
      </c>
      <c r="D197" s="66" t="s">
        <v>834</v>
      </c>
      <c r="E197" s="45">
        <v>0.03</v>
      </c>
      <c r="F197" s="67">
        <v>38</v>
      </c>
      <c r="G197" s="56" t="s">
        <v>98</v>
      </c>
      <c r="H197" s="58">
        <v>1.1399999999999999</v>
      </c>
      <c r="I197" s="68">
        <v>1</v>
      </c>
      <c r="J197" s="58">
        <v>1.1399999999999999</v>
      </c>
      <c r="R197" s="47">
        <v>0</v>
      </c>
      <c r="S197" s="47">
        <v>0</v>
      </c>
      <c r="T197" s="47">
        <v>0</v>
      </c>
      <c r="U197" s="47">
        <v>0</v>
      </c>
    </row>
    <row r="198" spans="1:21">
      <c r="A198" s="81"/>
      <c r="B198" s="81"/>
      <c r="C198" s="82" t="s">
        <v>843</v>
      </c>
      <c r="D198" s="81"/>
      <c r="E198" s="81"/>
      <c r="F198" s="81"/>
      <c r="G198" s="81"/>
      <c r="H198" s="81"/>
      <c r="I198" s="81"/>
      <c r="J198" s="81"/>
    </row>
    <row r="199" spans="1:21" ht="15">
      <c r="C199" s="77" t="s">
        <v>95</v>
      </c>
      <c r="G199" s="263">
        <v>1.1399999999999999</v>
      </c>
      <c r="H199" s="263"/>
      <c r="I199" s="263">
        <v>1.1399999999999999</v>
      </c>
      <c r="J199" s="263"/>
      <c r="O199" s="47">
        <v>1.1399999999999999</v>
      </c>
      <c r="P199" s="47">
        <v>1.1399999999999999</v>
      </c>
    </row>
    <row r="200" spans="1:21" ht="42.75">
      <c r="A200" s="64" t="s">
        <v>506</v>
      </c>
      <c r="B200" s="65" t="s">
        <v>1750</v>
      </c>
      <c r="C200" s="65" t="s">
        <v>1751</v>
      </c>
      <c r="D200" s="66" t="s">
        <v>684</v>
      </c>
      <c r="E200" s="45">
        <v>1.02</v>
      </c>
      <c r="F200" s="67">
        <v>65.83</v>
      </c>
      <c r="G200" s="56" t="s">
        <v>98</v>
      </c>
      <c r="H200" s="58">
        <v>67.150000000000006</v>
      </c>
      <c r="I200" s="68">
        <v>1</v>
      </c>
      <c r="J200" s="58">
        <v>67.150000000000006</v>
      </c>
      <c r="R200" s="47">
        <v>0</v>
      </c>
      <c r="S200" s="47">
        <v>0</v>
      </c>
      <c r="T200" s="47">
        <v>0</v>
      </c>
      <c r="U200" s="47">
        <v>0</v>
      </c>
    </row>
    <row r="201" spans="1:21">
      <c r="A201" s="81"/>
      <c r="B201" s="81"/>
      <c r="C201" s="82" t="s">
        <v>1752</v>
      </c>
      <c r="D201" s="81"/>
      <c r="E201" s="81"/>
      <c r="F201" s="81"/>
      <c r="G201" s="81"/>
      <c r="H201" s="81"/>
      <c r="I201" s="81"/>
      <c r="J201" s="81"/>
    </row>
    <row r="202" spans="1:21" ht="15">
      <c r="C202" s="77" t="s">
        <v>95</v>
      </c>
      <c r="G202" s="263">
        <v>67.150000000000006</v>
      </c>
      <c r="H202" s="263"/>
      <c r="I202" s="263">
        <v>67.150000000000006</v>
      </c>
      <c r="J202" s="263"/>
      <c r="O202" s="47">
        <v>67.150000000000006</v>
      </c>
      <c r="P202" s="47">
        <v>67.150000000000006</v>
      </c>
    </row>
    <row r="203" spans="1:21" ht="28.5">
      <c r="A203" s="64" t="s">
        <v>508</v>
      </c>
      <c r="B203" s="65" t="s">
        <v>1661</v>
      </c>
      <c r="C203" s="65" t="s">
        <v>1662</v>
      </c>
      <c r="D203" s="66" t="s">
        <v>530</v>
      </c>
      <c r="E203" s="45">
        <v>1.75</v>
      </c>
      <c r="F203" s="67"/>
      <c r="G203" s="56"/>
      <c r="H203" s="58"/>
      <c r="I203" s="68" t="s">
        <v>98</v>
      </c>
      <c r="J203" s="58"/>
      <c r="R203" s="47">
        <v>443.77</v>
      </c>
      <c r="S203" s="47">
        <v>377.21</v>
      </c>
      <c r="T203" s="47">
        <v>303.63</v>
      </c>
      <c r="U203" s="47">
        <v>242.91</v>
      </c>
    </row>
    <row r="204" spans="1:21">
      <c r="C204" s="83" t="s">
        <v>1753</v>
      </c>
    </row>
    <row r="205" spans="1:21" ht="14.25">
      <c r="A205" s="64"/>
      <c r="B205" s="65"/>
      <c r="C205" s="65" t="s">
        <v>88</v>
      </c>
      <c r="D205" s="66"/>
      <c r="E205" s="45"/>
      <c r="F205" s="67">
        <v>221.09</v>
      </c>
      <c r="G205" s="56" t="s">
        <v>771</v>
      </c>
      <c r="H205" s="58">
        <v>464.29</v>
      </c>
      <c r="I205" s="68">
        <v>1</v>
      </c>
      <c r="J205" s="58">
        <v>464.29</v>
      </c>
      <c r="Q205" s="47">
        <v>464.29</v>
      </c>
    </row>
    <row r="206" spans="1:21" ht="14.25">
      <c r="A206" s="64"/>
      <c r="B206" s="65"/>
      <c r="C206" s="65" t="s">
        <v>89</v>
      </c>
      <c r="D206" s="66"/>
      <c r="E206" s="45"/>
      <c r="F206" s="67">
        <v>36.200000000000003</v>
      </c>
      <c r="G206" s="56" t="s">
        <v>771</v>
      </c>
      <c r="H206" s="58">
        <v>76.02</v>
      </c>
      <c r="I206" s="68">
        <v>1</v>
      </c>
      <c r="J206" s="58">
        <v>76.02</v>
      </c>
    </row>
    <row r="207" spans="1:21" ht="14.25">
      <c r="A207" s="64"/>
      <c r="B207" s="65"/>
      <c r="C207" s="65" t="s">
        <v>96</v>
      </c>
      <c r="D207" s="66"/>
      <c r="E207" s="45"/>
      <c r="F207" s="67">
        <v>1.35</v>
      </c>
      <c r="G207" s="56" t="s">
        <v>771</v>
      </c>
      <c r="H207" s="80">
        <v>2.84</v>
      </c>
      <c r="I207" s="68">
        <v>1</v>
      </c>
      <c r="J207" s="80">
        <v>2.84</v>
      </c>
      <c r="Q207" s="47">
        <v>2.84</v>
      </c>
    </row>
    <row r="208" spans="1:21" ht="14.25">
      <c r="A208" s="64"/>
      <c r="B208" s="65"/>
      <c r="C208" s="65" t="s">
        <v>97</v>
      </c>
      <c r="D208" s="66"/>
      <c r="E208" s="45"/>
      <c r="F208" s="67">
        <v>111.92</v>
      </c>
      <c r="G208" s="56" t="s">
        <v>98</v>
      </c>
      <c r="H208" s="58">
        <v>195.86</v>
      </c>
      <c r="I208" s="68">
        <v>1</v>
      </c>
      <c r="J208" s="58">
        <v>195.86</v>
      </c>
    </row>
    <row r="209" spans="1:32" ht="14.25">
      <c r="A209" s="64"/>
      <c r="B209" s="65"/>
      <c r="C209" s="65" t="s">
        <v>829</v>
      </c>
      <c r="D209" s="66" t="s">
        <v>91</v>
      </c>
      <c r="E209" s="45">
        <v>95</v>
      </c>
      <c r="F209" s="67"/>
      <c r="G209" s="56"/>
      <c r="H209" s="58">
        <v>443.77</v>
      </c>
      <c r="I209" s="68">
        <v>80.75</v>
      </c>
      <c r="J209" s="58">
        <v>377.21</v>
      </c>
    </row>
    <row r="210" spans="1:32" ht="14.25">
      <c r="A210" s="64"/>
      <c r="B210" s="65"/>
      <c r="C210" s="65" t="s">
        <v>830</v>
      </c>
      <c r="D210" s="66" t="s">
        <v>91</v>
      </c>
      <c r="E210" s="45">
        <v>65</v>
      </c>
      <c r="F210" s="67"/>
      <c r="G210" s="56"/>
      <c r="H210" s="58">
        <v>303.63</v>
      </c>
      <c r="I210" s="68">
        <v>52</v>
      </c>
      <c r="J210" s="58">
        <v>242.91</v>
      </c>
    </row>
    <row r="211" spans="1:32" ht="14.25">
      <c r="A211" s="69"/>
      <c r="B211" s="70"/>
      <c r="C211" s="70" t="s">
        <v>93</v>
      </c>
      <c r="D211" s="71" t="s">
        <v>94</v>
      </c>
      <c r="E211" s="72">
        <v>23.52</v>
      </c>
      <c r="F211" s="73"/>
      <c r="G211" s="74" t="s">
        <v>771</v>
      </c>
      <c r="H211" s="75">
        <v>49.392000000000003</v>
      </c>
      <c r="I211" s="76"/>
      <c r="J211" s="75"/>
    </row>
    <row r="212" spans="1:32" ht="15">
      <c r="C212" s="77" t="s">
        <v>95</v>
      </c>
      <c r="G212" s="263">
        <v>1483.5700000000002</v>
      </c>
      <c r="H212" s="263"/>
      <c r="I212" s="263">
        <v>1356.29</v>
      </c>
      <c r="J212" s="263"/>
      <c r="O212" s="79">
        <v>1483.5700000000002</v>
      </c>
      <c r="P212" s="79">
        <v>1356.29</v>
      </c>
    </row>
    <row r="213" spans="1:32" ht="54">
      <c r="A213" s="69" t="s">
        <v>512</v>
      </c>
      <c r="B213" s="70" t="s">
        <v>98</v>
      </c>
      <c r="C213" s="70" t="s">
        <v>272</v>
      </c>
      <c r="D213" s="71" t="s">
        <v>687</v>
      </c>
      <c r="E213" s="72">
        <v>75</v>
      </c>
      <c r="F213" s="73">
        <v>387.38</v>
      </c>
      <c r="G213" s="74" t="s">
        <v>98</v>
      </c>
      <c r="H213" s="75">
        <v>29053.5</v>
      </c>
      <c r="I213" s="76">
        <v>1</v>
      </c>
      <c r="J213" s="75">
        <v>29053.5</v>
      </c>
      <c r="R213" s="47">
        <v>0</v>
      </c>
      <c r="S213" s="47">
        <v>0</v>
      </c>
      <c r="T213" s="47">
        <v>0</v>
      </c>
      <c r="U213" s="47">
        <v>0</v>
      </c>
    </row>
    <row r="214" spans="1:32" ht="15">
      <c r="C214" s="77" t="s">
        <v>95</v>
      </c>
      <c r="G214" s="263">
        <v>29053.5</v>
      </c>
      <c r="H214" s="263"/>
      <c r="I214" s="263">
        <v>29053.5</v>
      </c>
      <c r="J214" s="263"/>
      <c r="O214" s="47">
        <v>29053.5</v>
      </c>
      <c r="P214" s="47">
        <v>29053.5</v>
      </c>
    </row>
    <row r="215" spans="1:32" ht="54">
      <c r="A215" s="69" t="s">
        <v>514</v>
      </c>
      <c r="B215" s="70" t="s">
        <v>98</v>
      </c>
      <c r="C215" s="70" t="s">
        <v>273</v>
      </c>
      <c r="D215" s="71" t="s">
        <v>687</v>
      </c>
      <c r="E215" s="72">
        <v>100</v>
      </c>
      <c r="F215" s="73">
        <v>387.38</v>
      </c>
      <c r="G215" s="74" t="s">
        <v>98</v>
      </c>
      <c r="H215" s="75">
        <v>38738</v>
      </c>
      <c r="I215" s="76">
        <v>1</v>
      </c>
      <c r="J215" s="75">
        <v>38738</v>
      </c>
      <c r="R215" s="47">
        <v>0</v>
      </c>
      <c r="S215" s="47">
        <v>0</v>
      </c>
      <c r="T215" s="47">
        <v>0</v>
      </c>
      <c r="U215" s="47">
        <v>0</v>
      </c>
    </row>
    <row r="216" spans="1:32" ht="15">
      <c r="C216" s="77" t="s">
        <v>95</v>
      </c>
      <c r="G216" s="263">
        <v>38738</v>
      </c>
      <c r="H216" s="263"/>
      <c r="I216" s="263">
        <v>38738</v>
      </c>
      <c r="J216" s="263"/>
      <c r="O216" s="47">
        <v>38738</v>
      </c>
      <c r="P216" s="47">
        <v>38738</v>
      </c>
    </row>
    <row r="217" spans="1:32" ht="39.75">
      <c r="A217" s="69" t="s">
        <v>516</v>
      </c>
      <c r="B217" s="70" t="s">
        <v>1754</v>
      </c>
      <c r="C217" s="70" t="s">
        <v>274</v>
      </c>
      <c r="D217" s="71" t="s">
        <v>803</v>
      </c>
      <c r="E217" s="72">
        <v>1</v>
      </c>
      <c r="F217" s="73">
        <v>2698.8</v>
      </c>
      <c r="G217" s="74" t="s">
        <v>98</v>
      </c>
      <c r="H217" s="75">
        <v>2698.8</v>
      </c>
      <c r="I217" s="76">
        <v>1</v>
      </c>
      <c r="J217" s="75">
        <v>2698.8</v>
      </c>
      <c r="R217" s="47">
        <v>0</v>
      </c>
      <c r="S217" s="47">
        <v>0</v>
      </c>
      <c r="T217" s="47">
        <v>0</v>
      </c>
      <c r="U217" s="47">
        <v>0</v>
      </c>
    </row>
    <row r="218" spans="1:32" ht="15">
      <c r="C218" s="77" t="s">
        <v>95</v>
      </c>
      <c r="G218" s="263">
        <v>2698.8</v>
      </c>
      <c r="H218" s="263"/>
      <c r="I218" s="263">
        <v>2698.8</v>
      </c>
      <c r="J218" s="263"/>
      <c r="O218" s="47">
        <v>2698.8</v>
      </c>
      <c r="P218" s="47">
        <v>2698.8</v>
      </c>
    </row>
    <row r="220" spans="1:32" ht="15">
      <c r="A220" s="261" t="s">
        <v>1663</v>
      </c>
      <c r="B220" s="261"/>
      <c r="C220" s="261"/>
      <c r="D220" s="261"/>
      <c r="E220" s="261"/>
      <c r="F220" s="261"/>
      <c r="G220" s="263">
        <v>94027.060000000012</v>
      </c>
      <c r="H220" s="263"/>
      <c r="I220" s="263">
        <v>92957.96</v>
      </c>
      <c r="J220" s="263"/>
      <c r="AF220" s="85" t="s">
        <v>1663</v>
      </c>
    </row>
    <row r="224" spans="1:32" ht="15">
      <c r="A224" s="261" t="s">
        <v>822</v>
      </c>
      <c r="B224" s="261"/>
      <c r="C224" s="261"/>
      <c r="D224" s="261"/>
      <c r="E224" s="261"/>
      <c r="F224" s="261"/>
      <c r="G224" s="263">
        <v>172939.48000000004</v>
      </c>
      <c r="H224" s="263"/>
      <c r="I224" s="263">
        <v>171322.97</v>
      </c>
      <c r="J224" s="263"/>
      <c r="AF224" s="85" t="s">
        <v>822</v>
      </c>
    </row>
    <row r="228" spans="1:34" ht="15" customHeight="1">
      <c r="A228" s="261" t="s">
        <v>1755</v>
      </c>
      <c r="B228" s="261"/>
      <c r="C228" s="261"/>
      <c r="D228" s="261"/>
      <c r="E228" s="261"/>
      <c r="F228" s="261"/>
      <c r="G228" s="263">
        <v>172939.48000000004</v>
      </c>
      <c r="H228" s="263"/>
      <c r="I228" s="263">
        <v>171322.97</v>
      </c>
      <c r="J228" s="263"/>
      <c r="AF228" s="85" t="s">
        <v>1756</v>
      </c>
    </row>
    <row r="230" spans="1:34" ht="14.25">
      <c r="C230" s="260" t="s">
        <v>148</v>
      </c>
      <c r="D230" s="260"/>
      <c r="E230" s="260"/>
      <c r="F230" s="260"/>
      <c r="G230" s="260"/>
      <c r="H230" s="260"/>
      <c r="I230" s="262"/>
      <c r="J230" s="262"/>
      <c r="AH230" s="84" t="s">
        <v>148</v>
      </c>
    </row>
    <row r="231" spans="1:34" ht="14.25">
      <c r="C231" s="260" t="s">
        <v>149</v>
      </c>
      <c r="D231" s="260"/>
      <c r="E231" s="260"/>
      <c r="F231" s="260"/>
      <c r="G231" s="260"/>
      <c r="H231" s="260"/>
      <c r="I231" s="262">
        <v>93968.73</v>
      </c>
      <c r="J231" s="262"/>
      <c r="AH231" s="84" t="s">
        <v>149</v>
      </c>
    </row>
    <row r="232" spans="1:34" ht="14.25">
      <c r="C232" s="260" t="s">
        <v>150</v>
      </c>
      <c r="D232" s="260"/>
      <c r="E232" s="260"/>
      <c r="F232" s="260"/>
      <c r="G232" s="260"/>
      <c r="H232" s="260"/>
      <c r="I232" s="262"/>
      <c r="J232" s="262"/>
      <c r="AH232" s="84" t="s">
        <v>150</v>
      </c>
    </row>
    <row r="233" spans="1:34" ht="14.25">
      <c r="C233" s="260" t="s">
        <v>151</v>
      </c>
      <c r="D233" s="260"/>
      <c r="E233" s="260"/>
      <c r="F233" s="260"/>
      <c r="G233" s="260"/>
      <c r="H233" s="260"/>
      <c r="I233" s="262"/>
      <c r="J233" s="262"/>
      <c r="AH233" s="84" t="s">
        <v>151</v>
      </c>
    </row>
    <row r="234" spans="1:34" ht="14.25">
      <c r="C234" s="260" t="s">
        <v>152</v>
      </c>
      <c r="D234" s="260"/>
      <c r="E234" s="260"/>
      <c r="F234" s="260"/>
      <c r="G234" s="260"/>
      <c r="H234" s="260"/>
      <c r="I234" s="262">
        <v>93968.73</v>
      </c>
      <c r="J234" s="262"/>
      <c r="AH234" s="84" t="s">
        <v>152</v>
      </c>
    </row>
    <row r="235" spans="1:34" ht="14.25">
      <c r="C235" s="56"/>
      <c r="D235" s="56"/>
      <c r="E235" s="56"/>
      <c r="F235" s="56"/>
      <c r="G235" s="56"/>
      <c r="H235" s="56"/>
      <c r="I235" s="86"/>
      <c r="J235" s="86"/>
      <c r="AH235" s="84"/>
    </row>
    <row r="236" spans="1:34" ht="30">
      <c r="C236" s="85" t="s">
        <v>299</v>
      </c>
      <c r="D236" s="56"/>
      <c r="E236" s="56"/>
      <c r="F236" s="56"/>
      <c r="G236" s="56"/>
      <c r="H236" s="56"/>
      <c r="I236" s="86"/>
      <c r="J236" s="86"/>
      <c r="AH236" s="84"/>
    </row>
    <row r="237" spans="1:34" ht="14.25">
      <c r="C237" s="260" t="s">
        <v>300</v>
      </c>
      <c r="D237" s="260"/>
      <c r="E237" s="260"/>
      <c r="F237" s="260"/>
      <c r="G237" s="260"/>
      <c r="H237" s="260"/>
      <c r="I237" s="86"/>
      <c r="J237" s="86">
        <v>0</v>
      </c>
      <c r="AH237" s="84"/>
    </row>
    <row r="238" spans="1:34" ht="14.25">
      <c r="C238" s="260" t="s">
        <v>301</v>
      </c>
      <c r="D238" s="260"/>
      <c r="E238" s="260"/>
      <c r="F238" s="260"/>
      <c r="G238" s="260"/>
      <c r="H238" s="260"/>
      <c r="I238" s="86"/>
      <c r="J238" s="86">
        <v>667177.98</v>
      </c>
      <c r="AH238" s="84"/>
    </row>
    <row r="239" spans="1:34" ht="14.25">
      <c r="C239" s="260" t="s">
        <v>302</v>
      </c>
      <c r="D239" s="260"/>
      <c r="E239" s="260"/>
      <c r="F239" s="260"/>
      <c r="G239" s="260"/>
      <c r="H239" s="260"/>
      <c r="I239" s="86"/>
      <c r="J239" s="86">
        <v>0</v>
      </c>
      <c r="AH239" s="84"/>
    </row>
    <row r="240" spans="1:34" ht="14.25">
      <c r="C240" s="260" t="s">
        <v>303</v>
      </c>
      <c r="D240" s="260"/>
      <c r="E240" s="260"/>
      <c r="F240" s="260"/>
      <c r="G240" s="260"/>
      <c r="H240" s="260"/>
      <c r="I240" s="86"/>
      <c r="J240" s="86">
        <v>0</v>
      </c>
      <c r="AH240" s="84"/>
    </row>
    <row r="241" spans="1:34" ht="15">
      <c r="C241" s="261" t="s">
        <v>152</v>
      </c>
      <c r="D241" s="261"/>
      <c r="E241" s="261"/>
      <c r="F241" s="261"/>
      <c r="G241" s="261"/>
      <c r="H241" s="261"/>
      <c r="I241" s="78"/>
      <c r="J241" s="78">
        <v>667177.98</v>
      </c>
      <c r="AH241" s="84"/>
    </row>
    <row r="244" spans="1:34" ht="14.25">
      <c r="A244" s="258" t="s">
        <v>153</v>
      </c>
      <c r="B244" s="258"/>
      <c r="C244" s="87" t="s">
        <v>1</v>
      </c>
      <c r="D244" s="87"/>
      <c r="E244" s="87"/>
      <c r="F244" s="87"/>
      <c r="G244" s="87"/>
      <c r="H244" s="49" t="s">
        <v>1</v>
      </c>
      <c r="I244" s="49"/>
      <c r="J244" s="49"/>
    </row>
    <row r="245" spans="1:34" ht="14.25">
      <c r="A245" s="49"/>
      <c r="B245" s="49"/>
      <c r="C245" s="259" t="s">
        <v>62</v>
      </c>
      <c r="D245" s="259"/>
      <c r="E245" s="259"/>
      <c r="F245" s="259"/>
      <c r="G245" s="259"/>
      <c r="H245" s="49"/>
      <c r="I245" s="49"/>
      <c r="J245" s="49"/>
    </row>
    <row r="246" spans="1:34" ht="14.25">
      <c r="A246" s="49"/>
      <c r="B246" s="49"/>
      <c r="C246" s="49"/>
      <c r="D246" s="49"/>
      <c r="E246" s="49"/>
      <c r="F246" s="49"/>
      <c r="G246" s="49"/>
      <c r="H246" s="49"/>
      <c r="I246" s="49"/>
      <c r="J246" s="49"/>
    </row>
    <row r="247" spans="1:34" ht="14.25">
      <c r="A247" s="258" t="s">
        <v>154</v>
      </c>
      <c r="B247" s="258"/>
      <c r="C247" s="87" t="s">
        <v>1</v>
      </c>
      <c r="D247" s="87"/>
      <c r="E247" s="87"/>
      <c r="F247" s="87"/>
      <c r="G247" s="87"/>
      <c r="H247" s="49" t="s">
        <v>1</v>
      </c>
      <c r="I247" s="49"/>
      <c r="J247" s="49"/>
    </row>
    <row r="248" spans="1:34" ht="14.25">
      <c r="A248" s="49"/>
      <c r="B248" s="49"/>
      <c r="C248" s="259" t="s">
        <v>62</v>
      </c>
      <c r="D248" s="259"/>
      <c r="E248" s="259"/>
      <c r="F248" s="259"/>
      <c r="G248" s="259"/>
      <c r="H248" s="49"/>
      <c r="I248" s="49"/>
      <c r="J248" s="49"/>
    </row>
  </sheetData>
  <mergeCells count="136">
    <mergeCell ref="G52:H52"/>
    <mergeCell ref="I52:J52"/>
    <mergeCell ref="G60:H60"/>
    <mergeCell ref="I60:J60"/>
    <mergeCell ref="G69:H69"/>
    <mergeCell ref="I69:J69"/>
    <mergeCell ref="G71:H71"/>
    <mergeCell ref="I71:J71"/>
    <mergeCell ref="G54:H54"/>
    <mergeCell ref="I54:J54"/>
    <mergeCell ref="G56:H56"/>
    <mergeCell ref="I56:J56"/>
    <mergeCell ref="G58:H58"/>
    <mergeCell ref="I58:J58"/>
    <mergeCell ref="A3:J3"/>
    <mergeCell ref="A4:J4"/>
    <mergeCell ref="A6:J6"/>
    <mergeCell ref="A7:J7"/>
    <mergeCell ref="A9:J9"/>
    <mergeCell ref="A11:J11"/>
    <mergeCell ref="G41:H41"/>
    <mergeCell ref="I41:J41"/>
    <mergeCell ref="G43:H43"/>
    <mergeCell ref="I43:J43"/>
    <mergeCell ref="G35:H35"/>
    <mergeCell ref="I35:J35"/>
    <mergeCell ref="G37:H37"/>
    <mergeCell ref="I37:J37"/>
    <mergeCell ref="G39:H39"/>
    <mergeCell ref="I39:J39"/>
    <mergeCell ref="A12:J12"/>
    <mergeCell ref="A14:J14"/>
    <mergeCell ref="E18:G18"/>
    <mergeCell ref="E19:G19"/>
    <mergeCell ref="E20:G20"/>
    <mergeCell ref="A26:J26"/>
    <mergeCell ref="G86:H86"/>
    <mergeCell ref="I86:J86"/>
    <mergeCell ref="G95:H95"/>
    <mergeCell ref="I95:J95"/>
    <mergeCell ref="G97:H97"/>
    <mergeCell ref="I97:J97"/>
    <mergeCell ref="G73:H73"/>
    <mergeCell ref="I73:J73"/>
    <mergeCell ref="G75:H75"/>
    <mergeCell ref="I75:J75"/>
    <mergeCell ref="G84:H84"/>
    <mergeCell ref="I84:J84"/>
    <mergeCell ref="G112:H112"/>
    <mergeCell ref="I112:J112"/>
    <mergeCell ref="G121:H121"/>
    <mergeCell ref="I121:J121"/>
    <mergeCell ref="G123:H123"/>
    <mergeCell ref="I123:J123"/>
    <mergeCell ref="G99:H99"/>
    <mergeCell ref="I99:J99"/>
    <mergeCell ref="G108:H108"/>
    <mergeCell ref="I108:J108"/>
    <mergeCell ref="G110:H110"/>
    <mergeCell ref="I110:J110"/>
    <mergeCell ref="G138:H138"/>
    <mergeCell ref="I138:J138"/>
    <mergeCell ref="G140:H140"/>
    <mergeCell ref="I140:J140"/>
    <mergeCell ref="G142:H142"/>
    <mergeCell ref="I142:J142"/>
    <mergeCell ref="G132:H132"/>
    <mergeCell ref="I132:J132"/>
    <mergeCell ref="G134:H134"/>
    <mergeCell ref="I134:J134"/>
    <mergeCell ref="G136:H136"/>
    <mergeCell ref="I136:J136"/>
    <mergeCell ref="A157:F157"/>
    <mergeCell ref="G157:H157"/>
    <mergeCell ref="I157:J157"/>
    <mergeCell ref="A161:J161"/>
    <mergeCell ref="G171:H171"/>
    <mergeCell ref="I171:J171"/>
    <mergeCell ref="G151:H151"/>
    <mergeCell ref="I151:J151"/>
    <mergeCell ref="G153:H153"/>
    <mergeCell ref="I153:J153"/>
    <mergeCell ref="G155:H155"/>
    <mergeCell ref="I155:J155"/>
    <mergeCell ref="G183:H183"/>
    <mergeCell ref="I183:J183"/>
    <mergeCell ref="G193:H193"/>
    <mergeCell ref="I193:J193"/>
    <mergeCell ref="G196:H196"/>
    <mergeCell ref="I196:J196"/>
    <mergeCell ref="G174:H174"/>
    <mergeCell ref="I174:J174"/>
    <mergeCell ref="G177:H177"/>
    <mergeCell ref="I177:J177"/>
    <mergeCell ref="G180:H180"/>
    <mergeCell ref="I180:J180"/>
    <mergeCell ref="G214:H214"/>
    <mergeCell ref="I214:J214"/>
    <mergeCell ref="G216:H216"/>
    <mergeCell ref="I216:J216"/>
    <mergeCell ref="G218:H218"/>
    <mergeCell ref="I218:J218"/>
    <mergeCell ref="G199:H199"/>
    <mergeCell ref="I199:J199"/>
    <mergeCell ref="G202:H202"/>
    <mergeCell ref="I202:J202"/>
    <mergeCell ref="G212:H212"/>
    <mergeCell ref="I212:J212"/>
    <mergeCell ref="A228:F228"/>
    <mergeCell ref="G228:H228"/>
    <mergeCell ref="I228:J228"/>
    <mergeCell ref="A220:F220"/>
    <mergeCell ref="G220:H220"/>
    <mergeCell ref="I220:J220"/>
    <mergeCell ref="A224:F224"/>
    <mergeCell ref="G224:H224"/>
    <mergeCell ref="I224:J224"/>
    <mergeCell ref="C237:H237"/>
    <mergeCell ref="A244:B244"/>
    <mergeCell ref="C245:G245"/>
    <mergeCell ref="A247:B247"/>
    <mergeCell ref="C248:G248"/>
    <mergeCell ref="C230:H230"/>
    <mergeCell ref="I230:J230"/>
    <mergeCell ref="C231:H231"/>
    <mergeCell ref="I231:J231"/>
    <mergeCell ref="C232:H232"/>
    <mergeCell ref="I232:J232"/>
    <mergeCell ref="C233:H233"/>
    <mergeCell ref="I233:J233"/>
    <mergeCell ref="C234:H234"/>
    <mergeCell ref="I234:J234"/>
    <mergeCell ref="C238:H238"/>
    <mergeCell ref="C239:H239"/>
    <mergeCell ref="C240:H240"/>
    <mergeCell ref="C241:H241"/>
  </mergeCells>
  <pageMargins left="0.4" right="0.2" top="0.2" bottom="0.4" header="0.2" footer="0.2"/>
  <pageSetup paperSize="9" scale="65" orientation="portrait" r:id="rId1"/>
  <headerFooter>
    <oddHeader>&amp;L&amp;8</oddHead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AH653"/>
  <sheetViews>
    <sheetView workbookViewId="0">
      <selection activeCell="A647" sqref="A5:XFD647"/>
    </sheetView>
  </sheetViews>
  <sheetFormatPr defaultRowHeight="12.75"/>
  <cols>
    <col min="1" max="1" width="5.7109375" style="47" customWidth="1"/>
    <col min="2" max="2" width="11.7109375" style="47" customWidth="1"/>
    <col min="3" max="3" width="40.7109375" style="47" customWidth="1"/>
    <col min="4" max="5" width="11.7109375" style="47" customWidth="1"/>
    <col min="6" max="10" width="12.7109375" style="47" customWidth="1"/>
    <col min="11" max="14" width="9.140625" style="47"/>
    <col min="15" max="30" width="0" style="47" hidden="1" customWidth="1"/>
    <col min="31" max="31" width="141.7109375" style="47" hidden="1" customWidth="1"/>
    <col min="32" max="32" width="93.7109375" style="47" hidden="1" customWidth="1"/>
    <col min="33" max="33" width="0" style="47" hidden="1" customWidth="1"/>
    <col min="34" max="34" width="101.7109375" style="47" hidden="1" customWidth="1"/>
    <col min="35" max="36" width="0" style="47" hidden="1" customWidth="1"/>
    <col min="37" max="256" width="9.140625" style="47"/>
    <col min="257" max="257" width="5.7109375" style="47" customWidth="1"/>
    <col min="258" max="258" width="11.7109375" style="47" customWidth="1"/>
    <col min="259" max="259" width="40.7109375" style="47" customWidth="1"/>
    <col min="260" max="261" width="11.7109375" style="47" customWidth="1"/>
    <col min="262" max="266" width="12.7109375" style="47" customWidth="1"/>
    <col min="267" max="270" width="9.140625" style="47"/>
    <col min="271" max="292" width="0" style="47" hidden="1" customWidth="1"/>
    <col min="293" max="512" width="9.140625" style="47"/>
    <col min="513" max="513" width="5.7109375" style="47" customWidth="1"/>
    <col min="514" max="514" width="11.7109375" style="47" customWidth="1"/>
    <col min="515" max="515" width="40.7109375" style="47" customWidth="1"/>
    <col min="516" max="517" width="11.7109375" style="47" customWidth="1"/>
    <col min="518" max="522" width="12.7109375" style="47" customWidth="1"/>
    <col min="523" max="526" width="9.140625" style="47"/>
    <col min="527" max="548" width="0" style="47" hidden="1" customWidth="1"/>
    <col min="549" max="768" width="9.140625" style="47"/>
    <col min="769" max="769" width="5.7109375" style="47" customWidth="1"/>
    <col min="770" max="770" width="11.7109375" style="47" customWidth="1"/>
    <col min="771" max="771" width="40.7109375" style="47" customWidth="1"/>
    <col min="772" max="773" width="11.7109375" style="47" customWidth="1"/>
    <col min="774" max="778" width="12.7109375" style="47" customWidth="1"/>
    <col min="779" max="782" width="9.140625" style="47"/>
    <col min="783" max="804" width="0" style="47" hidden="1" customWidth="1"/>
    <col min="805" max="1024" width="9.140625" style="47"/>
    <col min="1025" max="1025" width="5.7109375" style="47" customWidth="1"/>
    <col min="1026" max="1026" width="11.7109375" style="47" customWidth="1"/>
    <col min="1027" max="1027" width="40.7109375" style="47" customWidth="1"/>
    <col min="1028" max="1029" width="11.7109375" style="47" customWidth="1"/>
    <col min="1030" max="1034" width="12.7109375" style="47" customWidth="1"/>
    <col min="1035" max="1038" width="9.140625" style="47"/>
    <col min="1039" max="1060" width="0" style="47" hidden="1" customWidth="1"/>
    <col min="1061" max="1280" width="9.140625" style="47"/>
    <col min="1281" max="1281" width="5.7109375" style="47" customWidth="1"/>
    <col min="1282" max="1282" width="11.7109375" style="47" customWidth="1"/>
    <col min="1283" max="1283" width="40.7109375" style="47" customWidth="1"/>
    <col min="1284" max="1285" width="11.7109375" style="47" customWidth="1"/>
    <col min="1286" max="1290" width="12.7109375" style="47" customWidth="1"/>
    <col min="1291" max="1294" width="9.140625" style="47"/>
    <col min="1295" max="1316" width="0" style="47" hidden="1" customWidth="1"/>
    <col min="1317" max="1536" width="9.140625" style="47"/>
    <col min="1537" max="1537" width="5.7109375" style="47" customWidth="1"/>
    <col min="1538" max="1538" width="11.7109375" style="47" customWidth="1"/>
    <col min="1539" max="1539" width="40.7109375" style="47" customWidth="1"/>
    <col min="1540" max="1541" width="11.7109375" style="47" customWidth="1"/>
    <col min="1542" max="1546" width="12.7109375" style="47" customWidth="1"/>
    <col min="1547" max="1550" width="9.140625" style="47"/>
    <col min="1551" max="1572" width="0" style="47" hidden="1" customWidth="1"/>
    <col min="1573" max="1792" width="9.140625" style="47"/>
    <col min="1793" max="1793" width="5.7109375" style="47" customWidth="1"/>
    <col min="1794" max="1794" width="11.7109375" style="47" customWidth="1"/>
    <col min="1795" max="1795" width="40.7109375" style="47" customWidth="1"/>
    <col min="1796" max="1797" width="11.7109375" style="47" customWidth="1"/>
    <col min="1798" max="1802" width="12.7109375" style="47" customWidth="1"/>
    <col min="1803" max="1806" width="9.140625" style="47"/>
    <col min="1807" max="1828" width="0" style="47" hidden="1" customWidth="1"/>
    <col min="1829" max="2048" width="9.140625" style="47"/>
    <col min="2049" max="2049" width="5.7109375" style="47" customWidth="1"/>
    <col min="2050" max="2050" width="11.7109375" style="47" customWidth="1"/>
    <col min="2051" max="2051" width="40.7109375" style="47" customWidth="1"/>
    <col min="2052" max="2053" width="11.7109375" style="47" customWidth="1"/>
    <col min="2054" max="2058" width="12.7109375" style="47" customWidth="1"/>
    <col min="2059" max="2062" width="9.140625" style="47"/>
    <col min="2063" max="2084" width="0" style="47" hidden="1" customWidth="1"/>
    <col min="2085" max="2304" width="9.140625" style="47"/>
    <col min="2305" max="2305" width="5.7109375" style="47" customWidth="1"/>
    <col min="2306" max="2306" width="11.7109375" style="47" customWidth="1"/>
    <col min="2307" max="2307" width="40.7109375" style="47" customWidth="1"/>
    <col min="2308" max="2309" width="11.7109375" style="47" customWidth="1"/>
    <col min="2310" max="2314" width="12.7109375" style="47" customWidth="1"/>
    <col min="2315" max="2318" width="9.140625" style="47"/>
    <col min="2319" max="2340" width="0" style="47" hidden="1" customWidth="1"/>
    <col min="2341" max="2560" width="9.140625" style="47"/>
    <col min="2561" max="2561" width="5.7109375" style="47" customWidth="1"/>
    <col min="2562" max="2562" width="11.7109375" style="47" customWidth="1"/>
    <col min="2563" max="2563" width="40.7109375" style="47" customWidth="1"/>
    <col min="2564" max="2565" width="11.7109375" style="47" customWidth="1"/>
    <col min="2566" max="2570" width="12.7109375" style="47" customWidth="1"/>
    <col min="2571" max="2574" width="9.140625" style="47"/>
    <col min="2575" max="2596" width="0" style="47" hidden="1" customWidth="1"/>
    <col min="2597" max="2816" width="9.140625" style="47"/>
    <col min="2817" max="2817" width="5.7109375" style="47" customWidth="1"/>
    <col min="2818" max="2818" width="11.7109375" style="47" customWidth="1"/>
    <col min="2819" max="2819" width="40.7109375" style="47" customWidth="1"/>
    <col min="2820" max="2821" width="11.7109375" style="47" customWidth="1"/>
    <col min="2822" max="2826" width="12.7109375" style="47" customWidth="1"/>
    <col min="2827" max="2830" width="9.140625" style="47"/>
    <col min="2831" max="2852" width="0" style="47" hidden="1" customWidth="1"/>
    <col min="2853" max="3072" width="9.140625" style="47"/>
    <col min="3073" max="3073" width="5.7109375" style="47" customWidth="1"/>
    <col min="3074" max="3074" width="11.7109375" style="47" customWidth="1"/>
    <col min="3075" max="3075" width="40.7109375" style="47" customWidth="1"/>
    <col min="3076" max="3077" width="11.7109375" style="47" customWidth="1"/>
    <col min="3078" max="3082" width="12.7109375" style="47" customWidth="1"/>
    <col min="3083" max="3086" width="9.140625" style="47"/>
    <col min="3087" max="3108" width="0" style="47" hidden="1" customWidth="1"/>
    <col min="3109" max="3328" width="9.140625" style="47"/>
    <col min="3329" max="3329" width="5.7109375" style="47" customWidth="1"/>
    <col min="3330" max="3330" width="11.7109375" style="47" customWidth="1"/>
    <col min="3331" max="3331" width="40.7109375" style="47" customWidth="1"/>
    <col min="3332" max="3333" width="11.7109375" style="47" customWidth="1"/>
    <col min="3334" max="3338" width="12.7109375" style="47" customWidth="1"/>
    <col min="3339" max="3342" width="9.140625" style="47"/>
    <col min="3343" max="3364" width="0" style="47" hidden="1" customWidth="1"/>
    <col min="3365" max="3584" width="9.140625" style="47"/>
    <col min="3585" max="3585" width="5.7109375" style="47" customWidth="1"/>
    <col min="3586" max="3586" width="11.7109375" style="47" customWidth="1"/>
    <col min="3587" max="3587" width="40.7109375" style="47" customWidth="1"/>
    <col min="3588" max="3589" width="11.7109375" style="47" customWidth="1"/>
    <col min="3590" max="3594" width="12.7109375" style="47" customWidth="1"/>
    <col min="3595" max="3598" width="9.140625" style="47"/>
    <col min="3599" max="3620" width="0" style="47" hidden="1" customWidth="1"/>
    <col min="3621" max="3840" width="9.140625" style="47"/>
    <col min="3841" max="3841" width="5.7109375" style="47" customWidth="1"/>
    <col min="3842" max="3842" width="11.7109375" style="47" customWidth="1"/>
    <col min="3843" max="3843" width="40.7109375" style="47" customWidth="1"/>
    <col min="3844" max="3845" width="11.7109375" style="47" customWidth="1"/>
    <col min="3846" max="3850" width="12.7109375" style="47" customWidth="1"/>
    <col min="3851" max="3854" width="9.140625" style="47"/>
    <col min="3855" max="3876" width="0" style="47" hidden="1" customWidth="1"/>
    <col min="3877" max="4096" width="9.140625" style="47"/>
    <col min="4097" max="4097" width="5.7109375" style="47" customWidth="1"/>
    <col min="4098" max="4098" width="11.7109375" style="47" customWidth="1"/>
    <col min="4099" max="4099" width="40.7109375" style="47" customWidth="1"/>
    <col min="4100" max="4101" width="11.7109375" style="47" customWidth="1"/>
    <col min="4102" max="4106" width="12.7109375" style="47" customWidth="1"/>
    <col min="4107" max="4110" width="9.140625" style="47"/>
    <col min="4111" max="4132" width="0" style="47" hidden="1" customWidth="1"/>
    <col min="4133" max="4352" width="9.140625" style="47"/>
    <col min="4353" max="4353" width="5.7109375" style="47" customWidth="1"/>
    <col min="4354" max="4354" width="11.7109375" style="47" customWidth="1"/>
    <col min="4355" max="4355" width="40.7109375" style="47" customWidth="1"/>
    <col min="4356" max="4357" width="11.7109375" style="47" customWidth="1"/>
    <col min="4358" max="4362" width="12.7109375" style="47" customWidth="1"/>
    <col min="4363" max="4366" width="9.140625" style="47"/>
    <col min="4367" max="4388" width="0" style="47" hidden="1" customWidth="1"/>
    <col min="4389" max="4608" width="9.140625" style="47"/>
    <col min="4609" max="4609" width="5.7109375" style="47" customWidth="1"/>
    <col min="4610" max="4610" width="11.7109375" style="47" customWidth="1"/>
    <col min="4611" max="4611" width="40.7109375" style="47" customWidth="1"/>
    <col min="4612" max="4613" width="11.7109375" style="47" customWidth="1"/>
    <col min="4614" max="4618" width="12.7109375" style="47" customWidth="1"/>
    <col min="4619" max="4622" width="9.140625" style="47"/>
    <col min="4623" max="4644" width="0" style="47" hidden="1" customWidth="1"/>
    <col min="4645" max="4864" width="9.140625" style="47"/>
    <col min="4865" max="4865" width="5.7109375" style="47" customWidth="1"/>
    <col min="4866" max="4866" width="11.7109375" style="47" customWidth="1"/>
    <col min="4867" max="4867" width="40.7109375" style="47" customWidth="1"/>
    <col min="4868" max="4869" width="11.7109375" style="47" customWidth="1"/>
    <col min="4870" max="4874" width="12.7109375" style="47" customWidth="1"/>
    <col min="4875" max="4878" width="9.140625" style="47"/>
    <col min="4879" max="4900" width="0" style="47" hidden="1" customWidth="1"/>
    <col min="4901" max="5120" width="9.140625" style="47"/>
    <col min="5121" max="5121" width="5.7109375" style="47" customWidth="1"/>
    <col min="5122" max="5122" width="11.7109375" style="47" customWidth="1"/>
    <col min="5123" max="5123" width="40.7109375" style="47" customWidth="1"/>
    <col min="5124" max="5125" width="11.7109375" style="47" customWidth="1"/>
    <col min="5126" max="5130" width="12.7109375" style="47" customWidth="1"/>
    <col min="5131" max="5134" width="9.140625" style="47"/>
    <col min="5135" max="5156" width="0" style="47" hidden="1" customWidth="1"/>
    <col min="5157" max="5376" width="9.140625" style="47"/>
    <col min="5377" max="5377" width="5.7109375" style="47" customWidth="1"/>
    <col min="5378" max="5378" width="11.7109375" style="47" customWidth="1"/>
    <col min="5379" max="5379" width="40.7109375" style="47" customWidth="1"/>
    <col min="5380" max="5381" width="11.7109375" style="47" customWidth="1"/>
    <col min="5382" max="5386" width="12.7109375" style="47" customWidth="1"/>
    <col min="5387" max="5390" width="9.140625" style="47"/>
    <col min="5391" max="5412" width="0" style="47" hidden="1" customWidth="1"/>
    <col min="5413" max="5632" width="9.140625" style="47"/>
    <col min="5633" max="5633" width="5.7109375" style="47" customWidth="1"/>
    <col min="5634" max="5634" width="11.7109375" style="47" customWidth="1"/>
    <col min="5635" max="5635" width="40.7109375" style="47" customWidth="1"/>
    <col min="5636" max="5637" width="11.7109375" style="47" customWidth="1"/>
    <col min="5638" max="5642" width="12.7109375" style="47" customWidth="1"/>
    <col min="5643" max="5646" width="9.140625" style="47"/>
    <col min="5647" max="5668" width="0" style="47" hidden="1" customWidth="1"/>
    <col min="5669" max="5888" width="9.140625" style="47"/>
    <col min="5889" max="5889" width="5.7109375" style="47" customWidth="1"/>
    <col min="5890" max="5890" width="11.7109375" style="47" customWidth="1"/>
    <col min="5891" max="5891" width="40.7109375" style="47" customWidth="1"/>
    <col min="5892" max="5893" width="11.7109375" style="47" customWidth="1"/>
    <col min="5894" max="5898" width="12.7109375" style="47" customWidth="1"/>
    <col min="5899" max="5902" width="9.140625" style="47"/>
    <col min="5903" max="5924" width="0" style="47" hidden="1" customWidth="1"/>
    <col min="5925" max="6144" width="9.140625" style="47"/>
    <col min="6145" max="6145" width="5.7109375" style="47" customWidth="1"/>
    <col min="6146" max="6146" width="11.7109375" style="47" customWidth="1"/>
    <col min="6147" max="6147" width="40.7109375" style="47" customWidth="1"/>
    <col min="6148" max="6149" width="11.7109375" style="47" customWidth="1"/>
    <col min="6150" max="6154" width="12.7109375" style="47" customWidth="1"/>
    <col min="6155" max="6158" width="9.140625" style="47"/>
    <col min="6159" max="6180" width="0" style="47" hidden="1" customWidth="1"/>
    <col min="6181" max="6400" width="9.140625" style="47"/>
    <col min="6401" max="6401" width="5.7109375" style="47" customWidth="1"/>
    <col min="6402" max="6402" width="11.7109375" style="47" customWidth="1"/>
    <col min="6403" max="6403" width="40.7109375" style="47" customWidth="1"/>
    <col min="6404" max="6405" width="11.7109375" style="47" customWidth="1"/>
    <col min="6406" max="6410" width="12.7109375" style="47" customWidth="1"/>
    <col min="6411" max="6414" width="9.140625" style="47"/>
    <col min="6415" max="6436" width="0" style="47" hidden="1" customWidth="1"/>
    <col min="6437" max="6656" width="9.140625" style="47"/>
    <col min="6657" max="6657" width="5.7109375" style="47" customWidth="1"/>
    <col min="6658" max="6658" width="11.7109375" style="47" customWidth="1"/>
    <col min="6659" max="6659" width="40.7109375" style="47" customWidth="1"/>
    <col min="6660" max="6661" width="11.7109375" style="47" customWidth="1"/>
    <col min="6662" max="6666" width="12.7109375" style="47" customWidth="1"/>
    <col min="6667" max="6670" width="9.140625" style="47"/>
    <col min="6671" max="6692" width="0" style="47" hidden="1" customWidth="1"/>
    <col min="6693" max="6912" width="9.140625" style="47"/>
    <col min="6913" max="6913" width="5.7109375" style="47" customWidth="1"/>
    <col min="6914" max="6914" width="11.7109375" style="47" customWidth="1"/>
    <col min="6915" max="6915" width="40.7109375" style="47" customWidth="1"/>
    <col min="6916" max="6917" width="11.7109375" style="47" customWidth="1"/>
    <col min="6918" max="6922" width="12.7109375" style="47" customWidth="1"/>
    <col min="6923" max="6926" width="9.140625" style="47"/>
    <col min="6927" max="6948" width="0" style="47" hidden="1" customWidth="1"/>
    <col min="6949" max="7168" width="9.140625" style="47"/>
    <col min="7169" max="7169" width="5.7109375" style="47" customWidth="1"/>
    <col min="7170" max="7170" width="11.7109375" style="47" customWidth="1"/>
    <col min="7171" max="7171" width="40.7109375" style="47" customWidth="1"/>
    <col min="7172" max="7173" width="11.7109375" style="47" customWidth="1"/>
    <col min="7174" max="7178" width="12.7109375" style="47" customWidth="1"/>
    <col min="7179" max="7182" width="9.140625" style="47"/>
    <col min="7183" max="7204" width="0" style="47" hidden="1" customWidth="1"/>
    <col min="7205" max="7424" width="9.140625" style="47"/>
    <col min="7425" max="7425" width="5.7109375" style="47" customWidth="1"/>
    <col min="7426" max="7426" width="11.7109375" style="47" customWidth="1"/>
    <col min="7427" max="7427" width="40.7109375" style="47" customWidth="1"/>
    <col min="7428" max="7429" width="11.7109375" style="47" customWidth="1"/>
    <col min="7430" max="7434" width="12.7109375" style="47" customWidth="1"/>
    <col min="7435" max="7438" width="9.140625" style="47"/>
    <col min="7439" max="7460" width="0" style="47" hidden="1" customWidth="1"/>
    <col min="7461" max="7680" width="9.140625" style="47"/>
    <col min="7681" max="7681" width="5.7109375" style="47" customWidth="1"/>
    <col min="7682" max="7682" width="11.7109375" style="47" customWidth="1"/>
    <col min="7683" max="7683" width="40.7109375" style="47" customWidth="1"/>
    <col min="7684" max="7685" width="11.7109375" style="47" customWidth="1"/>
    <col min="7686" max="7690" width="12.7109375" style="47" customWidth="1"/>
    <col min="7691" max="7694" width="9.140625" style="47"/>
    <col min="7695" max="7716" width="0" style="47" hidden="1" customWidth="1"/>
    <col min="7717" max="7936" width="9.140625" style="47"/>
    <col min="7937" max="7937" width="5.7109375" style="47" customWidth="1"/>
    <col min="7938" max="7938" width="11.7109375" style="47" customWidth="1"/>
    <col min="7939" max="7939" width="40.7109375" style="47" customWidth="1"/>
    <col min="7940" max="7941" width="11.7109375" style="47" customWidth="1"/>
    <col min="7942" max="7946" width="12.7109375" style="47" customWidth="1"/>
    <col min="7947" max="7950" width="9.140625" style="47"/>
    <col min="7951" max="7972" width="0" style="47" hidden="1" customWidth="1"/>
    <col min="7973" max="8192" width="9.140625" style="47"/>
    <col min="8193" max="8193" width="5.7109375" style="47" customWidth="1"/>
    <col min="8194" max="8194" width="11.7109375" style="47" customWidth="1"/>
    <col min="8195" max="8195" width="40.7109375" style="47" customWidth="1"/>
    <col min="8196" max="8197" width="11.7109375" style="47" customWidth="1"/>
    <col min="8198" max="8202" width="12.7109375" style="47" customWidth="1"/>
    <col min="8203" max="8206" width="9.140625" style="47"/>
    <col min="8207" max="8228" width="0" style="47" hidden="1" customWidth="1"/>
    <col min="8229" max="8448" width="9.140625" style="47"/>
    <col min="8449" max="8449" width="5.7109375" style="47" customWidth="1"/>
    <col min="8450" max="8450" width="11.7109375" style="47" customWidth="1"/>
    <col min="8451" max="8451" width="40.7109375" style="47" customWidth="1"/>
    <col min="8452" max="8453" width="11.7109375" style="47" customWidth="1"/>
    <col min="8454" max="8458" width="12.7109375" style="47" customWidth="1"/>
    <col min="8459" max="8462" width="9.140625" style="47"/>
    <col min="8463" max="8484" width="0" style="47" hidden="1" customWidth="1"/>
    <col min="8485" max="8704" width="9.140625" style="47"/>
    <col min="8705" max="8705" width="5.7109375" style="47" customWidth="1"/>
    <col min="8706" max="8706" width="11.7109375" style="47" customWidth="1"/>
    <col min="8707" max="8707" width="40.7109375" style="47" customWidth="1"/>
    <col min="8708" max="8709" width="11.7109375" style="47" customWidth="1"/>
    <col min="8710" max="8714" width="12.7109375" style="47" customWidth="1"/>
    <col min="8715" max="8718" width="9.140625" style="47"/>
    <col min="8719" max="8740" width="0" style="47" hidden="1" customWidth="1"/>
    <col min="8741" max="8960" width="9.140625" style="47"/>
    <col min="8961" max="8961" width="5.7109375" style="47" customWidth="1"/>
    <col min="8962" max="8962" width="11.7109375" style="47" customWidth="1"/>
    <col min="8963" max="8963" width="40.7109375" style="47" customWidth="1"/>
    <col min="8964" max="8965" width="11.7109375" style="47" customWidth="1"/>
    <col min="8966" max="8970" width="12.7109375" style="47" customWidth="1"/>
    <col min="8971" max="8974" width="9.140625" style="47"/>
    <col min="8975" max="8996" width="0" style="47" hidden="1" customWidth="1"/>
    <col min="8997" max="9216" width="9.140625" style="47"/>
    <col min="9217" max="9217" width="5.7109375" style="47" customWidth="1"/>
    <col min="9218" max="9218" width="11.7109375" style="47" customWidth="1"/>
    <col min="9219" max="9219" width="40.7109375" style="47" customWidth="1"/>
    <col min="9220" max="9221" width="11.7109375" style="47" customWidth="1"/>
    <col min="9222" max="9226" width="12.7109375" style="47" customWidth="1"/>
    <col min="9227" max="9230" width="9.140625" style="47"/>
    <col min="9231" max="9252" width="0" style="47" hidden="1" customWidth="1"/>
    <col min="9253" max="9472" width="9.140625" style="47"/>
    <col min="9473" max="9473" width="5.7109375" style="47" customWidth="1"/>
    <col min="9474" max="9474" width="11.7109375" style="47" customWidth="1"/>
    <col min="9475" max="9475" width="40.7109375" style="47" customWidth="1"/>
    <col min="9476" max="9477" width="11.7109375" style="47" customWidth="1"/>
    <col min="9478" max="9482" width="12.7109375" style="47" customWidth="1"/>
    <col min="9483" max="9486" width="9.140625" style="47"/>
    <col min="9487" max="9508" width="0" style="47" hidden="1" customWidth="1"/>
    <col min="9509" max="9728" width="9.140625" style="47"/>
    <col min="9729" max="9729" width="5.7109375" style="47" customWidth="1"/>
    <col min="9730" max="9730" width="11.7109375" style="47" customWidth="1"/>
    <col min="9731" max="9731" width="40.7109375" style="47" customWidth="1"/>
    <col min="9732" max="9733" width="11.7109375" style="47" customWidth="1"/>
    <col min="9734" max="9738" width="12.7109375" style="47" customWidth="1"/>
    <col min="9739" max="9742" width="9.140625" style="47"/>
    <col min="9743" max="9764" width="0" style="47" hidden="1" customWidth="1"/>
    <col min="9765" max="9984" width="9.140625" style="47"/>
    <col min="9985" max="9985" width="5.7109375" style="47" customWidth="1"/>
    <col min="9986" max="9986" width="11.7109375" style="47" customWidth="1"/>
    <col min="9987" max="9987" width="40.7109375" style="47" customWidth="1"/>
    <col min="9988" max="9989" width="11.7109375" style="47" customWidth="1"/>
    <col min="9990" max="9994" width="12.7109375" style="47" customWidth="1"/>
    <col min="9995" max="9998" width="9.140625" style="47"/>
    <col min="9999" max="10020" width="0" style="47" hidden="1" customWidth="1"/>
    <col min="10021" max="10240" width="9.140625" style="47"/>
    <col min="10241" max="10241" width="5.7109375" style="47" customWidth="1"/>
    <col min="10242" max="10242" width="11.7109375" style="47" customWidth="1"/>
    <col min="10243" max="10243" width="40.7109375" style="47" customWidth="1"/>
    <col min="10244" max="10245" width="11.7109375" style="47" customWidth="1"/>
    <col min="10246" max="10250" width="12.7109375" style="47" customWidth="1"/>
    <col min="10251" max="10254" width="9.140625" style="47"/>
    <col min="10255" max="10276" width="0" style="47" hidden="1" customWidth="1"/>
    <col min="10277" max="10496" width="9.140625" style="47"/>
    <col min="10497" max="10497" width="5.7109375" style="47" customWidth="1"/>
    <col min="10498" max="10498" width="11.7109375" style="47" customWidth="1"/>
    <col min="10499" max="10499" width="40.7109375" style="47" customWidth="1"/>
    <col min="10500" max="10501" width="11.7109375" style="47" customWidth="1"/>
    <col min="10502" max="10506" width="12.7109375" style="47" customWidth="1"/>
    <col min="10507" max="10510" width="9.140625" style="47"/>
    <col min="10511" max="10532" width="0" style="47" hidden="1" customWidth="1"/>
    <col min="10533" max="10752" width="9.140625" style="47"/>
    <col min="10753" max="10753" width="5.7109375" style="47" customWidth="1"/>
    <col min="10754" max="10754" width="11.7109375" style="47" customWidth="1"/>
    <col min="10755" max="10755" width="40.7109375" style="47" customWidth="1"/>
    <col min="10756" max="10757" width="11.7109375" style="47" customWidth="1"/>
    <col min="10758" max="10762" width="12.7109375" style="47" customWidth="1"/>
    <col min="10763" max="10766" width="9.140625" style="47"/>
    <col min="10767" max="10788" width="0" style="47" hidden="1" customWidth="1"/>
    <col min="10789" max="11008" width="9.140625" style="47"/>
    <col min="11009" max="11009" width="5.7109375" style="47" customWidth="1"/>
    <col min="11010" max="11010" width="11.7109375" style="47" customWidth="1"/>
    <col min="11011" max="11011" width="40.7109375" style="47" customWidth="1"/>
    <col min="11012" max="11013" width="11.7109375" style="47" customWidth="1"/>
    <col min="11014" max="11018" width="12.7109375" style="47" customWidth="1"/>
    <col min="11019" max="11022" width="9.140625" style="47"/>
    <col min="11023" max="11044" width="0" style="47" hidden="1" customWidth="1"/>
    <col min="11045" max="11264" width="9.140625" style="47"/>
    <col min="11265" max="11265" width="5.7109375" style="47" customWidth="1"/>
    <col min="11266" max="11266" width="11.7109375" style="47" customWidth="1"/>
    <col min="11267" max="11267" width="40.7109375" style="47" customWidth="1"/>
    <col min="11268" max="11269" width="11.7109375" style="47" customWidth="1"/>
    <col min="11270" max="11274" width="12.7109375" style="47" customWidth="1"/>
    <col min="11275" max="11278" width="9.140625" style="47"/>
    <col min="11279" max="11300" width="0" style="47" hidden="1" customWidth="1"/>
    <col min="11301" max="11520" width="9.140625" style="47"/>
    <col min="11521" max="11521" width="5.7109375" style="47" customWidth="1"/>
    <col min="11522" max="11522" width="11.7109375" style="47" customWidth="1"/>
    <col min="11523" max="11523" width="40.7109375" style="47" customWidth="1"/>
    <col min="11524" max="11525" width="11.7109375" style="47" customWidth="1"/>
    <col min="11526" max="11530" width="12.7109375" style="47" customWidth="1"/>
    <col min="11531" max="11534" width="9.140625" style="47"/>
    <col min="11535" max="11556" width="0" style="47" hidden="1" customWidth="1"/>
    <col min="11557" max="11776" width="9.140625" style="47"/>
    <col min="11777" max="11777" width="5.7109375" style="47" customWidth="1"/>
    <col min="11778" max="11778" width="11.7109375" style="47" customWidth="1"/>
    <col min="11779" max="11779" width="40.7109375" style="47" customWidth="1"/>
    <col min="11780" max="11781" width="11.7109375" style="47" customWidth="1"/>
    <col min="11782" max="11786" width="12.7109375" style="47" customWidth="1"/>
    <col min="11787" max="11790" width="9.140625" style="47"/>
    <col min="11791" max="11812" width="0" style="47" hidden="1" customWidth="1"/>
    <col min="11813" max="12032" width="9.140625" style="47"/>
    <col min="12033" max="12033" width="5.7109375" style="47" customWidth="1"/>
    <col min="12034" max="12034" width="11.7109375" style="47" customWidth="1"/>
    <col min="12035" max="12035" width="40.7109375" style="47" customWidth="1"/>
    <col min="12036" max="12037" width="11.7109375" style="47" customWidth="1"/>
    <col min="12038" max="12042" width="12.7109375" style="47" customWidth="1"/>
    <col min="12043" max="12046" width="9.140625" style="47"/>
    <col min="12047" max="12068" width="0" style="47" hidden="1" customWidth="1"/>
    <col min="12069" max="12288" width="9.140625" style="47"/>
    <col min="12289" max="12289" width="5.7109375" style="47" customWidth="1"/>
    <col min="12290" max="12290" width="11.7109375" style="47" customWidth="1"/>
    <col min="12291" max="12291" width="40.7109375" style="47" customWidth="1"/>
    <col min="12292" max="12293" width="11.7109375" style="47" customWidth="1"/>
    <col min="12294" max="12298" width="12.7109375" style="47" customWidth="1"/>
    <col min="12299" max="12302" width="9.140625" style="47"/>
    <col min="12303" max="12324" width="0" style="47" hidden="1" customWidth="1"/>
    <col min="12325" max="12544" width="9.140625" style="47"/>
    <col min="12545" max="12545" width="5.7109375" style="47" customWidth="1"/>
    <col min="12546" max="12546" width="11.7109375" style="47" customWidth="1"/>
    <col min="12547" max="12547" width="40.7109375" style="47" customWidth="1"/>
    <col min="12548" max="12549" width="11.7109375" style="47" customWidth="1"/>
    <col min="12550" max="12554" width="12.7109375" style="47" customWidth="1"/>
    <col min="12555" max="12558" width="9.140625" style="47"/>
    <col min="12559" max="12580" width="0" style="47" hidden="1" customWidth="1"/>
    <col min="12581" max="12800" width="9.140625" style="47"/>
    <col min="12801" max="12801" width="5.7109375" style="47" customWidth="1"/>
    <col min="12802" max="12802" width="11.7109375" style="47" customWidth="1"/>
    <col min="12803" max="12803" width="40.7109375" style="47" customWidth="1"/>
    <col min="12804" max="12805" width="11.7109375" style="47" customWidth="1"/>
    <col min="12806" max="12810" width="12.7109375" style="47" customWidth="1"/>
    <col min="12811" max="12814" width="9.140625" style="47"/>
    <col min="12815" max="12836" width="0" style="47" hidden="1" customWidth="1"/>
    <col min="12837" max="13056" width="9.140625" style="47"/>
    <col min="13057" max="13057" width="5.7109375" style="47" customWidth="1"/>
    <col min="13058" max="13058" width="11.7109375" style="47" customWidth="1"/>
    <col min="13059" max="13059" width="40.7109375" style="47" customWidth="1"/>
    <col min="13060" max="13061" width="11.7109375" style="47" customWidth="1"/>
    <col min="13062" max="13066" width="12.7109375" style="47" customWidth="1"/>
    <col min="13067" max="13070" width="9.140625" style="47"/>
    <col min="13071" max="13092" width="0" style="47" hidden="1" customWidth="1"/>
    <col min="13093" max="13312" width="9.140625" style="47"/>
    <col min="13313" max="13313" width="5.7109375" style="47" customWidth="1"/>
    <col min="13314" max="13314" width="11.7109375" style="47" customWidth="1"/>
    <col min="13315" max="13315" width="40.7109375" style="47" customWidth="1"/>
    <col min="13316" max="13317" width="11.7109375" style="47" customWidth="1"/>
    <col min="13318" max="13322" width="12.7109375" style="47" customWidth="1"/>
    <col min="13323" max="13326" width="9.140625" style="47"/>
    <col min="13327" max="13348" width="0" style="47" hidden="1" customWidth="1"/>
    <col min="13349" max="13568" width="9.140625" style="47"/>
    <col min="13569" max="13569" width="5.7109375" style="47" customWidth="1"/>
    <col min="13570" max="13570" width="11.7109375" style="47" customWidth="1"/>
    <col min="13571" max="13571" width="40.7109375" style="47" customWidth="1"/>
    <col min="13572" max="13573" width="11.7109375" style="47" customWidth="1"/>
    <col min="13574" max="13578" width="12.7109375" style="47" customWidth="1"/>
    <col min="13579" max="13582" width="9.140625" style="47"/>
    <col min="13583" max="13604" width="0" style="47" hidden="1" customWidth="1"/>
    <col min="13605" max="13824" width="9.140625" style="47"/>
    <col min="13825" max="13825" width="5.7109375" style="47" customWidth="1"/>
    <col min="13826" max="13826" width="11.7109375" style="47" customWidth="1"/>
    <col min="13827" max="13827" width="40.7109375" style="47" customWidth="1"/>
    <col min="13828" max="13829" width="11.7109375" style="47" customWidth="1"/>
    <col min="13830" max="13834" width="12.7109375" style="47" customWidth="1"/>
    <col min="13835" max="13838" width="9.140625" style="47"/>
    <col min="13839" max="13860" width="0" style="47" hidden="1" customWidth="1"/>
    <col min="13861" max="14080" width="9.140625" style="47"/>
    <col min="14081" max="14081" width="5.7109375" style="47" customWidth="1"/>
    <col min="14082" max="14082" width="11.7109375" style="47" customWidth="1"/>
    <col min="14083" max="14083" width="40.7109375" style="47" customWidth="1"/>
    <col min="14084" max="14085" width="11.7109375" style="47" customWidth="1"/>
    <col min="14086" max="14090" width="12.7109375" style="47" customWidth="1"/>
    <col min="14091" max="14094" width="9.140625" style="47"/>
    <col min="14095" max="14116" width="0" style="47" hidden="1" customWidth="1"/>
    <col min="14117" max="14336" width="9.140625" style="47"/>
    <col min="14337" max="14337" width="5.7109375" style="47" customWidth="1"/>
    <col min="14338" max="14338" width="11.7109375" style="47" customWidth="1"/>
    <col min="14339" max="14339" width="40.7109375" style="47" customWidth="1"/>
    <col min="14340" max="14341" width="11.7109375" style="47" customWidth="1"/>
    <col min="14342" max="14346" width="12.7109375" style="47" customWidth="1"/>
    <col min="14347" max="14350" width="9.140625" style="47"/>
    <col min="14351" max="14372" width="0" style="47" hidden="1" customWidth="1"/>
    <col min="14373" max="14592" width="9.140625" style="47"/>
    <col min="14593" max="14593" width="5.7109375" style="47" customWidth="1"/>
    <col min="14594" max="14594" width="11.7109375" style="47" customWidth="1"/>
    <col min="14595" max="14595" width="40.7109375" style="47" customWidth="1"/>
    <col min="14596" max="14597" width="11.7109375" style="47" customWidth="1"/>
    <col min="14598" max="14602" width="12.7109375" style="47" customWidth="1"/>
    <col min="14603" max="14606" width="9.140625" style="47"/>
    <col min="14607" max="14628" width="0" style="47" hidden="1" customWidth="1"/>
    <col min="14629" max="14848" width="9.140625" style="47"/>
    <col min="14849" max="14849" width="5.7109375" style="47" customWidth="1"/>
    <col min="14850" max="14850" width="11.7109375" style="47" customWidth="1"/>
    <col min="14851" max="14851" width="40.7109375" style="47" customWidth="1"/>
    <col min="14852" max="14853" width="11.7109375" style="47" customWidth="1"/>
    <col min="14854" max="14858" width="12.7109375" style="47" customWidth="1"/>
    <col min="14859" max="14862" width="9.140625" style="47"/>
    <col min="14863" max="14884" width="0" style="47" hidden="1" customWidth="1"/>
    <col min="14885" max="15104" width="9.140625" style="47"/>
    <col min="15105" max="15105" width="5.7109375" style="47" customWidth="1"/>
    <col min="15106" max="15106" width="11.7109375" style="47" customWidth="1"/>
    <col min="15107" max="15107" width="40.7109375" style="47" customWidth="1"/>
    <col min="15108" max="15109" width="11.7109375" style="47" customWidth="1"/>
    <col min="15110" max="15114" width="12.7109375" style="47" customWidth="1"/>
    <col min="15115" max="15118" width="9.140625" style="47"/>
    <col min="15119" max="15140" width="0" style="47" hidden="1" customWidth="1"/>
    <col min="15141" max="15360" width="9.140625" style="47"/>
    <col min="15361" max="15361" width="5.7109375" style="47" customWidth="1"/>
    <col min="15362" max="15362" width="11.7109375" style="47" customWidth="1"/>
    <col min="15363" max="15363" width="40.7109375" style="47" customWidth="1"/>
    <col min="15364" max="15365" width="11.7109375" style="47" customWidth="1"/>
    <col min="15366" max="15370" width="12.7109375" style="47" customWidth="1"/>
    <col min="15371" max="15374" width="9.140625" style="47"/>
    <col min="15375" max="15396" width="0" style="47" hidden="1" customWidth="1"/>
    <col min="15397" max="15616" width="9.140625" style="47"/>
    <col min="15617" max="15617" width="5.7109375" style="47" customWidth="1"/>
    <col min="15618" max="15618" width="11.7109375" style="47" customWidth="1"/>
    <col min="15619" max="15619" width="40.7109375" style="47" customWidth="1"/>
    <col min="15620" max="15621" width="11.7109375" style="47" customWidth="1"/>
    <col min="15622" max="15626" width="12.7109375" style="47" customWidth="1"/>
    <col min="15627" max="15630" width="9.140625" style="47"/>
    <col min="15631" max="15652" width="0" style="47" hidden="1" customWidth="1"/>
    <col min="15653" max="15872" width="9.140625" style="47"/>
    <col min="15873" max="15873" width="5.7109375" style="47" customWidth="1"/>
    <col min="15874" max="15874" width="11.7109375" style="47" customWidth="1"/>
    <col min="15875" max="15875" width="40.7109375" style="47" customWidth="1"/>
    <col min="15876" max="15877" width="11.7109375" style="47" customWidth="1"/>
    <col min="15878" max="15882" width="12.7109375" style="47" customWidth="1"/>
    <col min="15883" max="15886" width="9.140625" style="47"/>
    <col min="15887" max="15908" width="0" style="47" hidden="1" customWidth="1"/>
    <col min="15909" max="16128" width="9.140625" style="47"/>
    <col min="16129" max="16129" width="5.7109375" style="47" customWidth="1"/>
    <col min="16130" max="16130" width="11.7109375" style="47" customWidth="1"/>
    <col min="16131" max="16131" width="40.7109375" style="47" customWidth="1"/>
    <col min="16132" max="16133" width="11.7109375" style="47" customWidth="1"/>
    <col min="16134" max="16138" width="12.7109375" style="47" customWidth="1"/>
    <col min="16139" max="16142" width="9.140625" style="47"/>
    <col min="16143" max="16164" width="0" style="47" hidden="1" customWidth="1"/>
    <col min="16165" max="16384" width="9.140625" style="47"/>
  </cols>
  <sheetData>
    <row r="1" spans="1:31" s="44" customFormat="1" ht="12">
      <c r="A1" s="44" t="s">
        <v>370</v>
      </c>
    </row>
    <row r="2" spans="1:31" ht="14.25">
      <c r="A2" s="49"/>
      <c r="B2" s="49"/>
      <c r="C2" s="49"/>
      <c r="D2" s="49"/>
      <c r="E2" s="49"/>
      <c r="F2" s="49"/>
      <c r="G2" s="49"/>
      <c r="H2" s="49"/>
      <c r="I2" s="49"/>
      <c r="J2" s="46" t="s">
        <v>65</v>
      </c>
    </row>
    <row r="3" spans="1:31" ht="15.75">
      <c r="A3" s="273"/>
      <c r="B3" s="273"/>
      <c r="C3" s="273"/>
      <c r="D3" s="273"/>
      <c r="E3" s="273"/>
      <c r="F3" s="273"/>
      <c r="G3" s="273"/>
      <c r="H3" s="273"/>
      <c r="I3" s="273"/>
      <c r="J3" s="273"/>
    </row>
    <row r="4" spans="1:31">
      <c r="A4" s="259" t="s">
        <v>69</v>
      </c>
      <c r="B4" s="259"/>
      <c r="C4" s="259"/>
      <c r="D4" s="259"/>
      <c r="E4" s="259"/>
      <c r="F4" s="259"/>
      <c r="G4" s="259"/>
      <c r="H4" s="259"/>
      <c r="I4" s="259"/>
      <c r="J4" s="259"/>
    </row>
    <row r="5" spans="1:31" ht="14.25">
      <c r="A5" s="49"/>
      <c r="B5" s="49"/>
      <c r="C5" s="49"/>
      <c r="D5" s="49"/>
      <c r="E5" s="49"/>
      <c r="F5" s="49"/>
      <c r="G5" s="49"/>
      <c r="H5" s="49"/>
      <c r="I5" s="49"/>
      <c r="J5" s="49"/>
    </row>
    <row r="6" spans="1:31" ht="15.75">
      <c r="A6" s="273" t="s">
        <v>320</v>
      </c>
      <c r="B6" s="273"/>
      <c r="C6" s="273"/>
      <c r="D6" s="273"/>
      <c r="E6" s="273"/>
      <c r="F6" s="273"/>
      <c r="G6" s="273"/>
      <c r="H6" s="273"/>
      <c r="I6" s="273"/>
      <c r="J6" s="273"/>
      <c r="AE6" s="54" t="s">
        <v>315</v>
      </c>
    </row>
    <row r="7" spans="1:31">
      <c r="A7" s="269" t="s">
        <v>71</v>
      </c>
      <c r="B7" s="269"/>
      <c r="C7" s="269"/>
      <c r="D7" s="269"/>
      <c r="E7" s="269"/>
      <c r="F7" s="269"/>
      <c r="G7" s="269"/>
      <c r="H7" s="269"/>
      <c r="I7" s="269"/>
      <c r="J7" s="269"/>
    </row>
    <row r="8" spans="1:31" ht="14.25">
      <c r="A8" s="49"/>
      <c r="B8" s="49"/>
      <c r="C8" s="49"/>
      <c r="D8" s="49"/>
      <c r="E8" s="49"/>
      <c r="F8" s="49"/>
      <c r="G8" s="49"/>
      <c r="H8" s="49"/>
      <c r="I8" s="49"/>
      <c r="J8" s="49"/>
    </row>
    <row r="9" spans="1:31" ht="18" hidden="1">
      <c r="A9" s="266" t="s">
        <v>98</v>
      </c>
      <c r="B9" s="266"/>
      <c r="C9" s="266"/>
      <c r="D9" s="266"/>
      <c r="E9" s="266"/>
      <c r="F9" s="266"/>
      <c r="G9" s="266"/>
      <c r="H9" s="266"/>
      <c r="I9" s="266"/>
      <c r="J9" s="266"/>
      <c r="AE9" s="88" t="s">
        <v>98</v>
      </c>
    </row>
    <row r="10" spans="1:31" ht="14.25" hidden="1">
      <c r="A10" s="49"/>
      <c r="B10" s="49"/>
      <c r="C10" s="49"/>
      <c r="D10" s="49"/>
      <c r="E10" s="49"/>
      <c r="F10" s="49"/>
      <c r="G10" s="49"/>
      <c r="H10" s="49"/>
      <c r="I10" s="49"/>
      <c r="J10" s="49"/>
    </row>
    <row r="11" spans="1:31" ht="18">
      <c r="A11" s="267" t="s">
        <v>49</v>
      </c>
      <c r="B11" s="268"/>
      <c r="C11" s="268"/>
      <c r="D11" s="268"/>
      <c r="E11" s="268"/>
      <c r="F11" s="268"/>
      <c r="G11" s="268"/>
      <c r="H11" s="268"/>
      <c r="I11" s="268"/>
      <c r="J11" s="268"/>
      <c r="AE11" s="55" t="s">
        <v>1757</v>
      </c>
    </row>
    <row r="12" spans="1:31">
      <c r="A12" s="269" t="s">
        <v>72</v>
      </c>
      <c r="B12" s="270"/>
      <c r="C12" s="270"/>
      <c r="D12" s="270"/>
      <c r="E12" s="270"/>
      <c r="F12" s="270"/>
      <c r="G12" s="270"/>
      <c r="H12" s="270"/>
      <c r="I12" s="270"/>
      <c r="J12" s="270"/>
    </row>
    <row r="13" spans="1:31" ht="14.25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31" ht="14.25">
      <c r="A14" s="260" t="s">
        <v>373</v>
      </c>
      <c r="B14" s="260"/>
      <c r="C14" s="260"/>
      <c r="D14" s="260"/>
      <c r="E14" s="260"/>
      <c r="F14" s="260"/>
      <c r="G14" s="260"/>
      <c r="H14" s="260"/>
      <c r="I14" s="260"/>
      <c r="J14" s="260"/>
      <c r="AE14" s="56" t="s">
        <v>373</v>
      </c>
    </row>
    <row r="15" spans="1:31" ht="14.25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31" ht="14.25">
      <c r="A16" s="49"/>
      <c r="B16" s="49"/>
      <c r="C16" s="49"/>
      <c r="D16" s="49"/>
      <c r="E16" s="49"/>
      <c r="F16" s="49"/>
      <c r="G16" s="49"/>
      <c r="H16" s="57" t="s">
        <v>73</v>
      </c>
      <c r="I16" s="57" t="s">
        <v>74</v>
      </c>
      <c r="J16" s="49"/>
    </row>
    <row r="17" spans="1:31" ht="14.25">
      <c r="A17" s="49"/>
      <c r="B17" s="49"/>
      <c r="C17" s="49"/>
      <c r="D17" s="49"/>
      <c r="E17" s="49"/>
      <c r="F17" s="49"/>
      <c r="G17" s="49"/>
      <c r="H17" s="57" t="s">
        <v>75</v>
      </c>
      <c r="I17" s="57" t="s">
        <v>75</v>
      </c>
      <c r="J17" s="49"/>
    </row>
    <row r="18" spans="1:31" ht="14.25">
      <c r="A18" s="49"/>
      <c r="B18" s="49"/>
      <c r="C18" s="49"/>
      <c r="D18" s="49"/>
      <c r="E18" s="265" t="s">
        <v>76</v>
      </c>
      <c r="F18" s="265"/>
      <c r="G18" s="265"/>
      <c r="H18" s="58">
        <v>774.27299000000028</v>
      </c>
      <c r="I18" s="58">
        <v>768.78976</v>
      </c>
      <c r="J18" s="49" t="s">
        <v>77</v>
      </c>
    </row>
    <row r="19" spans="1:31" ht="14.25">
      <c r="A19" s="49"/>
      <c r="B19" s="49"/>
      <c r="C19" s="49"/>
      <c r="D19" s="49"/>
      <c r="E19" s="265" t="s">
        <v>78</v>
      </c>
      <c r="F19" s="265"/>
      <c r="G19" s="265"/>
      <c r="H19" s="58">
        <v>2114.3976000000002</v>
      </c>
      <c r="I19" s="58">
        <v>2114.3976000000002</v>
      </c>
      <c r="J19" s="49" t="s">
        <v>79</v>
      </c>
    </row>
    <row r="20" spans="1:31" ht="14.25">
      <c r="A20" s="49"/>
      <c r="B20" s="49"/>
      <c r="C20" s="49"/>
      <c r="D20" s="49"/>
      <c r="E20" s="265" t="s">
        <v>26</v>
      </c>
      <c r="F20" s="265"/>
      <c r="G20" s="265"/>
      <c r="H20" s="58">
        <v>21.089560000000006</v>
      </c>
      <c r="I20" s="58">
        <v>21.089560000000002</v>
      </c>
      <c r="J20" s="49" t="s">
        <v>77</v>
      </c>
    </row>
    <row r="21" spans="1:31" ht="14.25">
      <c r="A21" s="49"/>
      <c r="B21" s="49"/>
      <c r="C21" s="49"/>
      <c r="D21" s="49"/>
      <c r="E21" s="49"/>
      <c r="F21" s="49"/>
      <c r="G21" s="49"/>
      <c r="H21" s="45"/>
      <c r="I21" s="58"/>
      <c r="J21" s="49"/>
    </row>
    <row r="22" spans="1:31" ht="14.25">
      <c r="A22" s="49" t="s">
        <v>246</v>
      </c>
      <c r="B22" s="49"/>
      <c r="C22" s="49"/>
      <c r="D22" s="59"/>
      <c r="E22" s="60"/>
      <c r="F22" s="49"/>
      <c r="G22" s="49"/>
      <c r="H22" s="49"/>
      <c r="I22" s="49"/>
      <c r="J22" s="49"/>
    </row>
    <row r="23" spans="1:31" ht="71.25">
      <c r="A23" s="61" t="s">
        <v>2</v>
      </c>
      <c r="B23" s="61" t="s">
        <v>80</v>
      </c>
      <c r="C23" s="61" t="s">
        <v>24</v>
      </c>
      <c r="D23" s="61" t="s">
        <v>81</v>
      </c>
      <c r="E23" s="61" t="s">
        <v>82</v>
      </c>
      <c r="F23" s="61" t="s">
        <v>83</v>
      </c>
      <c r="G23" s="62" t="s">
        <v>84</v>
      </c>
      <c r="H23" s="61" t="s">
        <v>85</v>
      </c>
      <c r="I23" s="61" t="s">
        <v>86</v>
      </c>
      <c r="J23" s="61" t="s">
        <v>87</v>
      </c>
    </row>
    <row r="24" spans="1:31" ht="14.25">
      <c r="A24" s="61">
        <v>1</v>
      </c>
      <c r="B24" s="61">
        <v>2</v>
      </c>
      <c r="C24" s="61">
        <v>3</v>
      </c>
      <c r="D24" s="61">
        <v>4</v>
      </c>
      <c r="E24" s="61">
        <v>5</v>
      </c>
      <c r="F24" s="61">
        <v>6</v>
      </c>
      <c r="G24" s="61">
        <v>7</v>
      </c>
      <c r="H24" s="61">
        <v>8</v>
      </c>
      <c r="I24" s="61">
        <v>9</v>
      </c>
      <c r="J24" s="61">
        <v>10</v>
      </c>
    </row>
    <row r="25" spans="1:31" ht="16.5">
      <c r="A25" s="264" t="s">
        <v>1758</v>
      </c>
      <c r="B25" s="264"/>
      <c r="C25" s="264"/>
      <c r="D25" s="264"/>
      <c r="E25" s="264"/>
      <c r="F25" s="264"/>
      <c r="G25" s="264"/>
      <c r="H25" s="264"/>
      <c r="I25" s="264"/>
      <c r="J25" s="264"/>
      <c r="AE25" s="63" t="s">
        <v>1758</v>
      </c>
    </row>
    <row r="27" spans="1:31" ht="16.5">
      <c r="A27" s="264" t="s">
        <v>1759</v>
      </c>
      <c r="B27" s="264"/>
      <c r="C27" s="264"/>
      <c r="D27" s="264"/>
      <c r="E27" s="264"/>
      <c r="F27" s="264"/>
      <c r="G27" s="264"/>
      <c r="H27" s="264"/>
      <c r="I27" s="264"/>
      <c r="J27" s="264"/>
      <c r="AE27" s="63" t="s">
        <v>1759</v>
      </c>
    </row>
    <row r="28" spans="1:31" ht="42.75">
      <c r="A28" s="64" t="s">
        <v>376</v>
      </c>
      <c r="B28" s="65" t="s">
        <v>1760</v>
      </c>
      <c r="C28" s="65" t="s">
        <v>1761</v>
      </c>
      <c r="D28" s="66" t="s">
        <v>460</v>
      </c>
      <c r="E28" s="45">
        <v>14</v>
      </c>
      <c r="F28" s="67"/>
      <c r="G28" s="56"/>
      <c r="H28" s="58"/>
      <c r="I28" s="68" t="s">
        <v>98</v>
      </c>
      <c r="J28" s="58"/>
      <c r="R28" s="47">
        <v>274.70999999999998</v>
      </c>
      <c r="S28" s="47">
        <v>233.51</v>
      </c>
      <c r="T28" s="47">
        <v>206.03</v>
      </c>
      <c r="U28" s="47">
        <v>164.83</v>
      </c>
    </row>
    <row r="29" spans="1:31" ht="14.25">
      <c r="A29" s="64"/>
      <c r="B29" s="65"/>
      <c r="C29" s="65" t="s">
        <v>88</v>
      </c>
      <c r="D29" s="66"/>
      <c r="E29" s="45"/>
      <c r="F29" s="67">
        <v>20.440000000000001</v>
      </c>
      <c r="G29" s="56" t="s">
        <v>771</v>
      </c>
      <c r="H29" s="58">
        <v>343.39</v>
      </c>
      <c r="I29" s="68">
        <v>1</v>
      </c>
      <c r="J29" s="58">
        <v>343.39</v>
      </c>
      <c r="Q29" s="47">
        <v>343.39</v>
      </c>
    </row>
    <row r="30" spans="1:31" ht="14.25">
      <c r="A30" s="64"/>
      <c r="B30" s="65"/>
      <c r="C30" s="65" t="s">
        <v>89</v>
      </c>
      <c r="D30" s="66"/>
      <c r="E30" s="45"/>
      <c r="F30" s="67">
        <v>0</v>
      </c>
      <c r="G30" s="56" t="s">
        <v>771</v>
      </c>
      <c r="H30" s="58">
        <v>0</v>
      </c>
      <c r="I30" s="68">
        <v>1</v>
      </c>
      <c r="J30" s="58">
        <v>0</v>
      </c>
    </row>
    <row r="31" spans="1:31" ht="14.25">
      <c r="A31" s="64"/>
      <c r="B31" s="65"/>
      <c r="C31" s="65" t="s">
        <v>96</v>
      </c>
      <c r="D31" s="66"/>
      <c r="E31" s="45"/>
      <c r="F31" s="67">
        <v>0</v>
      </c>
      <c r="G31" s="56" t="s">
        <v>771</v>
      </c>
      <c r="H31" s="80">
        <v>0</v>
      </c>
      <c r="I31" s="68">
        <v>1</v>
      </c>
      <c r="J31" s="80">
        <v>0</v>
      </c>
      <c r="Q31" s="47">
        <v>0</v>
      </c>
    </row>
    <row r="32" spans="1:31" ht="14.25">
      <c r="A32" s="64"/>
      <c r="B32" s="65"/>
      <c r="C32" s="65" t="s">
        <v>97</v>
      </c>
      <c r="D32" s="66"/>
      <c r="E32" s="45"/>
      <c r="F32" s="67">
        <v>2.5099999999999998</v>
      </c>
      <c r="G32" s="56" t="s">
        <v>98</v>
      </c>
      <c r="H32" s="58">
        <v>35.14</v>
      </c>
      <c r="I32" s="68">
        <v>1</v>
      </c>
      <c r="J32" s="58">
        <v>35.14</v>
      </c>
    </row>
    <row r="33" spans="1:21" ht="14.25">
      <c r="A33" s="64"/>
      <c r="B33" s="65"/>
      <c r="C33" s="65" t="s">
        <v>829</v>
      </c>
      <c r="D33" s="66" t="s">
        <v>91</v>
      </c>
      <c r="E33" s="45">
        <v>80</v>
      </c>
      <c r="F33" s="67"/>
      <c r="G33" s="56"/>
      <c r="H33" s="58">
        <v>274.70999999999998</v>
      </c>
      <c r="I33" s="68">
        <v>68</v>
      </c>
      <c r="J33" s="58">
        <v>233.51</v>
      </c>
    </row>
    <row r="34" spans="1:21" ht="14.25">
      <c r="A34" s="64"/>
      <c r="B34" s="65"/>
      <c r="C34" s="65" t="s">
        <v>830</v>
      </c>
      <c r="D34" s="66" t="s">
        <v>91</v>
      </c>
      <c r="E34" s="45">
        <v>60</v>
      </c>
      <c r="F34" s="67"/>
      <c r="G34" s="56"/>
      <c r="H34" s="58">
        <v>206.03</v>
      </c>
      <c r="I34" s="68">
        <v>48</v>
      </c>
      <c r="J34" s="58">
        <v>164.83</v>
      </c>
    </row>
    <row r="35" spans="1:21" ht="14.25">
      <c r="A35" s="69"/>
      <c r="B35" s="70"/>
      <c r="C35" s="70" t="s">
        <v>93</v>
      </c>
      <c r="D35" s="71" t="s">
        <v>94</v>
      </c>
      <c r="E35" s="72">
        <v>2.06</v>
      </c>
      <c r="F35" s="73"/>
      <c r="G35" s="74" t="s">
        <v>771</v>
      </c>
      <c r="H35" s="75">
        <v>34.607999999999997</v>
      </c>
      <c r="I35" s="76"/>
      <c r="J35" s="75"/>
    </row>
    <row r="36" spans="1:21" ht="15">
      <c r="C36" s="77" t="s">
        <v>95</v>
      </c>
      <c r="G36" s="263">
        <v>859.27</v>
      </c>
      <c r="H36" s="263"/>
      <c r="I36" s="263">
        <v>776.87</v>
      </c>
      <c r="J36" s="263"/>
      <c r="O36" s="79">
        <v>859.27</v>
      </c>
      <c r="P36" s="79">
        <v>776.87</v>
      </c>
    </row>
    <row r="37" spans="1:21" ht="68.25">
      <c r="A37" s="69" t="s">
        <v>381</v>
      </c>
      <c r="B37" s="70" t="s">
        <v>98</v>
      </c>
      <c r="C37" s="70" t="s">
        <v>275</v>
      </c>
      <c r="D37" s="71" t="s">
        <v>454</v>
      </c>
      <c r="E37" s="72">
        <v>1</v>
      </c>
      <c r="F37" s="73">
        <v>3843.61</v>
      </c>
      <c r="G37" s="74" t="s">
        <v>98</v>
      </c>
      <c r="H37" s="75">
        <v>3843.61</v>
      </c>
      <c r="I37" s="76">
        <v>1</v>
      </c>
      <c r="J37" s="75">
        <v>3843.61</v>
      </c>
      <c r="R37" s="47">
        <v>0</v>
      </c>
      <c r="S37" s="47">
        <v>0</v>
      </c>
      <c r="T37" s="47">
        <v>0</v>
      </c>
      <c r="U37" s="47">
        <v>0</v>
      </c>
    </row>
    <row r="38" spans="1:21" ht="15">
      <c r="C38" s="77" t="s">
        <v>95</v>
      </c>
      <c r="G38" s="263">
        <v>3843.61</v>
      </c>
      <c r="H38" s="263"/>
      <c r="I38" s="263">
        <v>3843.61</v>
      </c>
      <c r="J38" s="263"/>
      <c r="O38" s="47">
        <v>3843.61</v>
      </c>
      <c r="P38" s="47">
        <v>3843.61</v>
      </c>
    </row>
    <row r="39" spans="1:21" ht="68.25">
      <c r="A39" s="69" t="s">
        <v>385</v>
      </c>
      <c r="B39" s="70" t="s">
        <v>98</v>
      </c>
      <c r="C39" s="70" t="s">
        <v>276</v>
      </c>
      <c r="D39" s="71" t="s">
        <v>454</v>
      </c>
      <c r="E39" s="72">
        <v>1</v>
      </c>
      <c r="F39" s="73">
        <v>2082.5100000000002</v>
      </c>
      <c r="G39" s="74" t="s">
        <v>98</v>
      </c>
      <c r="H39" s="75">
        <v>2082.5100000000002</v>
      </c>
      <c r="I39" s="76">
        <v>1</v>
      </c>
      <c r="J39" s="75">
        <v>2082.5100000000002</v>
      </c>
      <c r="R39" s="47">
        <v>0</v>
      </c>
      <c r="S39" s="47">
        <v>0</v>
      </c>
      <c r="T39" s="47">
        <v>0</v>
      </c>
      <c r="U39" s="47">
        <v>0</v>
      </c>
    </row>
    <row r="40" spans="1:21" ht="15">
      <c r="C40" s="77" t="s">
        <v>95</v>
      </c>
      <c r="G40" s="263">
        <v>2082.5100000000002</v>
      </c>
      <c r="H40" s="263"/>
      <c r="I40" s="263">
        <v>2082.5100000000002</v>
      </c>
      <c r="J40" s="263"/>
      <c r="O40" s="47">
        <v>2082.5100000000002</v>
      </c>
      <c r="P40" s="47">
        <v>2082.5100000000002</v>
      </c>
    </row>
    <row r="41" spans="1:21" ht="42.75">
      <c r="A41" s="69" t="s">
        <v>389</v>
      </c>
      <c r="B41" s="70" t="s">
        <v>98</v>
      </c>
      <c r="C41" s="70" t="s">
        <v>1762</v>
      </c>
      <c r="D41" s="71" t="s">
        <v>454</v>
      </c>
      <c r="E41" s="72">
        <v>1</v>
      </c>
      <c r="F41" s="73">
        <v>2584.98</v>
      </c>
      <c r="G41" s="74" t="s">
        <v>98</v>
      </c>
      <c r="H41" s="75">
        <v>2584.98</v>
      </c>
      <c r="I41" s="76">
        <v>1</v>
      </c>
      <c r="J41" s="75">
        <v>2584.98</v>
      </c>
      <c r="R41" s="47">
        <v>0</v>
      </c>
      <c r="S41" s="47">
        <v>0</v>
      </c>
      <c r="T41" s="47">
        <v>0</v>
      </c>
      <c r="U41" s="47">
        <v>0</v>
      </c>
    </row>
    <row r="42" spans="1:21" ht="15">
      <c r="C42" s="77" t="s">
        <v>95</v>
      </c>
      <c r="G42" s="263">
        <v>2584.98</v>
      </c>
      <c r="H42" s="263"/>
      <c r="I42" s="263">
        <v>2584.98</v>
      </c>
      <c r="J42" s="263"/>
      <c r="O42" s="47">
        <v>2584.98</v>
      </c>
      <c r="P42" s="47">
        <v>2584.98</v>
      </c>
    </row>
    <row r="43" spans="1:21" ht="42.75">
      <c r="A43" s="69" t="s">
        <v>392</v>
      </c>
      <c r="B43" s="70" t="s">
        <v>98</v>
      </c>
      <c r="C43" s="70" t="s">
        <v>1763</v>
      </c>
      <c r="D43" s="71" t="s">
        <v>454</v>
      </c>
      <c r="E43" s="72">
        <v>1</v>
      </c>
      <c r="F43" s="73">
        <v>560.25</v>
      </c>
      <c r="G43" s="74" t="s">
        <v>98</v>
      </c>
      <c r="H43" s="75">
        <v>560.25</v>
      </c>
      <c r="I43" s="76">
        <v>1</v>
      </c>
      <c r="J43" s="75">
        <v>560.25</v>
      </c>
      <c r="R43" s="47">
        <v>0</v>
      </c>
      <c r="S43" s="47">
        <v>0</v>
      </c>
      <c r="T43" s="47">
        <v>0</v>
      </c>
      <c r="U43" s="47">
        <v>0</v>
      </c>
    </row>
    <row r="44" spans="1:21" ht="15">
      <c r="C44" s="77" t="s">
        <v>95</v>
      </c>
      <c r="G44" s="263">
        <v>560.25</v>
      </c>
      <c r="H44" s="263"/>
      <c r="I44" s="263">
        <v>560.25</v>
      </c>
      <c r="J44" s="263"/>
      <c r="O44" s="47">
        <v>560.25</v>
      </c>
      <c r="P44" s="47">
        <v>560.25</v>
      </c>
    </row>
    <row r="45" spans="1:21" ht="42.75">
      <c r="A45" s="69" t="s">
        <v>396</v>
      </c>
      <c r="B45" s="70" t="s">
        <v>98</v>
      </c>
      <c r="C45" s="70" t="s">
        <v>1764</v>
      </c>
      <c r="D45" s="71" t="s">
        <v>454</v>
      </c>
      <c r="E45" s="72">
        <v>1</v>
      </c>
      <c r="F45" s="73">
        <v>232.31</v>
      </c>
      <c r="G45" s="74" t="s">
        <v>98</v>
      </c>
      <c r="H45" s="75">
        <v>232.31</v>
      </c>
      <c r="I45" s="76">
        <v>1</v>
      </c>
      <c r="J45" s="75">
        <v>232.31</v>
      </c>
      <c r="R45" s="47">
        <v>0</v>
      </c>
      <c r="S45" s="47">
        <v>0</v>
      </c>
      <c r="T45" s="47">
        <v>0</v>
      </c>
      <c r="U45" s="47">
        <v>0</v>
      </c>
    </row>
    <row r="46" spans="1:21" ht="15">
      <c r="C46" s="77" t="s">
        <v>95</v>
      </c>
      <c r="G46" s="263">
        <v>232.31</v>
      </c>
      <c r="H46" s="263"/>
      <c r="I46" s="263">
        <v>232.31</v>
      </c>
      <c r="J46" s="263"/>
      <c r="O46" s="47">
        <v>232.31</v>
      </c>
      <c r="P46" s="47">
        <v>232.31</v>
      </c>
    </row>
    <row r="47" spans="1:21" ht="28.5">
      <c r="A47" s="69" t="s">
        <v>401</v>
      </c>
      <c r="B47" s="70" t="s">
        <v>98</v>
      </c>
      <c r="C47" s="70" t="s">
        <v>1765</v>
      </c>
      <c r="D47" s="71" t="s">
        <v>454</v>
      </c>
      <c r="E47" s="72">
        <v>1</v>
      </c>
      <c r="F47" s="73">
        <v>658.02</v>
      </c>
      <c r="G47" s="74" t="s">
        <v>98</v>
      </c>
      <c r="H47" s="75">
        <v>658.02</v>
      </c>
      <c r="I47" s="76">
        <v>1</v>
      </c>
      <c r="J47" s="75">
        <v>658.02</v>
      </c>
      <c r="R47" s="47">
        <v>0</v>
      </c>
      <c r="S47" s="47">
        <v>0</v>
      </c>
      <c r="T47" s="47">
        <v>0</v>
      </c>
      <c r="U47" s="47">
        <v>0</v>
      </c>
    </row>
    <row r="48" spans="1:21" ht="15">
      <c r="C48" s="77" t="s">
        <v>95</v>
      </c>
      <c r="G48" s="263">
        <v>658.02</v>
      </c>
      <c r="H48" s="263"/>
      <c r="I48" s="263">
        <v>658.02</v>
      </c>
      <c r="J48" s="263"/>
      <c r="O48" s="47">
        <v>658.02</v>
      </c>
      <c r="P48" s="47">
        <v>658.02</v>
      </c>
    </row>
    <row r="49" spans="1:21" ht="28.5">
      <c r="A49" s="69" t="s">
        <v>405</v>
      </c>
      <c r="B49" s="70" t="s">
        <v>98</v>
      </c>
      <c r="C49" s="70" t="s">
        <v>1766</v>
      </c>
      <c r="D49" s="71" t="s">
        <v>454</v>
      </c>
      <c r="E49" s="72">
        <v>1</v>
      </c>
      <c r="F49" s="73">
        <v>73.16</v>
      </c>
      <c r="G49" s="74" t="s">
        <v>98</v>
      </c>
      <c r="H49" s="75">
        <v>73.16</v>
      </c>
      <c r="I49" s="76">
        <v>1</v>
      </c>
      <c r="J49" s="75">
        <v>73.16</v>
      </c>
      <c r="R49" s="47">
        <v>0</v>
      </c>
      <c r="S49" s="47">
        <v>0</v>
      </c>
      <c r="T49" s="47">
        <v>0</v>
      </c>
      <c r="U49" s="47">
        <v>0</v>
      </c>
    </row>
    <row r="50" spans="1:21" ht="15">
      <c r="C50" s="77" t="s">
        <v>95</v>
      </c>
      <c r="G50" s="263">
        <v>73.16</v>
      </c>
      <c r="H50" s="263"/>
      <c r="I50" s="263">
        <v>73.16</v>
      </c>
      <c r="J50" s="263"/>
      <c r="O50" s="47">
        <v>73.16</v>
      </c>
      <c r="P50" s="47">
        <v>73.16</v>
      </c>
    </row>
    <row r="51" spans="1:21" ht="28.5">
      <c r="A51" s="69" t="s">
        <v>414</v>
      </c>
      <c r="B51" s="70" t="s">
        <v>98</v>
      </c>
      <c r="C51" s="70" t="s">
        <v>1767</v>
      </c>
      <c r="D51" s="71" t="s">
        <v>454</v>
      </c>
      <c r="E51" s="72">
        <v>2</v>
      </c>
      <c r="F51" s="73">
        <v>1998.66</v>
      </c>
      <c r="G51" s="74" t="s">
        <v>98</v>
      </c>
      <c r="H51" s="75">
        <v>3997.32</v>
      </c>
      <c r="I51" s="76">
        <v>1</v>
      </c>
      <c r="J51" s="75">
        <v>3997.32</v>
      </c>
      <c r="R51" s="47">
        <v>0</v>
      </c>
      <c r="S51" s="47">
        <v>0</v>
      </c>
      <c r="T51" s="47">
        <v>0</v>
      </c>
      <c r="U51" s="47">
        <v>0</v>
      </c>
    </row>
    <row r="52" spans="1:21" ht="15">
      <c r="C52" s="77" t="s">
        <v>95</v>
      </c>
      <c r="G52" s="263">
        <v>3997.32</v>
      </c>
      <c r="H52" s="263"/>
      <c r="I52" s="263">
        <v>3997.32</v>
      </c>
      <c r="J52" s="263"/>
      <c r="O52" s="47">
        <v>3997.32</v>
      </c>
      <c r="P52" s="47">
        <v>3997.32</v>
      </c>
    </row>
    <row r="53" spans="1:21" ht="28.5">
      <c r="A53" s="69" t="s">
        <v>417</v>
      </c>
      <c r="B53" s="70" t="s">
        <v>98</v>
      </c>
      <c r="C53" s="70" t="s">
        <v>1768</v>
      </c>
      <c r="D53" s="71" t="s">
        <v>454</v>
      </c>
      <c r="E53" s="72">
        <v>2</v>
      </c>
      <c r="F53" s="73">
        <v>1962.81</v>
      </c>
      <c r="G53" s="74" t="s">
        <v>98</v>
      </c>
      <c r="H53" s="75">
        <v>3925.62</v>
      </c>
      <c r="I53" s="76">
        <v>1</v>
      </c>
      <c r="J53" s="75">
        <v>3925.62</v>
      </c>
      <c r="R53" s="47">
        <v>0</v>
      </c>
      <c r="S53" s="47">
        <v>0</v>
      </c>
      <c r="T53" s="47">
        <v>0</v>
      </c>
      <c r="U53" s="47">
        <v>0</v>
      </c>
    </row>
    <row r="54" spans="1:21" ht="15">
      <c r="C54" s="77" t="s">
        <v>95</v>
      </c>
      <c r="G54" s="263">
        <v>3925.62</v>
      </c>
      <c r="H54" s="263"/>
      <c r="I54" s="263">
        <v>3925.62</v>
      </c>
      <c r="J54" s="263"/>
      <c r="O54" s="47">
        <v>3925.62</v>
      </c>
      <c r="P54" s="47">
        <v>3925.62</v>
      </c>
    </row>
    <row r="55" spans="1:21" ht="28.5">
      <c r="A55" s="69" t="s">
        <v>424</v>
      </c>
      <c r="B55" s="70" t="s">
        <v>98</v>
      </c>
      <c r="C55" s="70" t="s">
        <v>1769</v>
      </c>
      <c r="D55" s="71" t="s">
        <v>454</v>
      </c>
      <c r="E55" s="72">
        <v>3</v>
      </c>
      <c r="F55" s="73">
        <v>772.1</v>
      </c>
      <c r="G55" s="74" t="s">
        <v>98</v>
      </c>
      <c r="H55" s="75">
        <v>2316.3000000000002</v>
      </c>
      <c r="I55" s="76">
        <v>1</v>
      </c>
      <c r="J55" s="75">
        <v>2316.3000000000002</v>
      </c>
      <c r="R55" s="47">
        <v>0</v>
      </c>
      <c r="S55" s="47">
        <v>0</v>
      </c>
      <c r="T55" s="47">
        <v>0</v>
      </c>
      <c r="U55" s="47">
        <v>0</v>
      </c>
    </row>
    <row r="56" spans="1:21" ht="15">
      <c r="C56" s="77" t="s">
        <v>95</v>
      </c>
      <c r="G56" s="263">
        <v>2316.3000000000002</v>
      </c>
      <c r="H56" s="263"/>
      <c r="I56" s="263">
        <v>2316.3000000000002</v>
      </c>
      <c r="J56" s="263"/>
      <c r="O56" s="47">
        <v>2316.3000000000002</v>
      </c>
      <c r="P56" s="47">
        <v>2316.3000000000002</v>
      </c>
    </row>
    <row r="57" spans="1:21" ht="28.5">
      <c r="A57" s="69" t="s">
        <v>711</v>
      </c>
      <c r="B57" s="70" t="s">
        <v>98</v>
      </c>
      <c r="C57" s="70" t="s">
        <v>1770</v>
      </c>
      <c r="D57" s="71" t="s">
        <v>454</v>
      </c>
      <c r="E57" s="72">
        <v>1</v>
      </c>
      <c r="F57" s="73">
        <v>772.1</v>
      </c>
      <c r="G57" s="74" t="s">
        <v>98</v>
      </c>
      <c r="H57" s="75">
        <v>772.1</v>
      </c>
      <c r="I57" s="76">
        <v>1</v>
      </c>
      <c r="J57" s="75">
        <v>772.1</v>
      </c>
      <c r="R57" s="47">
        <v>0</v>
      </c>
      <c r="S57" s="47">
        <v>0</v>
      </c>
      <c r="T57" s="47">
        <v>0</v>
      </c>
      <c r="U57" s="47">
        <v>0</v>
      </c>
    </row>
    <row r="58" spans="1:21" ht="15">
      <c r="C58" s="77" t="s">
        <v>95</v>
      </c>
      <c r="G58" s="263">
        <v>772.1</v>
      </c>
      <c r="H58" s="263"/>
      <c r="I58" s="263">
        <v>772.1</v>
      </c>
      <c r="J58" s="263"/>
      <c r="O58" s="47">
        <v>772.1</v>
      </c>
      <c r="P58" s="47">
        <v>772.1</v>
      </c>
    </row>
    <row r="59" spans="1:21" ht="42.75">
      <c r="A59" s="64" t="s">
        <v>714</v>
      </c>
      <c r="B59" s="65" t="s">
        <v>1771</v>
      </c>
      <c r="C59" s="65" t="s">
        <v>1772</v>
      </c>
      <c r="D59" s="66" t="s">
        <v>460</v>
      </c>
      <c r="E59" s="45">
        <v>4</v>
      </c>
      <c r="F59" s="67"/>
      <c r="G59" s="56"/>
      <c r="H59" s="58"/>
      <c r="I59" s="68" t="s">
        <v>98</v>
      </c>
      <c r="J59" s="58"/>
      <c r="R59" s="47">
        <v>162.54</v>
      </c>
      <c r="S59" s="47">
        <v>138.16</v>
      </c>
      <c r="T59" s="47">
        <v>121.91</v>
      </c>
      <c r="U59" s="47">
        <v>97.53</v>
      </c>
    </row>
    <row r="60" spans="1:21" ht="14.25">
      <c r="A60" s="64"/>
      <c r="B60" s="65"/>
      <c r="C60" s="65" t="s">
        <v>88</v>
      </c>
      <c r="D60" s="66"/>
      <c r="E60" s="45"/>
      <c r="F60" s="67">
        <v>42.33</v>
      </c>
      <c r="G60" s="56" t="s">
        <v>771</v>
      </c>
      <c r="H60" s="58">
        <v>203.18</v>
      </c>
      <c r="I60" s="68">
        <v>1</v>
      </c>
      <c r="J60" s="58">
        <v>203.18</v>
      </c>
      <c r="Q60" s="47">
        <v>203.18</v>
      </c>
    </row>
    <row r="61" spans="1:21" ht="14.25">
      <c r="A61" s="64"/>
      <c r="B61" s="65"/>
      <c r="C61" s="65" t="s">
        <v>89</v>
      </c>
      <c r="D61" s="66"/>
      <c r="E61" s="45"/>
      <c r="F61" s="67">
        <v>1.74</v>
      </c>
      <c r="G61" s="56" t="s">
        <v>771</v>
      </c>
      <c r="H61" s="58">
        <v>8.35</v>
      </c>
      <c r="I61" s="68">
        <v>1</v>
      </c>
      <c r="J61" s="58">
        <v>8.35</v>
      </c>
    </row>
    <row r="62" spans="1:21" ht="14.25">
      <c r="A62" s="64"/>
      <c r="B62" s="65"/>
      <c r="C62" s="65" t="s">
        <v>96</v>
      </c>
      <c r="D62" s="66"/>
      <c r="E62" s="45"/>
      <c r="F62" s="67">
        <v>0</v>
      </c>
      <c r="G62" s="56" t="s">
        <v>771</v>
      </c>
      <c r="H62" s="80">
        <v>0</v>
      </c>
      <c r="I62" s="68">
        <v>1</v>
      </c>
      <c r="J62" s="80">
        <v>0</v>
      </c>
      <c r="Q62" s="47">
        <v>0</v>
      </c>
    </row>
    <row r="63" spans="1:21" ht="14.25">
      <c r="A63" s="64"/>
      <c r="B63" s="65"/>
      <c r="C63" s="65" t="s">
        <v>97</v>
      </c>
      <c r="D63" s="66"/>
      <c r="E63" s="45"/>
      <c r="F63" s="67">
        <v>2.5299999999999998</v>
      </c>
      <c r="G63" s="56" t="s">
        <v>98</v>
      </c>
      <c r="H63" s="58">
        <v>10.119999999999999</v>
      </c>
      <c r="I63" s="68">
        <v>1</v>
      </c>
      <c r="J63" s="58">
        <v>10.119999999999999</v>
      </c>
    </row>
    <row r="64" spans="1:21" ht="14.25">
      <c r="A64" s="64"/>
      <c r="B64" s="65"/>
      <c r="C64" s="65" t="s">
        <v>829</v>
      </c>
      <c r="D64" s="66" t="s">
        <v>91</v>
      </c>
      <c r="E64" s="45">
        <v>80</v>
      </c>
      <c r="F64" s="67"/>
      <c r="G64" s="56"/>
      <c r="H64" s="58">
        <v>162.54</v>
      </c>
      <c r="I64" s="68">
        <v>68</v>
      </c>
      <c r="J64" s="58">
        <v>138.16</v>
      </c>
    </row>
    <row r="65" spans="1:21" ht="14.25">
      <c r="A65" s="64"/>
      <c r="B65" s="65"/>
      <c r="C65" s="65" t="s">
        <v>830</v>
      </c>
      <c r="D65" s="66" t="s">
        <v>91</v>
      </c>
      <c r="E65" s="45">
        <v>60</v>
      </c>
      <c r="F65" s="67"/>
      <c r="G65" s="56"/>
      <c r="H65" s="58">
        <v>121.91</v>
      </c>
      <c r="I65" s="68">
        <v>48</v>
      </c>
      <c r="J65" s="58">
        <v>97.53</v>
      </c>
    </row>
    <row r="66" spans="1:21" ht="14.25">
      <c r="A66" s="69"/>
      <c r="B66" s="70"/>
      <c r="C66" s="70" t="s">
        <v>93</v>
      </c>
      <c r="D66" s="71" t="s">
        <v>94</v>
      </c>
      <c r="E66" s="72">
        <v>4.4000000000000004</v>
      </c>
      <c r="F66" s="73"/>
      <c r="G66" s="74" t="s">
        <v>771</v>
      </c>
      <c r="H66" s="75">
        <v>21.12</v>
      </c>
      <c r="I66" s="76"/>
      <c r="J66" s="75"/>
    </row>
    <row r="67" spans="1:21" ht="15">
      <c r="C67" s="77" t="s">
        <v>95</v>
      </c>
      <c r="G67" s="263">
        <v>506.1</v>
      </c>
      <c r="H67" s="263"/>
      <c r="I67" s="263">
        <v>457.34000000000003</v>
      </c>
      <c r="J67" s="263"/>
      <c r="O67" s="79">
        <v>506.1</v>
      </c>
      <c r="P67" s="79">
        <v>457.34000000000003</v>
      </c>
    </row>
    <row r="68" spans="1:21" ht="42.75">
      <c r="A68" s="69" t="s">
        <v>717</v>
      </c>
      <c r="B68" s="70" t="s">
        <v>98</v>
      </c>
      <c r="C68" s="70" t="s">
        <v>1773</v>
      </c>
      <c r="D68" s="71" t="s">
        <v>454</v>
      </c>
      <c r="E68" s="72">
        <v>1</v>
      </c>
      <c r="F68" s="73">
        <v>3236.58</v>
      </c>
      <c r="G68" s="74" t="s">
        <v>98</v>
      </c>
      <c r="H68" s="75">
        <v>3236.58</v>
      </c>
      <c r="I68" s="76">
        <v>1</v>
      </c>
      <c r="J68" s="75">
        <v>3236.58</v>
      </c>
      <c r="R68" s="47">
        <v>0</v>
      </c>
      <c r="S68" s="47">
        <v>0</v>
      </c>
      <c r="T68" s="47">
        <v>0</v>
      </c>
      <c r="U68" s="47">
        <v>0</v>
      </c>
    </row>
    <row r="69" spans="1:21" ht="15">
      <c r="C69" s="77" t="s">
        <v>95</v>
      </c>
      <c r="G69" s="263">
        <v>3236.58</v>
      </c>
      <c r="H69" s="263"/>
      <c r="I69" s="263">
        <v>3236.58</v>
      </c>
      <c r="J69" s="263"/>
      <c r="O69" s="47">
        <v>3236.58</v>
      </c>
      <c r="P69" s="47">
        <v>3236.58</v>
      </c>
    </row>
    <row r="70" spans="1:21" ht="42.75">
      <c r="A70" s="69" t="s">
        <v>427</v>
      </c>
      <c r="B70" s="70" t="s">
        <v>98</v>
      </c>
      <c r="C70" s="70" t="s">
        <v>1774</v>
      </c>
      <c r="D70" s="71" t="s">
        <v>454</v>
      </c>
      <c r="E70" s="72">
        <v>2</v>
      </c>
      <c r="F70" s="73">
        <v>2597.15</v>
      </c>
      <c r="G70" s="74" t="s">
        <v>98</v>
      </c>
      <c r="H70" s="75">
        <v>5194.3</v>
      </c>
      <c r="I70" s="76">
        <v>1</v>
      </c>
      <c r="J70" s="75">
        <v>5194.3</v>
      </c>
      <c r="R70" s="47">
        <v>0</v>
      </c>
      <c r="S70" s="47">
        <v>0</v>
      </c>
      <c r="T70" s="47">
        <v>0</v>
      </c>
      <c r="U70" s="47">
        <v>0</v>
      </c>
    </row>
    <row r="71" spans="1:21" ht="15">
      <c r="C71" s="77" t="s">
        <v>95</v>
      </c>
      <c r="G71" s="263">
        <v>5194.3</v>
      </c>
      <c r="H71" s="263"/>
      <c r="I71" s="263">
        <v>5194.3</v>
      </c>
      <c r="J71" s="263"/>
      <c r="O71" s="47">
        <v>5194.3</v>
      </c>
      <c r="P71" s="47">
        <v>5194.3</v>
      </c>
    </row>
    <row r="72" spans="1:21" ht="28.5">
      <c r="A72" s="69" t="s">
        <v>431</v>
      </c>
      <c r="B72" s="70" t="s">
        <v>98</v>
      </c>
      <c r="C72" s="70" t="s">
        <v>1775</v>
      </c>
      <c r="D72" s="71" t="s">
        <v>454</v>
      </c>
      <c r="E72" s="72">
        <v>1</v>
      </c>
      <c r="F72" s="73">
        <v>1376.35</v>
      </c>
      <c r="G72" s="74" t="s">
        <v>98</v>
      </c>
      <c r="H72" s="75">
        <v>1376.35</v>
      </c>
      <c r="I72" s="76">
        <v>1</v>
      </c>
      <c r="J72" s="75">
        <v>1376.35</v>
      </c>
      <c r="R72" s="47">
        <v>0</v>
      </c>
      <c r="S72" s="47">
        <v>0</v>
      </c>
      <c r="T72" s="47">
        <v>0</v>
      </c>
      <c r="U72" s="47">
        <v>0</v>
      </c>
    </row>
    <row r="73" spans="1:21" ht="15">
      <c r="C73" s="77" t="s">
        <v>95</v>
      </c>
      <c r="G73" s="263">
        <v>1376.35</v>
      </c>
      <c r="H73" s="263"/>
      <c r="I73" s="263">
        <v>1376.35</v>
      </c>
      <c r="J73" s="263"/>
      <c r="O73" s="47">
        <v>1376.35</v>
      </c>
      <c r="P73" s="47">
        <v>1376.35</v>
      </c>
    </row>
    <row r="74" spans="1:21" ht="28.5">
      <c r="A74" s="69" t="s">
        <v>433</v>
      </c>
      <c r="B74" s="70" t="s">
        <v>98</v>
      </c>
      <c r="C74" s="70" t="s">
        <v>1776</v>
      </c>
      <c r="D74" s="71" t="s">
        <v>454</v>
      </c>
      <c r="E74" s="72">
        <v>1</v>
      </c>
      <c r="F74" s="73">
        <v>233.38</v>
      </c>
      <c r="G74" s="74" t="s">
        <v>98</v>
      </c>
      <c r="H74" s="75">
        <v>233.38</v>
      </c>
      <c r="I74" s="76">
        <v>1</v>
      </c>
      <c r="J74" s="75">
        <v>233.38</v>
      </c>
      <c r="R74" s="47">
        <v>0</v>
      </c>
      <c r="S74" s="47">
        <v>0</v>
      </c>
      <c r="T74" s="47">
        <v>0</v>
      </c>
      <c r="U74" s="47">
        <v>0</v>
      </c>
    </row>
    <row r="75" spans="1:21" ht="15">
      <c r="C75" s="77" t="s">
        <v>95</v>
      </c>
      <c r="G75" s="263">
        <v>233.38</v>
      </c>
      <c r="H75" s="263"/>
      <c r="I75" s="263">
        <v>233.38</v>
      </c>
      <c r="J75" s="263"/>
      <c r="O75" s="47">
        <v>233.38</v>
      </c>
      <c r="P75" s="47">
        <v>233.38</v>
      </c>
    </row>
    <row r="76" spans="1:21" ht="42.75">
      <c r="A76" s="69" t="s">
        <v>726</v>
      </c>
      <c r="B76" s="70" t="s">
        <v>98</v>
      </c>
      <c r="C76" s="70" t="s">
        <v>1777</v>
      </c>
      <c r="D76" s="71" t="s">
        <v>454</v>
      </c>
      <c r="E76" s="72">
        <v>1</v>
      </c>
      <c r="F76" s="73">
        <v>4927.33</v>
      </c>
      <c r="G76" s="74" t="s">
        <v>98</v>
      </c>
      <c r="H76" s="75">
        <v>4927.33</v>
      </c>
      <c r="I76" s="76">
        <v>1</v>
      </c>
      <c r="J76" s="75">
        <v>4927.33</v>
      </c>
      <c r="R76" s="47">
        <v>0</v>
      </c>
      <c r="S76" s="47">
        <v>0</v>
      </c>
      <c r="T76" s="47">
        <v>0</v>
      </c>
      <c r="U76" s="47">
        <v>0</v>
      </c>
    </row>
    <row r="77" spans="1:21" ht="15">
      <c r="C77" s="77" t="s">
        <v>95</v>
      </c>
      <c r="G77" s="263">
        <v>4927.33</v>
      </c>
      <c r="H77" s="263"/>
      <c r="I77" s="263">
        <v>4927.33</v>
      </c>
      <c r="J77" s="263"/>
      <c r="O77" s="47">
        <v>4927.33</v>
      </c>
      <c r="P77" s="47">
        <v>4927.33</v>
      </c>
    </row>
    <row r="78" spans="1:21" ht="28.5">
      <c r="A78" s="69" t="s">
        <v>728</v>
      </c>
      <c r="B78" s="70" t="s">
        <v>98</v>
      </c>
      <c r="C78" s="70" t="s">
        <v>1778</v>
      </c>
      <c r="D78" s="71" t="s">
        <v>454</v>
      </c>
      <c r="E78" s="72">
        <v>1</v>
      </c>
      <c r="F78" s="73">
        <v>156.61000000000001</v>
      </c>
      <c r="G78" s="74" t="s">
        <v>98</v>
      </c>
      <c r="H78" s="75">
        <v>156.61000000000001</v>
      </c>
      <c r="I78" s="76">
        <v>1</v>
      </c>
      <c r="J78" s="75">
        <v>156.61000000000001</v>
      </c>
      <c r="R78" s="47">
        <v>0</v>
      </c>
      <c r="S78" s="47">
        <v>0</v>
      </c>
      <c r="T78" s="47">
        <v>0</v>
      </c>
      <c r="U78" s="47">
        <v>0</v>
      </c>
    </row>
    <row r="79" spans="1:21" ht="15">
      <c r="C79" s="77" t="s">
        <v>95</v>
      </c>
      <c r="G79" s="263">
        <v>156.61000000000001</v>
      </c>
      <c r="H79" s="263"/>
      <c r="I79" s="263">
        <v>156.61000000000001</v>
      </c>
      <c r="J79" s="263"/>
      <c r="O79" s="47">
        <v>156.61000000000001</v>
      </c>
      <c r="P79" s="47">
        <v>156.61000000000001</v>
      </c>
    </row>
    <row r="81" spans="1:32" ht="15">
      <c r="A81" s="261" t="s">
        <v>1779</v>
      </c>
      <c r="B81" s="261"/>
      <c r="C81" s="261"/>
      <c r="D81" s="261"/>
      <c r="E81" s="261"/>
      <c r="F81" s="261"/>
      <c r="G81" s="263">
        <v>37536.1</v>
      </c>
      <c r="H81" s="263"/>
      <c r="I81" s="263">
        <v>37404.94</v>
      </c>
      <c r="J81" s="263"/>
      <c r="AF81" s="85" t="s">
        <v>1779</v>
      </c>
    </row>
    <row r="85" spans="1:32" ht="16.5">
      <c r="A85" s="264" t="s">
        <v>1780</v>
      </c>
      <c r="B85" s="264"/>
      <c r="C85" s="264"/>
      <c r="D85" s="264"/>
      <c r="E85" s="264"/>
      <c r="F85" s="264"/>
      <c r="G85" s="264"/>
      <c r="H85" s="264"/>
      <c r="I85" s="264"/>
      <c r="J85" s="264"/>
      <c r="AE85" s="63" t="s">
        <v>1780</v>
      </c>
    </row>
    <row r="86" spans="1:32" ht="42.75">
      <c r="A86" s="64" t="s">
        <v>731</v>
      </c>
      <c r="B86" s="65" t="s">
        <v>1760</v>
      </c>
      <c r="C86" s="65" t="s">
        <v>1761</v>
      </c>
      <c r="D86" s="66" t="s">
        <v>460</v>
      </c>
      <c r="E86" s="45">
        <v>1</v>
      </c>
      <c r="F86" s="67"/>
      <c r="G86" s="56"/>
      <c r="H86" s="58"/>
      <c r="I86" s="68" t="s">
        <v>98</v>
      </c>
      <c r="J86" s="58"/>
      <c r="R86" s="47">
        <v>19.62</v>
      </c>
      <c r="S86" s="47">
        <v>16.68</v>
      </c>
      <c r="T86" s="47">
        <v>14.72</v>
      </c>
      <c r="U86" s="47">
        <v>11.77</v>
      </c>
    </row>
    <row r="87" spans="1:32" ht="14.25">
      <c r="A87" s="64"/>
      <c r="B87" s="65"/>
      <c r="C87" s="65" t="s">
        <v>88</v>
      </c>
      <c r="D87" s="66"/>
      <c r="E87" s="45"/>
      <c r="F87" s="67">
        <v>20.440000000000001</v>
      </c>
      <c r="G87" s="56" t="s">
        <v>771</v>
      </c>
      <c r="H87" s="58">
        <v>24.53</v>
      </c>
      <c r="I87" s="68">
        <v>1</v>
      </c>
      <c r="J87" s="58">
        <v>24.53</v>
      </c>
      <c r="Q87" s="47">
        <v>24.53</v>
      </c>
    </row>
    <row r="88" spans="1:32" ht="14.25">
      <c r="A88" s="64"/>
      <c r="B88" s="65"/>
      <c r="C88" s="65" t="s">
        <v>89</v>
      </c>
      <c r="D88" s="66"/>
      <c r="E88" s="45"/>
      <c r="F88" s="67">
        <v>0</v>
      </c>
      <c r="G88" s="56" t="s">
        <v>771</v>
      </c>
      <c r="H88" s="58">
        <v>0</v>
      </c>
      <c r="I88" s="68">
        <v>1</v>
      </c>
      <c r="J88" s="58">
        <v>0</v>
      </c>
    </row>
    <row r="89" spans="1:32" ht="14.25">
      <c r="A89" s="64"/>
      <c r="B89" s="65"/>
      <c r="C89" s="65" t="s">
        <v>96</v>
      </c>
      <c r="D89" s="66"/>
      <c r="E89" s="45"/>
      <c r="F89" s="67">
        <v>0</v>
      </c>
      <c r="G89" s="56" t="s">
        <v>771</v>
      </c>
      <c r="H89" s="80">
        <v>0</v>
      </c>
      <c r="I89" s="68">
        <v>1</v>
      </c>
      <c r="J89" s="80">
        <v>0</v>
      </c>
      <c r="Q89" s="47">
        <v>0</v>
      </c>
    </row>
    <row r="90" spans="1:32" ht="14.25">
      <c r="A90" s="64"/>
      <c r="B90" s="65"/>
      <c r="C90" s="65" t="s">
        <v>97</v>
      </c>
      <c r="D90" s="66"/>
      <c r="E90" s="45"/>
      <c r="F90" s="67">
        <v>2.5099999999999998</v>
      </c>
      <c r="G90" s="56" t="s">
        <v>98</v>
      </c>
      <c r="H90" s="58">
        <v>2.5099999999999998</v>
      </c>
      <c r="I90" s="68">
        <v>1</v>
      </c>
      <c r="J90" s="58">
        <v>2.5099999999999998</v>
      </c>
    </row>
    <row r="91" spans="1:32" ht="14.25">
      <c r="A91" s="64"/>
      <c r="B91" s="65"/>
      <c r="C91" s="65" t="s">
        <v>829</v>
      </c>
      <c r="D91" s="66" t="s">
        <v>91</v>
      </c>
      <c r="E91" s="45">
        <v>80</v>
      </c>
      <c r="F91" s="67"/>
      <c r="G91" s="56"/>
      <c r="H91" s="58">
        <v>19.62</v>
      </c>
      <c r="I91" s="68">
        <v>68</v>
      </c>
      <c r="J91" s="58">
        <v>16.68</v>
      </c>
    </row>
    <row r="92" spans="1:32" ht="14.25">
      <c r="A92" s="64"/>
      <c r="B92" s="65"/>
      <c r="C92" s="65" t="s">
        <v>830</v>
      </c>
      <c r="D92" s="66" t="s">
        <v>91</v>
      </c>
      <c r="E92" s="45">
        <v>60</v>
      </c>
      <c r="F92" s="67"/>
      <c r="G92" s="56"/>
      <c r="H92" s="58">
        <v>14.72</v>
      </c>
      <c r="I92" s="68">
        <v>48</v>
      </c>
      <c r="J92" s="58">
        <v>11.77</v>
      </c>
    </row>
    <row r="93" spans="1:32" ht="14.25">
      <c r="A93" s="69"/>
      <c r="B93" s="70"/>
      <c r="C93" s="70" t="s">
        <v>93</v>
      </c>
      <c r="D93" s="71" t="s">
        <v>94</v>
      </c>
      <c r="E93" s="72">
        <v>2.06</v>
      </c>
      <c r="F93" s="73"/>
      <c r="G93" s="74" t="s">
        <v>771</v>
      </c>
      <c r="H93" s="75">
        <v>2.472</v>
      </c>
      <c r="I93" s="76"/>
      <c r="J93" s="75"/>
    </row>
    <row r="94" spans="1:32" ht="15">
      <c r="C94" s="77" t="s">
        <v>95</v>
      </c>
      <c r="G94" s="263">
        <v>61.38</v>
      </c>
      <c r="H94" s="263"/>
      <c r="I94" s="263">
        <v>55.489999999999995</v>
      </c>
      <c r="J94" s="263"/>
      <c r="O94" s="79">
        <v>61.38</v>
      </c>
      <c r="P94" s="79">
        <v>55.489999999999995</v>
      </c>
    </row>
    <row r="95" spans="1:32" ht="28.5">
      <c r="A95" s="69" t="s">
        <v>436</v>
      </c>
      <c r="B95" s="70" t="s">
        <v>98</v>
      </c>
      <c r="C95" s="70" t="s">
        <v>1781</v>
      </c>
      <c r="D95" s="71" t="s">
        <v>454</v>
      </c>
      <c r="E95" s="72">
        <v>1</v>
      </c>
      <c r="F95" s="73">
        <v>772.1</v>
      </c>
      <c r="G95" s="74" t="s">
        <v>98</v>
      </c>
      <c r="H95" s="75">
        <v>772.1</v>
      </c>
      <c r="I95" s="76">
        <v>1</v>
      </c>
      <c r="J95" s="75">
        <v>772.1</v>
      </c>
      <c r="R95" s="47">
        <v>0</v>
      </c>
      <c r="S95" s="47">
        <v>0</v>
      </c>
      <c r="T95" s="47">
        <v>0</v>
      </c>
      <c r="U95" s="47">
        <v>0</v>
      </c>
    </row>
    <row r="96" spans="1:32" ht="15">
      <c r="C96" s="77" t="s">
        <v>95</v>
      </c>
      <c r="G96" s="263">
        <v>772.1</v>
      </c>
      <c r="H96" s="263"/>
      <c r="I96" s="263">
        <v>772.1</v>
      </c>
      <c r="J96" s="263"/>
      <c r="O96" s="47">
        <v>772.1</v>
      </c>
      <c r="P96" s="47">
        <v>772.1</v>
      </c>
    </row>
    <row r="98" spans="1:32" ht="15">
      <c r="A98" s="261" t="s">
        <v>1782</v>
      </c>
      <c r="B98" s="261"/>
      <c r="C98" s="261"/>
      <c r="D98" s="261"/>
      <c r="E98" s="261"/>
      <c r="F98" s="261"/>
      <c r="G98" s="263">
        <v>833.48</v>
      </c>
      <c r="H98" s="263"/>
      <c r="I98" s="263">
        <v>827.59</v>
      </c>
      <c r="J98" s="263"/>
      <c r="AF98" s="85" t="s">
        <v>1782</v>
      </c>
    </row>
    <row r="102" spans="1:32" ht="15">
      <c r="A102" s="261" t="s">
        <v>1783</v>
      </c>
      <c r="B102" s="261"/>
      <c r="C102" s="261"/>
      <c r="D102" s="261"/>
      <c r="E102" s="261"/>
      <c r="F102" s="261"/>
      <c r="G102" s="263">
        <v>38369.579999999994</v>
      </c>
      <c r="H102" s="263"/>
      <c r="I102" s="263">
        <v>38232.53</v>
      </c>
      <c r="J102" s="263"/>
      <c r="AF102" s="85" t="s">
        <v>1783</v>
      </c>
    </row>
    <row r="106" spans="1:32" ht="16.5">
      <c r="A106" s="264" t="s">
        <v>1784</v>
      </c>
      <c r="B106" s="264"/>
      <c r="C106" s="264"/>
      <c r="D106" s="264"/>
      <c r="E106" s="264"/>
      <c r="F106" s="264"/>
      <c r="G106" s="264"/>
      <c r="H106" s="264"/>
      <c r="I106" s="264"/>
      <c r="J106" s="264"/>
      <c r="AE106" s="63" t="s">
        <v>1784</v>
      </c>
    </row>
    <row r="107" spans="1:32" ht="42.75">
      <c r="A107" s="64" t="s">
        <v>440</v>
      </c>
      <c r="B107" s="65" t="s">
        <v>1785</v>
      </c>
      <c r="C107" s="65" t="s">
        <v>1786</v>
      </c>
      <c r="D107" s="66" t="s">
        <v>1382</v>
      </c>
      <c r="E107" s="45">
        <v>1</v>
      </c>
      <c r="F107" s="67"/>
      <c r="G107" s="56"/>
      <c r="H107" s="58"/>
      <c r="I107" s="68" t="s">
        <v>98</v>
      </c>
      <c r="J107" s="58"/>
      <c r="R107" s="47">
        <v>44.02</v>
      </c>
      <c r="S107" s="47">
        <v>37.409999999999997</v>
      </c>
      <c r="T107" s="47">
        <v>33.01</v>
      </c>
      <c r="U107" s="47">
        <v>26.41</v>
      </c>
    </row>
    <row r="108" spans="1:32" ht="14.25">
      <c r="A108" s="64"/>
      <c r="B108" s="65"/>
      <c r="C108" s="65" t="s">
        <v>88</v>
      </c>
      <c r="D108" s="66"/>
      <c r="E108" s="45"/>
      <c r="F108" s="67">
        <v>43.82</v>
      </c>
      <c r="G108" s="56" t="s">
        <v>771</v>
      </c>
      <c r="H108" s="58">
        <v>52.58</v>
      </c>
      <c r="I108" s="68">
        <v>1</v>
      </c>
      <c r="J108" s="58">
        <v>52.58</v>
      </c>
      <c r="Q108" s="47">
        <v>52.58</v>
      </c>
    </row>
    <row r="109" spans="1:32" ht="14.25">
      <c r="A109" s="64"/>
      <c r="B109" s="65"/>
      <c r="C109" s="65" t="s">
        <v>89</v>
      </c>
      <c r="D109" s="66"/>
      <c r="E109" s="45"/>
      <c r="F109" s="67">
        <v>33.270000000000003</v>
      </c>
      <c r="G109" s="56" t="s">
        <v>771</v>
      </c>
      <c r="H109" s="58">
        <v>39.92</v>
      </c>
      <c r="I109" s="68">
        <v>1</v>
      </c>
      <c r="J109" s="58">
        <v>39.92</v>
      </c>
    </row>
    <row r="110" spans="1:32" ht="14.25">
      <c r="A110" s="64"/>
      <c r="B110" s="65"/>
      <c r="C110" s="65" t="s">
        <v>96</v>
      </c>
      <c r="D110" s="66"/>
      <c r="E110" s="45"/>
      <c r="F110" s="67">
        <v>2.0299999999999998</v>
      </c>
      <c r="G110" s="56" t="s">
        <v>771</v>
      </c>
      <c r="H110" s="80">
        <v>2.44</v>
      </c>
      <c r="I110" s="68">
        <v>1</v>
      </c>
      <c r="J110" s="80">
        <v>2.44</v>
      </c>
      <c r="Q110" s="47">
        <v>2.44</v>
      </c>
    </row>
    <row r="111" spans="1:32" ht="14.25">
      <c r="A111" s="64"/>
      <c r="B111" s="65"/>
      <c r="C111" s="65" t="s">
        <v>97</v>
      </c>
      <c r="D111" s="66"/>
      <c r="E111" s="45"/>
      <c r="F111" s="67">
        <v>10.69</v>
      </c>
      <c r="G111" s="56" t="s">
        <v>98</v>
      </c>
      <c r="H111" s="58">
        <v>10.69</v>
      </c>
      <c r="I111" s="68">
        <v>1</v>
      </c>
      <c r="J111" s="58">
        <v>10.69</v>
      </c>
    </row>
    <row r="112" spans="1:32" ht="14.25">
      <c r="A112" s="64"/>
      <c r="B112" s="65"/>
      <c r="C112" s="65" t="s">
        <v>829</v>
      </c>
      <c r="D112" s="66" t="s">
        <v>91</v>
      </c>
      <c r="E112" s="45">
        <v>80</v>
      </c>
      <c r="F112" s="67"/>
      <c r="G112" s="56"/>
      <c r="H112" s="58">
        <v>44.02</v>
      </c>
      <c r="I112" s="68">
        <v>68</v>
      </c>
      <c r="J112" s="58">
        <v>37.409999999999997</v>
      </c>
    </row>
    <row r="113" spans="1:21" ht="14.25">
      <c r="A113" s="64"/>
      <c r="B113" s="65"/>
      <c r="C113" s="65" t="s">
        <v>830</v>
      </c>
      <c r="D113" s="66" t="s">
        <v>91</v>
      </c>
      <c r="E113" s="45">
        <v>60</v>
      </c>
      <c r="F113" s="67"/>
      <c r="G113" s="56"/>
      <c r="H113" s="58">
        <v>33.01</v>
      </c>
      <c r="I113" s="68">
        <v>48</v>
      </c>
      <c r="J113" s="58">
        <v>26.41</v>
      </c>
    </row>
    <row r="114" spans="1:21" ht="14.25">
      <c r="A114" s="69"/>
      <c r="B114" s="70"/>
      <c r="C114" s="70" t="s">
        <v>93</v>
      </c>
      <c r="D114" s="71" t="s">
        <v>94</v>
      </c>
      <c r="E114" s="72">
        <v>4.49</v>
      </c>
      <c r="F114" s="73"/>
      <c r="G114" s="74" t="s">
        <v>771</v>
      </c>
      <c r="H114" s="75">
        <v>5.3879999999999999</v>
      </c>
      <c r="I114" s="76"/>
      <c r="J114" s="75"/>
    </row>
    <row r="115" spans="1:21" ht="15">
      <c r="C115" s="77" t="s">
        <v>95</v>
      </c>
      <c r="G115" s="263">
        <v>180.22</v>
      </c>
      <c r="H115" s="263"/>
      <c r="I115" s="263">
        <v>167.01</v>
      </c>
      <c r="J115" s="263"/>
      <c r="O115" s="79">
        <v>180.22</v>
      </c>
      <c r="P115" s="79">
        <v>167.01</v>
      </c>
    </row>
    <row r="116" spans="1:21" ht="82.5">
      <c r="A116" s="69" t="s">
        <v>446</v>
      </c>
      <c r="B116" s="70" t="s">
        <v>98</v>
      </c>
      <c r="C116" s="70" t="s">
        <v>277</v>
      </c>
      <c r="D116" s="71" t="s">
        <v>454</v>
      </c>
      <c r="E116" s="72">
        <v>1</v>
      </c>
      <c r="F116" s="73">
        <v>17018</v>
      </c>
      <c r="G116" s="74" t="s">
        <v>98</v>
      </c>
      <c r="H116" s="75">
        <v>17018</v>
      </c>
      <c r="I116" s="76">
        <v>1</v>
      </c>
      <c r="J116" s="75">
        <v>17018</v>
      </c>
      <c r="R116" s="47">
        <v>0</v>
      </c>
      <c r="S116" s="47">
        <v>0</v>
      </c>
      <c r="T116" s="47">
        <v>0</v>
      </c>
      <c r="U116" s="47">
        <v>0</v>
      </c>
    </row>
    <row r="117" spans="1:21" ht="15">
      <c r="C117" s="77" t="s">
        <v>95</v>
      </c>
      <c r="G117" s="263">
        <v>17018</v>
      </c>
      <c r="H117" s="263"/>
      <c r="I117" s="263">
        <v>17018</v>
      </c>
      <c r="J117" s="263"/>
      <c r="O117" s="47">
        <v>17018</v>
      </c>
      <c r="P117" s="47">
        <v>17018</v>
      </c>
    </row>
    <row r="118" spans="1:21" ht="42.75">
      <c r="A118" s="64" t="s">
        <v>744</v>
      </c>
      <c r="B118" s="65" t="s">
        <v>1771</v>
      </c>
      <c r="C118" s="65" t="s">
        <v>1772</v>
      </c>
      <c r="D118" s="66" t="s">
        <v>460</v>
      </c>
      <c r="E118" s="45">
        <v>10</v>
      </c>
      <c r="F118" s="67"/>
      <c r="G118" s="56"/>
      <c r="H118" s="58"/>
      <c r="I118" s="68" t="s">
        <v>98</v>
      </c>
      <c r="J118" s="58"/>
      <c r="R118" s="47">
        <v>406.37</v>
      </c>
      <c r="S118" s="47">
        <v>345.41</v>
      </c>
      <c r="T118" s="47">
        <v>304.77999999999997</v>
      </c>
      <c r="U118" s="47">
        <v>243.82</v>
      </c>
    </row>
    <row r="119" spans="1:21" ht="14.25">
      <c r="A119" s="64"/>
      <c r="B119" s="65"/>
      <c r="C119" s="65" t="s">
        <v>88</v>
      </c>
      <c r="D119" s="66"/>
      <c r="E119" s="45"/>
      <c r="F119" s="67">
        <v>42.33</v>
      </c>
      <c r="G119" s="56" t="s">
        <v>771</v>
      </c>
      <c r="H119" s="58">
        <v>507.96</v>
      </c>
      <c r="I119" s="68">
        <v>1</v>
      </c>
      <c r="J119" s="58">
        <v>507.96</v>
      </c>
      <c r="Q119" s="47">
        <v>507.96</v>
      </c>
    </row>
    <row r="120" spans="1:21" ht="14.25">
      <c r="A120" s="64"/>
      <c r="B120" s="65"/>
      <c r="C120" s="65" t="s">
        <v>89</v>
      </c>
      <c r="D120" s="66"/>
      <c r="E120" s="45"/>
      <c r="F120" s="67">
        <v>1.74</v>
      </c>
      <c r="G120" s="56" t="s">
        <v>771</v>
      </c>
      <c r="H120" s="58">
        <v>20.88</v>
      </c>
      <c r="I120" s="68">
        <v>1</v>
      </c>
      <c r="J120" s="58">
        <v>20.88</v>
      </c>
    </row>
    <row r="121" spans="1:21" ht="14.25">
      <c r="A121" s="64"/>
      <c r="B121" s="65"/>
      <c r="C121" s="65" t="s">
        <v>96</v>
      </c>
      <c r="D121" s="66"/>
      <c r="E121" s="45"/>
      <c r="F121" s="67">
        <v>0</v>
      </c>
      <c r="G121" s="56" t="s">
        <v>771</v>
      </c>
      <c r="H121" s="80">
        <v>0</v>
      </c>
      <c r="I121" s="68">
        <v>1</v>
      </c>
      <c r="J121" s="80">
        <v>0</v>
      </c>
      <c r="Q121" s="47">
        <v>0</v>
      </c>
    </row>
    <row r="122" spans="1:21" ht="14.25">
      <c r="A122" s="64"/>
      <c r="B122" s="65"/>
      <c r="C122" s="65" t="s">
        <v>97</v>
      </c>
      <c r="D122" s="66"/>
      <c r="E122" s="45"/>
      <c r="F122" s="67">
        <v>2.5299999999999998</v>
      </c>
      <c r="G122" s="56" t="s">
        <v>98</v>
      </c>
      <c r="H122" s="58">
        <v>25.3</v>
      </c>
      <c r="I122" s="68">
        <v>1</v>
      </c>
      <c r="J122" s="58">
        <v>25.3</v>
      </c>
    </row>
    <row r="123" spans="1:21" ht="14.25">
      <c r="A123" s="64"/>
      <c r="B123" s="65"/>
      <c r="C123" s="65" t="s">
        <v>829</v>
      </c>
      <c r="D123" s="66" t="s">
        <v>91</v>
      </c>
      <c r="E123" s="45">
        <v>80</v>
      </c>
      <c r="F123" s="67"/>
      <c r="G123" s="56"/>
      <c r="H123" s="58">
        <v>406.37</v>
      </c>
      <c r="I123" s="68">
        <v>68</v>
      </c>
      <c r="J123" s="58">
        <v>345.41</v>
      </c>
    </row>
    <row r="124" spans="1:21" ht="14.25">
      <c r="A124" s="64"/>
      <c r="B124" s="65"/>
      <c r="C124" s="65" t="s">
        <v>830</v>
      </c>
      <c r="D124" s="66" t="s">
        <v>91</v>
      </c>
      <c r="E124" s="45">
        <v>60</v>
      </c>
      <c r="F124" s="67"/>
      <c r="G124" s="56"/>
      <c r="H124" s="58">
        <v>304.77999999999997</v>
      </c>
      <c r="I124" s="68">
        <v>48</v>
      </c>
      <c r="J124" s="58">
        <v>243.82</v>
      </c>
    </row>
    <row r="125" spans="1:21" ht="14.25">
      <c r="A125" s="69"/>
      <c r="B125" s="70"/>
      <c r="C125" s="70" t="s">
        <v>93</v>
      </c>
      <c r="D125" s="71" t="s">
        <v>94</v>
      </c>
      <c r="E125" s="72">
        <v>4.4000000000000004</v>
      </c>
      <c r="F125" s="73"/>
      <c r="G125" s="74" t="s">
        <v>771</v>
      </c>
      <c r="H125" s="75">
        <v>52.800000000000004</v>
      </c>
      <c r="I125" s="76"/>
      <c r="J125" s="75"/>
    </row>
    <row r="126" spans="1:21" ht="15">
      <c r="C126" s="77" t="s">
        <v>95</v>
      </c>
      <c r="G126" s="263">
        <v>1265.29</v>
      </c>
      <c r="H126" s="263"/>
      <c r="I126" s="263">
        <v>1143.3699999999999</v>
      </c>
      <c r="J126" s="263"/>
      <c r="O126" s="79">
        <v>1265.29</v>
      </c>
      <c r="P126" s="79">
        <v>1143.3699999999999</v>
      </c>
    </row>
    <row r="127" spans="1:21" ht="42.75">
      <c r="A127" s="69" t="s">
        <v>453</v>
      </c>
      <c r="B127" s="70" t="s">
        <v>98</v>
      </c>
      <c r="C127" s="70" t="s">
        <v>1787</v>
      </c>
      <c r="D127" s="71" t="s">
        <v>454</v>
      </c>
      <c r="E127" s="72">
        <v>3</v>
      </c>
      <c r="F127" s="73">
        <v>2584.7199999999998</v>
      </c>
      <c r="G127" s="74" t="s">
        <v>98</v>
      </c>
      <c r="H127" s="75">
        <v>7754.16</v>
      </c>
      <c r="I127" s="76">
        <v>1</v>
      </c>
      <c r="J127" s="75">
        <v>7754.16</v>
      </c>
      <c r="R127" s="47">
        <v>0</v>
      </c>
      <c r="S127" s="47">
        <v>0</v>
      </c>
      <c r="T127" s="47">
        <v>0</v>
      </c>
      <c r="U127" s="47">
        <v>0</v>
      </c>
    </row>
    <row r="128" spans="1:21" ht="15">
      <c r="C128" s="77" t="s">
        <v>95</v>
      </c>
      <c r="G128" s="263">
        <v>7754.16</v>
      </c>
      <c r="H128" s="263"/>
      <c r="I128" s="263">
        <v>7754.16</v>
      </c>
      <c r="J128" s="263"/>
      <c r="O128" s="47">
        <v>7754.16</v>
      </c>
      <c r="P128" s="47">
        <v>7754.16</v>
      </c>
    </row>
    <row r="129" spans="1:21" ht="82.5">
      <c r="A129" s="69" t="s">
        <v>455</v>
      </c>
      <c r="B129" s="70" t="s">
        <v>98</v>
      </c>
      <c r="C129" s="70" t="s">
        <v>278</v>
      </c>
      <c r="D129" s="71" t="s">
        <v>454</v>
      </c>
      <c r="E129" s="72">
        <v>7</v>
      </c>
      <c r="F129" s="73">
        <v>2523.87</v>
      </c>
      <c r="G129" s="74" t="s">
        <v>98</v>
      </c>
      <c r="H129" s="75">
        <v>17667.09</v>
      </c>
      <c r="I129" s="76">
        <v>1</v>
      </c>
      <c r="J129" s="75">
        <v>17667.09</v>
      </c>
      <c r="R129" s="47">
        <v>0</v>
      </c>
      <c r="S129" s="47">
        <v>0</v>
      </c>
      <c r="T129" s="47">
        <v>0</v>
      </c>
      <c r="U129" s="47">
        <v>0</v>
      </c>
    </row>
    <row r="130" spans="1:21" ht="15">
      <c r="C130" s="77" t="s">
        <v>95</v>
      </c>
      <c r="G130" s="263">
        <v>17667.09</v>
      </c>
      <c r="H130" s="263"/>
      <c r="I130" s="263">
        <v>17667.09</v>
      </c>
      <c r="J130" s="263"/>
      <c r="O130" s="47">
        <v>17667.09</v>
      </c>
      <c r="P130" s="47">
        <v>17667.09</v>
      </c>
    </row>
    <row r="131" spans="1:21" ht="42.75">
      <c r="A131" s="64" t="s">
        <v>456</v>
      </c>
      <c r="B131" s="65" t="s">
        <v>1788</v>
      </c>
      <c r="C131" s="65" t="s">
        <v>1789</v>
      </c>
      <c r="D131" s="66" t="s">
        <v>460</v>
      </c>
      <c r="E131" s="45">
        <v>1</v>
      </c>
      <c r="F131" s="67"/>
      <c r="G131" s="56"/>
      <c r="H131" s="58"/>
      <c r="I131" s="68" t="s">
        <v>98</v>
      </c>
      <c r="J131" s="58"/>
      <c r="R131" s="47">
        <v>64.78</v>
      </c>
      <c r="S131" s="47">
        <v>55.07</v>
      </c>
      <c r="T131" s="47">
        <v>48.59</v>
      </c>
      <c r="U131" s="47">
        <v>38.869999999999997</v>
      </c>
    </row>
    <row r="132" spans="1:21" ht="14.25">
      <c r="A132" s="64"/>
      <c r="B132" s="65"/>
      <c r="C132" s="65" t="s">
        <v>88</v>
      </c>
      <c r="D132" s="66"/>
      <c r="E132" s="45"/>
      <c r="F132" s="67">
        <v>55.6</v>
      </c>
      <c r="G132" s="56" t="s">
        <v>771</v>
      </c>
      <c r="H132" s="58">
        <v>66.72</v>
      </c>
      <c r="I132" s="68">
        <v>1</v>
      </c>
      <c r="J132" s="58">
        <v>66.72</v>
      </c>
      <c r="Q132" s="47">
        <v>66.72</v>
      </c>
    </row>
    <row r="133" spans="1:21" ht="14.25">
      <c r="A133" s="64"/>
      <c r="B133" s="65"/>
      <c r="C133" s="65" t="s">
        <v>89</v>
      </c>
      <c r="D133" s="66"/>
      <c r="E133" s="45"/>
      <c r="F133" s="67">
        <v>126.34</v>
      </c>
      <c r="G133" s="56" t="s">
        <v>771</v>
      </c>
      <c r="H133" s="58">
        <v>151.61000000000001</v>
      </c>
      <c r="I133" s="68">
        <v>1</v>
      </c>
      <c r="J133" s="58">
        <v>151.61000000000001</v>
      </c>
    </row>
    <row r="134" spans="1:21" ht="14.25">
      <c r="A134" s="64"/>
      <c r="B134" s="65"/>
      <c r="C134" s="65" t="s">
        <v>96</v>
      </c>
      <c r="D134" s="66"/>
      <c r="E134" s="45"/>
      <c r="F134" s="67">
        <v>11.88</v>
      </c>
      <c r="G134" s="56" t="s">
        <v>771</v>
      </c>
      <c r="H134" s="80">
        <v>14.26</v>
      </c>
      <c r="I134" s="68">
        <v>1</v>
      </c>
      <c r="J134" s="80">
        <v>14.26</v>
      </c>
      <c r="Q134" s="47">
        <v>14.26</v>
      </c>
    </row>
    <row r="135" spans="1:21" ht="14.25">
      <c r="A135" s="64"/>
      <c r="B135" s="65"/>
      <c r="C135" s="65" t="s">
        <v>97</v>
      </c>
      <c r="D135" s="66"/>
      <c r="E135" s="45"/>
      <c r="F135" s="67">
        <v>7.14</v>
      </c>
      <c r="G135" s="56" t="s">
        <v>98</v>
      </c>
      <c r="H135" s="58">
        <v>7.14</v>
      </c>
      <c r="I135" s="68">
        <v>1</v>
      </c>
      <c r="J135" s="58">
        <v>7.14</v>
      </c>
    </row>
    <row r="136" spans="1:21" ht="14.25">
      <c r="A136" s="64"/>
      <c r="B136" s="65"/>
      <c r="C136" s="65" t="s">
        <v>829</v>
      </c>
      <c r="D136" s="66" t="s">
        <v>91</v>
      </c>
      <c r="E136" s="45">
        <v>80</v>
      </c>
      <c r="F136" s="67"/>
      <c r="G136" s="56"/>
      <c r="H136" s="58">
        <v>64.78</v>
      </c>
      <c r="I136" s="68">
        <v>68</v>
      </c>
      <c r="J136" s="58">
        <v>55.07</v>
      </c>
    </row>
    <row r="137" spans="1:21" ht="14.25">
      <c r="A137" s="64"/>
      <c r="B137" s="65"/>
      <c r="C137" s="65" t="s">
        <v>830</v>
      </c>
      <c r="D137" s="66" t="s">
        <v>91</v>
      </c>
      <c r="E137" s="45">
        <v>60</v>
      </c>
      <c r="F137" s="67"/>
      <c r="G137" s="56"/>
      <c r="H137" s="58">
        <v>48.59</v>
      </c>
      <c r="I137" s="68">
        <v>48</v>
      </c>
      <c r="J137" s="58">
        <v>38.869999999999997</v>
      </c>
    </row>
    <row r="138" spans="1:21" ht="14.25">
      <c r="A138" s="69"/>
      <c r="B138" s="70"/>
      <c r="C138" s="70" t="s">
        <v>93</v>
      </c>
      <c r="D138" s="71" t="s">
        <v>94</v>
      </c>
      <c r="E138" s="72">
        <v>5.78</v>
      </c>
      <c r="F138" s="73"/>
      <c r="G138" s="74" t="s">
        <v>771</v>
      </c>
      <c r="H138" s="75">
        <v>6.9359999999999999</v>
      </c>
      <c r="I138" s="76"/>
      <c r="J138" s="75"/>
    </row>
    <row r="139" spans="1:21" ht="15">
      <c r="C139" s="77" t="s">
        <v>95</v>
      </c>
      <c r="G139" s="263">
        <v>338.84000000000003</v>
      </c>
      <c r="H139" s="263"/>
      <c r="I139" s="263">
        <v>319.40999999999997</v>
      </c>
      <c r="J139" s="263"/>
      <c r="O139" s="79">
        <v>338.84000000000003</v>
      </c>
      <c r="P139" s="79">
        <v>319.40999999999997</v>
      </c>
    </row>
    <row r="140" spans="1:21" ht="42.75">
      <c r="A140" s="69" t="s">
        <v>457</v>
      </c>
      <c r="B140" s="70" t="s">
        <v>98</v>
      </c>
      <c r="C140" s="70" t="s">
        <v>1790</v>
      </c>
      <c r="D140" s="71" t="s">
        <v>454</v>
      </c>
      <c r="E140" s="72">
        <v>1</v>
      </c>
      <c r="F140" s="73">
        <v>21271.19</v>
      </c>
      <c r="G140" s="74" t="s">
        <v>98</v>
      </c>
      <c r="H140" s="75">
        <v>21271.19</v>
      </c>
      <c r="I140" s="76">
        <v>1</v>
      </c>
      <c r="J140" s="75">
        <v>21271.19</v>
      </c>
      <c r="R140" s="47">
        <v>0</v>
      </c>
      <c r="S140" s="47">
        <v>0</v>
      </c>
      <c r="T140" s="47">
        <v>0</v>
      </c>
      <c r="U140" s="47">
        <v>0</v>
      </c>
    </row>
    <row r="141" spans="1:21" ht="15">
      <c r="C141" s="77" t="s">
        <v>95</v>
      </c>
      <c r="G141" s="263">
        <v>21271.19</v>
      </c>
      <c r="H141" s="263"/>
      <c r="I141" s="263">
        <v>21271.19</v>
      </c>
      <c r="J141" s="263"/>
      <c r="O141" s="47">
        <v>21271.19</v>
      </c>
      <c r="P141" s="47">
        <v>21271.19</v>
      </c>
    </row>
    <row r="142" spans="1:21" ht="42.75">
      <c r="A142" s="64" t="s">
        <v>754</v>
      </c>
      <c r="B142" s="65" t="s">
        <v>1760</v>
      </c>
      <c r="C142" s="65" t="s">
        <v>1761</v>
      </c>
      <c r="D142" s="66" t="s">
        <v>460</v>
      </c>
      <c r="E142" s="45">
        <v>10</v>
      </c>
      <c r="F142" s="67"/>
      <c r="G142" s="56"/>
      <c r="H142" s="58"/>
      <c r="I142" s="68" t="s">
        <v>98</v>
      </c>
      <c r="J142" s="58"/>
      <c r="R142" s="47">
        <v>196.22</v>
      </c>
      <c r="S142" s="47">
        <v>166.79</v>
      </c>
      <c r="T142" s="47">
        <v>147.16999999999999</v>
      </c>
      <c r="U142" s="47">
        <v>117.73</v>
      </c>
    </row>
    <row r="143" spans="1:21" ht="14.25">
      <c r="A143" s="64"/>
      <c r="B143" s="65"/>
      <c r="C143" s="65" t="s">
        <v>88</v>
      </c>
      <c r="D143" s="66"/>
      <c r="E143" s="45"/>
      <c r="F143" s="67">
        <v>20.440000000000001</v>
      </c>
      <c r="G143" s="56" t="s">
        <v>771</v>
      </c>
      <c r="H143" s="58">
        <v>245.28</v>
      </c>
      <c r="I143" s="68">
        <v>1</v>
      </c>
      <c r="J143" s="58">
        <v>245.28</v>
      </c>
      <c r="Q143" s="47">
        <v>245.28</v>
      </c>
    </row>
    <row r="144" spans="1:21" ht="14.25">
      <c r="A144" s="64"/>
      <c r="B144" s="65"/>
      <c r="C144" s="65" t="s">
        <v>89</v>
      </c>
      <c r="D144" s="66"/>
      <c r="E144" s="45"/>
      <c r="F144" s="67">
        <v>0</v>
      </c>
      <c r="G144" s="56" t="s">
        <v>771</v>
      </c>
      <c r="H144" s="58">
        <v>0</v>
      </c>
      <c r="I144" s="68">
        <v>1</v>
      </c>
      <c r="J144" s="58">
        <v>0</v>
      </c>
    </row>
    <row r="145" spans="1:32" ht="14.25">
      <c r="A145" s="64"/>
      <c r="B145" s="65"/>
      <c r="C145" s="65" t="s">
        <v>96</v>
      </c>
      <c r="D145" s="66"/>
      <c r="E145" s="45"/>
      <c r="F145" s="67">
        <v>0</v>
      </c>
      <c r="G145" s="56" t="s">
        <v>771</v>
      </c>
      <c r="H145" s="80">
        <v>0</v>
      </c>
      <c r="I145" s="68">
        <v>1</v>
      </c>
      <c r="J145" s="80">
        <v>0</v>
      </c>
      <c r="Q145" s="47">
        <v>0</v>
      </c>
    </row>
    <row r="146" spans="1:32" ht="14.25">
      <c r="A146" s="64"/>
      <c r="B146" s="65"/>
      <c r="C146" s="65" t="s">
        <v>97</v>
      </c>
      <c r="D146" s="66"/>
      <c r="E146" s="45"/>
      <c r="F146" s="67">
        <v>2.5099999999999998</v>
      </c>
      <c r="G146" s="56" t="s">
        <v>98</v>
      </c>
      <c r="H146" s="58">
        <v>25.1</v>
      </c>
      <c r="I146" s="68">
        <v>1</v>
      </c>
      <c r="J146" s="58">
        <v>25.1</v>
      </c>
    </row>
    <row r="147" spans="1:32" ht="14.25">
      <c r="A147" s="64"/>
      <c r="B147" s="65"/>
      <c r="C147" s="65" t="s">
        <v>829</v>
      </c>
      <c r="D147" s="66" t="s">
        <v>91</v>
      </c>
      <c r="E147" s="45">
        <v>80</v>
      </c>
      <c r="F147" s="67"/>
      <c r="G147" s="56"/>
      <c r="H147" s="58">
        <v>196.22</v>
      </c>
      <c r="I147" s="68">
        <v>68</v>
      </c>
      <c r="J147" s="58">
        <v>166.79</v>
      </c>
    </row>
    <row r="148" spans="1:32" ht="14.25">
      <c r="A148" s="64"/>
      <c r="B148" s="65"/>
      <c r="C148" s="65" t="s">
        <v>830</v>
      </c>
      <c r="D148" s="66" t="s">
        <v>91</v>
      </c>
      <c r="E148" s="45">
        <v>60</v>
      </c>
      <c r="F148" s="67"/>
      <c r="G148" s="56"/>
      <c r="H148" s="58">
        <v>147.16999999999999</v>
      </c>
      <c r="I148" s="68">
        <v>48</v>
      </c>
      <c r="J148" s="58">
        <v>117.73</v>
      </c>
    </row>
    <row r="149" spans="1:32" ht="14.25">
      <c r="A149" s="69"/>
      <c r="B149" s="70"/>
      <c r="C149" s="70" t="s">
        <v>93</v>
      </c>
      <c r="D149" s="71" t="s">
        <v>94</v>
      </c>
      <c r="E149" s="72">
        <v>2.06</v>
      </c>
      <c r="F149" s="73"/>
      <c r="G149" s="74" t="s">
        <v>771</v>
      </c>
      <c r="H149" s="75">
        <v>24.72</v>
      </c>
      <c r="I149" s="76"/>
      <c r="J149" s="75"/>
    </row>
    <row r="150" spans="1:32" ht="15">
      <c r="C150" s="77" t="s">
        <v>95</v>
      </c>
      <c r="G150" s="263">
        <v>613.77</v>
      </c>
      <c r="H150" s="263"/>
      <c r="I150" s="263">
        <v>554.9</v>
      </c>
      <c r="J150" s="263"/>
      <c r="O150" s="79">
        <v>613.77</v>
      </c>
      <c r="P150" s="79">
        <v>554.9</v>
      </c>
    </row>
    <row r="151" spans="1:32" ht="28.5">
      <c r="A151" s="69" t="s">
        <v>461</v>
      </c>
      <c r="B151" s="70" t="s">
        <v>98</v>
      </c>
      <c r="C151" s="70" t="s">
        <v>1791</v>
      </c>
      <c r="D151" s="71" t="s">
        <v>454</v>
      </c>
      <c r="E151" s="72">
        <v>1</v>
      </c>
      <c r="F151" s="73">
        <v>772.1</v>
      </c>
      <c r="G151" s="74" t="s">
        <v>98</v>
      </c>
      <c r="H151" s="75">
        <v>772.1</v>
      </c>
      <c r="I151" s="76">
        <v>1</v>
      </c>
      <c r="J151" s="75">
        <v>772.1</v>
      </c>
      <c r="R151" s="47">
        <v>0</v>
      </c>
      <c r="S151" s="47">
        <v>0</v>
      </c>
      <c r="T151" s="47">
        <v>0</v>
      </c>
      <c r="U151" s="47">
        <v>0</v>
      </c>
    </row>
    <row r="152" spans="1:32" ht="15">
      <c r="C152" s="77" t="s">
        <v>95</v>
      </c>
      <c r="G152" s="263">
        <v>772.1</v>
      </c>
      <c r="H152" s="263"/>
      <c r="I152" s="263">
        <v>772.1</v>
      </c>
      <c r="J152" s="263"/>
      <c r="O152" s="47">
        <v>772.1</v>
      </c>
      <c r="P152" s="47">
        <v>772.1</v>
      </c>
    </row>
    <row r="153" spans="1:32" ht="28.5">
      <c r="A153" s="69" t="s">
        <v>464</v>
      </c>
      <c r="B153" s="70" t="s">
        <v>98</v>
      </c>
      <c r="C153" s="70" t="s">
        <v>1792</v>
      </c>
      <c r="D153" s="71" t="s">
        <v>454</v>
      </c>
      <c r="E153" s="72">
        <v>1</v>
      </c>
      <c r="F153" s="73">
        <v>772.1</v>
      </c>
      <c r="G153" s="74" t="s">
        <v>98</v>
      </c>
      <c r="H153" s="75">
        <v>772.1</v>
      </c>
      <c r="I153" s="76">
        <v>1</v>
      </c>
      <c r="J153" s="75">
        <v>772.1</v>
      </c>
      <c r="R153" s="47">
        <v>0</v>
      </c>
      <c r="S153" s="47">
        <v>0</v>
      </c>
      <c r="T153" s="47">
        <v>0</v>
      </c>
      <c r="U153" s="47">
        <v>0</v>
      </c>
    </row>
    <row r="154" spans="1:32" ht="15">
      <c r="C154" s="77" t="s">
        <v>95</v>
      </c>
      <c r="G154" s="263">
        <v>772.1</v>
      </c>
      <c r="H154" s="263"/>
      <c r="I154" s="263">
        <v>772.1</v>
      </c>
      <c r="J154" s="263"/>
      <c r="O154" s="47">
        <v>772.1</v>
      </c>
      <c r="P154" s="47">
        <v>772.1</v>
      </c>
    </row>
    <row r="155" spans="1:32" ht="68.25">
      <c r="A155" s="69" t="s">
        <v>465</v>
      </c>
      <c r="B155" s="70" t="s">
        <v>98</v>
      </c>
      <c r="C155" s="70" t="s">
        <v>279</v>
      </c>
      <c r="D155" s="71" t="s">
        <v>454</v>
      </c>
      <c r="E155" s="72">
        <v>8</v>
      </c>
      <c r="F155" s="73">
        <v>2070.1999999999998</v>
      </c>
      <c r="G155" s="74" t="s">
        <v>98</v>
      </c>
      <c r="H155" s="75">
        <v>16561.599999999999</v>
      </c>
      <c r="I155" s="76">
        <v>1</v>
      </c>
      <c r="J155" s="75">
        <v>16561.599999999999</v>
      </c>
      <c r="R155" s="47">
        <v>0</v>
      </c>
      <c r="S155" s="47">
        <v>0</v>
      </c>
      <c r="T155" s="47">
        <v>0</v>
      </c>
      <c r="U155" s="47">
        <v>0</v>
      </c>
    </row>
    <row r="156" spans="1:32" ht="15">
      <c r="C156" s="77" t="s">
        <v>95</v>
      </c>
      <c r="G156" s="263">
        <v>16561.599999999999</v>
      </c>
      <c r="H156" s="263"/>
      <c r="I156" s="263">
        <v>16561.599999999999</v>
      </c>
      <c r="J156" s="263"/>
      <c r="O156" s="47">
        <v>16561.599999999999</v>
      </c>
      <c r="P156" s="47">
        <v>16561.599999999999</v>
      </c>
    </row>
    <row r="158" spans="1:32" ht="15">
      <c r="A158" s="261" t="s">
        <v>1793</v>
      </c>
      <c r="B158" s="261"/>
      <c r="C158" s="261"/>
      <c r="D158" s="261"/>
      <c r="E158" s="261"/>
      <c r="F158" s="261"/>
      <c r="G158" s="263">
        <v>84214.360000000015</v>
      </c>
      <c r="H158" s="263"/>
      <c r="I158" s="263">
        <v>84000.93</v>
      </c>
      <c r="J158" s="263"/>
      <c r="AF158" s="85" t="s">
        <v>1793</v>
      </c>
    </row>
    <row r="162" spans="1:31" ht="16.5">
      <c r="A162" s="264" t="s">
        <v>1794</v>
      </c>
      <c r="B162" s="264"/>
      <c r="C162" s="264"/>
      <c r="D162" s="264"/>
      <c r="E162" s="264"/>
      <c r="F162" s="264"/>
      <c r="G162" s="264"/>
      <c r="H162" s="264"/>
      <c r="I162" s="264"/>
      <c r="J162" s="264"/>
      <c r="AE162" s="63" t="s">
        <v>1794</v>
      </c>
    </row>
    <row r="163" spans="1:31" ht="42.75">
      <c r="A163" s="64" t="s">
        <v>468</v>
      </c>
      <c r="B163" s="65" t="s">
        <v>1788</v>
      </c>
      <c r="C163" s="65" t="s">
        <v>1789</v>
      </c>
      <c r="D163" s="66" t="s">
        <v>460</v>
      </c>
      <c r="E163" s="45">
        <v>1</v>
      </c>
      <c r="F163" s="67"/>
      <c r="G163" s="56"/>
      <c r="H163" s="58"/>
      <c r="I163" s="68" t="s">
        <v>98</v>
      </c>
      <c r="J163" s="58"/>
      <c r="R163" s="47">
        <v>64.78</v>
      </c>
      <c r="S163" s="47">
        <v>55.07</v>
      </c>
      <c r="T163" s="47">
        <v>48.59</v>
      </c>
      <c r="U163" s="47">
        <v>38.869999999999997</v>
      </c>
    </row>
    <row r="164" spans="1:31" ht="14.25">
      <c r="A164" s="64"/>
      <c r="B164" s="65"/>
      <c r="C164" s="65" t="s">
        <v>88</v>
      </c>
      <c r="D164" s="66"/>
      <c r="E164" s="45"/>
      <c r="F164" s="67">
        <v>55.6</v>
      </c>
      <c r="G164" s="56" t="s">
        <v>771</v>
      </c>
      <c r="H164" s="58">
        <v>66.72</v>
      </c>
      <c r="I164" s="68">
        <v>1</v>
      </c>
      <c r="J164" s="58">
        <v>66.72</v>
      </c>
      <c r="Q164" s="47">
        <v>66.72</v>
      </c>
    </row>
    <row r="165" spans="1:31" ht="14.25">
      <c r="A165" s="64"/>
      <c r="B165" s="65"/>
      <c r="C165" s="65" t="s">
        <v>89</v>
      </c>
      <c r="D165" s="66"/>
      <c r="E165" s="45"/>
      <c r="F165" s="67">
        <v>126.34</v>
      </c>
      <c r="G165" s="56" t="s">
        <v>771</v>
      </c>
      <c r="H165" s="58">
        <v>151.61000000000001</v>
      </c>
      <c r="I165" s="68">
        <v>1</v>
      </c>
      <c r="J165" s="58">
        <v>151.61000000000001</v>
      </c>
    </row>
    <row r="166" spans="1:31" ht="14.25">
      <c r="A166" s="64"/>
      <c r="B166" s="65"/>
      <c r="C166" s="65" t="s">
        <v>96</v>
      </c>
      <c r="D166" s="66"/>
      <c r="E166" s="45"/>
      <c r="F166" s="67">
        <v>11.88</v>
      </c>
      <c r="G166" s="56" t="s">
        <v>771</v>
      </c>
      <c r="H166" s="80">
        <v>14.26</v>
      </c>
      <c r="I166" s="68">
        <v>1</v>
      </c>
      <c r="J166" s="80">
        <v>14.26</v>
      </c>
      <c r="Q166" s="47">
        <v>14.26</v>
      </c>
    </row>
    <row r="167" spans="1:31" ht="14.25">
      <c r="A167" s="64"/>
      <c r="B167" s="65"/>
      <c r="C167" s="65" t="s">
        <v>97</v>
      </c>
      <c r="D167" s="66"/>
      <c r="E167" s="45"/>
      <c r="F167" s="67">
        <v>7.14</v>
      </c>
      <c r="G167" s="56" t="s">
        <v>98</v>
      </c>
      <c r="H167" s="58">
        <v>7.14</v>
      </c>
      <c r="I167" s="68">
        <v>1</v>
      </c>
      <c r="J167" s="58">
        <v>7.14</v>
      </c>
    </row>
    <row r="168" spans="1:31" ht="14.25">
      <c r="A168" s="64"/>
      <c r="B168" s="65"/>
      <c r="C168" s="65" t="s">
        <v>829</v>
      </c>
      <c r="D168" s="66" t="s">
        <v>91</v>
      </c>
      <c r="E168" s="45">
        <v>80</v>
      </c>
      <c r="F168" s="67"/>
      <c r="G168" s="56"/>
      <c r="H168" s="58">
        <v>64.78</v>
      </c>
      <c r="I168" s="68">
        <v>68</v>
      </c>
      <c r="J168" s="58">
        <v>55.07</v>
      </c>
    </row>
    <row r="169" spans="1:31" ht="14.25">
      <c r="A169" s="64"/>
      <c r="B169" s="65"/>
      <c r="C169" s="65" t="s">
        <v>830</v>
      </c>
      <c r="D169" s="66" t="s">
        <v>91</v>
      </c>
      <c r="E169" s="45">
        <v>60</v>
      </c>
      <c r="F169" s="67"/>
      <c r="G169" s="56"/>
      <c r="H169" s="58">
        <v>48.59</v>
      </c>
      <c r="I169" s="68">
        <v>48</v>
      </c>
      <c r="J169" s="58">
        <v>38.869999999999997</v>
      </c>
    </row>
    <row r="170" spans="1:31" ht="14.25">
      <c r="A170" s="69"/>
      <c r="B170" s="70"/>
      <c r="C170" s="70" t="s">
        <v>93</v>
      </c>
      <c r="D170" s="71" t="s">
        <v>94</v>
      </c>
      <c r="E170" s="72">
        <v>5.78</v>
      </c>
      <c r="F170" s="73"/>
      <c r="G170" s="74" t="s">
        <v>771</v>
      </c>
      <c r="H170" s="75">
        <v>6.9359999999999999</v>
      </c>
      <c r="I170" s="76"/>
      <c r="J170" s="75"/>
    </row>
    <row r="171" spans="1:31" ht="15">
      <c r="C171" s="77" t="s">
        <v>95</v>
      </c>
      <c r="G171" s="263">
        <v>338.84000000000003</v>
      </c>
      <c r="H171" s="263"/>
      <c r="I171" s="263">
        <v>319.40999999999997</v>
      </c>
      <c r="J171" s="263"/>
      <c r="O171" s="79">
        <v>338.84000000000003</v>
      </c>
      <c r="P171" s="79">
        <v>319.40999999999997</v>
      </c>
    </row>
    <row r="172" spans="1:31" ht="42.75">
      <c r="A172" s="69" t="s">
        <v>475</v>
      </c>
      <c r="B172" s="70" t="s">
        <v>98</v>
      </c>
      <c r="C172" s="70" t="s">
        <v>1790</v>
      </c>
      <c r="D172" s="71" t="s">
        <v>454</v>
      </c>
      <c r="E172" s="72">
        <v>1</v>
      </c>
      <c r="F172" s="73">
        <v>21271.19</v>
      </c>
      <c r="G172" s="74" t="s">
        <v>98</v>
      </c>
      <c r="H172" s="75">
        <v>21271.19</v>
      </c>
      <c r="I172" s="76">
        <v>1</v>
      </c>
      <c r="J172" s="75">
        <v>21271.19</v>
      </c>
      <c r="R172" s="47">
        <v>0</v>
      </c>
      <c r="S172" s="47">
        <v>0</v>
      </c>
      <c r="T172" s="47">
        <v>0</v>
      </c>
      <c r="U172" s="47">
        <v>0</v>
      </c>
    </row>
    <row r="173" spans="1:31" ht="15">
      <c r="C173" s="77" t="s">
        <v>95</v>
      </c>
      <c r="G173" s="263">
        <v>21271.19</v>
      </c>
      <c r="H173" s="263"/>
      <c r="I173" s="263">
        <v>21271.19</v>
      </c>
      <c r="J173" s="263"/>
      <c r="O173" s="47">
        <v>21271.19</v>
      </c>
      <c r="P173" s="47">
        <v>21271.19</v>
      </c>
    </row>
    <row r="174" spans="1:31" ht="28.5">
      <c r="A174" s="69" t="s">
        <v>478</v>
      </c>
      <c r="B174" s="70" t="s">
        <v>98</v>
      </c>
      <c r="C174" s="70" t="s">
        <v>1795</v>
      </c>
      <c r="D174" s="71" t="s">
        <v>454</v>
      </c>
      <c r="E174" s="72">
        <v>1</v>
      </c>
      <c r="F174" s="73">
        <v>0</v>
      </c>
      <c r="G174" s="74" t="s">
        <v>98</v>
      </c>
      <c r="H174" s="75">
        <v>0</v>
      </c>
      <c r="I174" s="76">
        <v>1</v>
      </c>
      <c r="J174" s="75">
        <v>0</v>
      </c>
      <c r="R174" s="47">
        <v>0</v>
      </c>
      <c r="S174" s="47">
        <v>0</v>
      </c>
      <c r="T174" s="47">
        <v>0</v>
      </c>
      <c r="U174" s="47">
        <v>0</v>
      </c>
    </row>
    <row r="175" spans="1:31" ht="15">
      <c r="C175" s="77" t="s">
        <v>95</v>
      </c>
      <c r="G175" s="263">
        <v>0</v>
      </c>
      <c r="H175" s="263"/>
      <c r="I175" s="263">
        <v>0</v>
      </c>
      <c r="J175" s="263"/>
      <c r="O175" s="47">
        <v>0</v>
      </c>
      <c r="P175" s="47">
        <v>0</v>
      </c>
    </row>
    <row r="176" spans="1:31" ht="42.75">
      <c r="A176" s="64" t="s">
        <v>485</v>
      </c>
      <c r="B176" s="65" t="s">
        <v>1771</v>
      </c>
      <c r="C176" s="65" t="s">
        <v>1772</v>
      </c>
      <c r="D176" s="66" t="s">
        <v>460</v>
      </c>
      <c r="E176" s="45">
        <v>3</v>
      </c>
      <c r="F176" s="67"/>
      <c r="G176" s="56"/>
      <c r="H176" s="58"/>
      <c r="I176" s="68" t="s">
        <v>98</v>
      </c>
      <c r="J176" s="58"/>
      <c r="R176" s="47">
        <v>121.91</v>
      </c>
      <c r="S176" s="47">
        <v>103.63</v>
      </c>
      <c r="T176" s="47">
        <v>91.43</v>
      </c>
      <c r="U176" s="47">
        <v>73.150000000000006</v>
      </c>
    </row>
    <row r="177" spans="1:21" ht="14.25">
      <c r="A177" s="64"/>
      <c r="B177" s="65"/>
      <c r="C177" s="65" t="s">
        <v>88</v>
      </c>
      <c r="D177" s="66"/>
      <c r="E177" s="45"/>
      <c r="F177" s="67">
        <v>42.33</v>
      </c>
      <c r="G177" s="56" t="s">
        <v>771</v>
      </c>
      <c r="H177" s="58">
        <v>152.38999999999999</v>
      </c>
      <c r="I177" s="68">
        <v>1</v>
      </c>
      <c r="J177" s="58">
        <v>152.38999999999999</v>
      </c>
      <c r="Q177" s="47">
        <v>152.38999999999999</v>
      </c>
    </row>
    <row r="178" spans="1:21" ht="14.25">
      <c r="A178" s="64"/>
      <c r="B178" s="65"/>
      <c r="C178" s="65" t="s">
        <v>89</v>
      </c>
      <c r="D178" s="66"/>
      <c r="E178" s="45"/>
      <c r="F178" s="67">
        <v>1.74</v>
      </c>
      <c r="G178" s="56" t="s">
        <v>771</v>
      </c>
      <c r="H178" s="58">
        <v>6.26</v>
      </c>
      <c r="I178" s="68">
        <v>1</v>
      </c>
      <c r="J178" s="58">
        <v>6.26</v>
      </c>
    </row>
    <row r="179" spans="1:21" ht="14.25">
      <c r="A179" s="64"/>
      <c r="B179" s="65"/>
      <c r="C179" s="65" t="s">
        <v>96</v>
      </c>
      <c r="D179" s="66"/>
      <c r="E179" s="45"/>
      <c r="F179" s="67">
        <v>0</v>
      </c>
      <c r="G179" s="56" t="s">
        <v>771</v>
      </c>
      <c r="H179" s="80">
        <v>0</v>
      </c>
      <c r="I179" s="68">
        <v>1</v>
      </c>
      <c r="J179" s="80">
        <v>0</v>
      </c>
      <c r="Q179" s="47">
        <v>0</v>
      </c>
    </row>
    <row r="180" spans="1:21" ht="14.25">
      <c r="A180" s="64"/>
      <c r="B180" s="65"/>
      <c r="C180" s="65" t="s">
        <v>97</v>
      </c>
      <c r="D180" s="66"/>
      <c r="E180" s="45"/>
      <c r="F180" s="67">
        <v>2.5299999999999998</v>
      </c>
      <c r="G180" s="56" t="s">
        <v>98</v>
      </c>
      <c r="H180" s="58">
        <v>7.59</v>
      </c>
      <c r="I180" s="68">
        <v>1</v>
      </c>
      <c r="J180" s="58">
        <v>7.59</v>
      </c>
    </row>
    <row r="181" spans="1:21" ht="14.25">
      <c r="A181" s="64"/>
      <c r="B181" s="65"/>
      <c r="C181" s="65" t="s">
        <v>829</v>
      </c>
      <c r="D181" s="66" t="s">
        <v>91</v>
      </c>
      <c r="E181" s="45">
        <v>80</v>
      </c>
      <c r="F181" s="67"/>
      <c r="G181" s="56"/>
      <c r="H181" s="58">
        <v>121.91</v>
      </c>
      <c r="I181" s="68">
        <v>68</v>
      </c>
      <c r="J181" s="58">
        <v>103.63</v>
      </c>
    </row>
    <row r="182" spans="1:21" ht="14.25">
      <c r="A182" s="64"/>
      <c r="B182" s="65"/>
      <c r="C182" s="65" t="s">
        <v>830</v>
      </c>
      <c r="D182" s="66" t="s">
        <v>91</v>
      </c>
      <c r="E182" s="45">
        <v>60</v>
      </c>
      <c r="F182" s="67"/>
      <c r="G182" s="56"/>
      <c r="H182" s="58">
        <v>91.43</v>
      </c>
      <c r="I182" s="68">
        <v>48</v>
      </c>
      <c r="J182" s="58">
        <v>73.150000000000006</v>
      </c>
    </row>
    <row r="183" spans="1:21" ht="14.25">
      <c r="A183" s="69"/>
      <c r="B183" s="70"/>
      <c r="C183" s="70" t="s">
        <v>93</v>
      </c>
      <c r="D183" s="71" t="s">
        <v>94</v>
      </c>
      <c r="E183" s="72">
        <v>4.4000000000000004</v>
      </c>
      <c r="F183" s="73"/>
      <c r="G183" s="74" t="s">
        <v>771</v>
      </c>
      <c r="H183" s="75">
        <v>15.84</v>
      </c>
      <c r="I183" s="76"/>
      <c r="J183" s="75"/>
    </row>
    <row r="184" spans="1:21" ht="15">
      <c r="C184" s="77" t="s">
        <v>95</v>
      </c>
      <c r="G184" s="263">
        <v>379.58</v>
      </c>
      <c r="H184" s="263"/>
      <c r="I184" s="263">
        <v>343.02</v>
      </c>
      <c r="J184" s="263"/>
      <c r="O184" s="79">
        <v>379.58</v>
      </c>
      <c r="P184" s="79">
        <v>343.02</v>
      </c>
    </row>
    <row r="185" spans="1:21" ht="42.75">
      <c r="A185" s="69" t="s">
        <v>487</v>
      </c>
      <c r="B185" s="70" t="s">
        <v>98</v>
      </c>
      <c r="C185" s="70" t="s">
        <v>1787</v>
      </c>
      <c r="D185" s="71" t="s">
        <v>454</v>
      </c>
      <c r="E185" s="72">
        <v>3</v>
      </c>
      <c r="F185" s="73">
        <v>3236.58</v>
      </c>
      <c r="G185" s="74" t="s">
        <v>98</v>
      </c>
      <c r="H185" s="75">
        <v>9709.74</v>
      </c>
      <c r="I185" s="76">
        <v>1</v>
      </c>
      <c r="J185" s="75">
        <v>9709.74</v>
      </c>
      <c r="R185" s="47">
        <v>0</v>
      </c>
      <c r="S185" s="47">
        <v>0</v>
      </c>
      <c r="T185" s="47">
        <v>0</v>
      </c>
      <c r="U185" s="47">
        <v>0</v>
      </c>
    </row>
    <row r="186" spans="1:21" ht="15">
      <c r="C186" s="77" t="s">
        <v>95</v>
      </c>
      <c r="G186" s="263">
        <v>9709.74</v>
      </c>
      <c r="H186" s="263"/>
      <c r="I186" s="263">
        <v>9709.74</v>
      </c>
      <c r="J186" s="263"/>
      <c r="O186" s="47">
        <v>9709.74</v>
      </c>
      <c r="P186" s="47">
        <v>9709.74</v>
      </c>
    </row>
    <row r="187" spans="1:21" ht="42.75">
      <c r="A187" s="64" t="s">
        <v>492</v>
      </c>
      <c r="B187" s="65" t="s">
        <v>1760</v>
      </c>
      <c r="C187" s="65" t="s">
        <v>1761</v>
      </c>
      <c r="D187" s="66" t="s">
        <v>460</v>
      </c>
      <c r="E187" s="45">
        <v>2</v>
      </c>
      <c r="F187" s="67"/>
      <c r="G187" s="56"/>
      <c r="H187" s="58"/>
      <c r="I187" s="68" t="s">
        <v>98</v>
      </c>
      <c r="J187" s="58"/>
      <c r="R187" s="47">
        <v>39.25</v>
      </c>
      <c r="S187" s="47">
        <v>33.36</v>
      </c>
      <c r="T187" s="47">
        <v>29.44</v>
      </c>
      <c r="U187" s="47">
        <v>23.55</v>
      </c>
    </row>
    <row r="188" spans="1:21" ht="14.25">
      <c r="A188" s="64"/>
      <c r="B188" s="65"/>
      <c r="C188" s="65" t="s">
        <v>88</v>
      </c>
      <c r="D188" s="66"/>
      <c r="E188" s="45"/>
      <c r="F188" s="67">
        <v>20.440000000000001</v>
      </c>
      <c r="G188" s="56" t="s">
        <v>771</v>
      </c>
      <c r="H188" s="58">
        <v>49.06</v>
      </c>
      <c r="I188" s="68">
        <v>1</v>
      </c>
      <c r="J188" s="58">
        <v>49.06</v>
      </c>
      <c r="Q188" s="47">
        <v>49.06</v>
      </c>
    </row>
    <row r="189" spans="1:21" ht="14.25">
      <c r="A189" s="64"/>
      <c r="B189" s="65"/>
      <c r="C189" s="65" t="s">
        <v>89</v>
      </c>
      <c r="D189" s="66"/>
      <c r="E189" s="45"/>
      <c r="F189" s="67">
        <v>0</v>
      </c>
      <c r="G189" s="56" t="s">
        <v>771</v>
      </c>
      <c r="H189" s="58">
        <v>0</v>
      </c>
      <c r="I189" s="68">
        <v>1</v>
      </c>
      <c r="J189" s="58">
        <v>0</v>
      </c>
    </row>
    <row r="190" spans="1:21" ht="14.25">
      <c r="A190" s="64"/>
      <c r="B190" s="65"/>
      <c r="C190" s="65" t="s">
        <v>96</v>
      </c>
      <c r="D190" s="66"/>
      <c r="E190" s="45"/>
      <c r="F190" s="67">
        <v>0</v>
      </c>
      <c r="G190" s="56" t="s">
        <v>771</v>
      </c>
      <c r="H190" s="80">
        <v>0</v>
      </c>
      <c r="I190" s="68">
        <v>1</v>
      </c>
      <c r="J190" s="80">
        <v>0</v>
      </c>
      <c r="Q190" s="47">
        <v>0</v>
      </c>
    </row>
    <row r="191" spans="1:21" ht="14.25">
      <c r="A191" s="64"/>
      <c r="B191" s="65"/>
      <c r="C191" s="65" t="s">
        <v>97</v>
      </c>
      <c r="D191" s="66"/>
      <c r="E191" s="45"/>
      <c r="F191" s="67">
        <v>2.5099999999999998</v>
      </c>
      <c r="G191" s="56" t="s">
        <v>98</v>
      </c>
      <c r="H191" s="58">
        <v>5.0199999999999996</v>
      </c>
      <c r="I191" s="68">
        <v>1</v>
      </c>
      <c r="J191" s="58">
        <v>5.0199999999999996</v>
      </c>
    </row>
    <row r="192" spans="1:21" ht="14.25">
      <c r="A192" s="64"/>
      <c r="B192" s="65"/>
      <c r="C192" s="65" t="s">
        <v>829</v>
      </c>
      <c r="D192" s="66" t="s">
        <v>91</v>
      </c>
      <c r="E192" s="45">
        <v>80</v>
      </c>
      <c r="F192" s="67"/>
      <c r="G192" s="56"/>
      <c r="H192" s="58">
        <v>39.25</v>
      </c>
      <c r="I192" s="68">
        <v>68</v>
      </c>
      <c r="J192" s="58">
        <v>33.36</v>
      </c>
    </row>
    <row r="193" spans="1:21" ht="14.25">
      <c r="A193" s="64"/>
      <c r="B193" s="65"/>
      <c r="C193" s="65" t="s">
        <v>830</v>
      </c>
      <c r="D193" s="66" t="s">
        <v>91</v>
      </c>
      <c r="E193" s="45">
        <v>60</v>
      </c>
      <c r="F193" s="67"/>
      <c r="G193" s="56"/>
      <c r="H193" s="58">
        <v>29.44</v>
      </c>
      <c r="I193" s="68">
        <v>48</v>
      </c>
      <c r="J193" s="58">
        <v>23.55</v>
      </c>
    </row>
    <row r="194" spans="1:21" ht="14.25">
      <c r="A194" s="69"/>
      <c r="B194" s="70"/>
      <c r="C194" s="70" t="s">
        <v>93</v>
      </c>
      <c r="D194" s="71" t="s">
        <v>94</v>
      </c>
      <c r="E194" s="72">
        <v>2.06</v>
      </c>
      <c r="F194" s="73"/>
      <c r="G194" s="74" t="s">
        <v>771</v>
      </c>
      <c r="H194" s="75">
        <v>4.944</v>
      </c>
      <c r="I194" s="76"/>
      <c r="J194" s="75"/>
    </row>
    <row r="195" spans="1:21" ht="15">
      <c r="C195" s="77" t="s">
        <v>95</v>
      </c>
      <c r="G195" s="263">
        <v>122.77</v>
      </c>
      <c r="H195" s="263"/>
      <c r="I195" s="263">
        <v>110.99</v>
      </c>
      <c r="J195" s="263"/>
      <c r="O195" s="79">
        <v>122.77</v>
      </c>
      <c r="P195" s="79">
        <v>110.99</v>
      </c>
    </row>
    <row r="196" spans="1:21" ht="28.5">
      <c r="A196" s="69" t="s">
        <v>496</v>
      </c>
      <c r="B196" s="70" t="s">
        <v>98</v>
      </c>
      <c r="C196" s="70" t="s">
        <v>1791</v>
      </c>
      <c r="D196" s="71" t="s">
        <v>454</v>
      </c>
      <c r="E196" s="72">
        <v>1</v>
      </c>
      <c r="F196" s="73">
        <v>772.1</v>
      </c>
      <c r="G196" s="74" t="s">
        <v>98</v>
      </c>
      <c r="H196" s="75">
        <v>772.1</v>
      </c>
      <c r="I196" s="76">
        <v>1</v>
      </c>
      <c r="J196" s="75">
        <v>772.1</v>
      </c>
      <c r="R196" s="47">
        <v>0</v>
      </c>
      <c r="S196" s="47">
        <v>0</v>
      </c>
      <c r="T196" s="47">
        <v>0</v>
      </c>
      <c r="U196" s="47">
        <v>0</v>
      </c>
    </row>
    <row r="197" spans="1:21" ht="15">
      <c r="C197" s="77" t="s">
        <v>95</v>
      </c>
      <c r="G197" s="263">
        <v>772.1</v>
      </c>
      <c r="H197" s="263"/>
      <c r="I197" s="263">
        <v>772.1</v>
      </c>
      <c r="J197" s="263"/>
      <c r="O197" s="47">
        <v>772.1</v>
      </c>
      <c r="P197" s="47">
        <v>772.1</v>
      </c>
    </row>
    <row r="198" spans="1:21" ht="28.5">
      <c r="A198" s="69" t="s">
        <v>501</v>
      </c>
      <c r="B198" s="70" t="s">
        <v>98</v>
      </c>
      <c r="C198" s="70" t="s">
        <v>1792</v>
      </c>
      <c r="D198" s="71" t="s">
        <v>454</v>
      </c>
      <c r="E198" s="72">
        <v>1</v>
      </c>
      <c r="F198" s="73">
        <v>772.1</v>
      </c>
      <c r="G198" s="74" t="s">
        <v>98</v>
      </c>
      <c r="H198" s="75">
        <v>772.1</v>
      </c>
      <c r="I198" s="76">
        <v>1</v>
      </c>
      <c r="J198" s="75">
        <v>772.1</v>
      </c>
      <c r="R198" s="47">
        <v>0</v>
      </c>
      <c r="S198" s="47">
        <v>0</v>
      </c>
      <c r="T198" s="47">
        <v>0</v>
      </c>
      <c r="U198" s="47">
        <v>0</v>
      </c>
    </row>
    <row r="199" spans="1:21" ht="15">
      <c r="C199" s="77" t="s">
        <v>95</v>
      </c>
      <c r="G199" s="263">
        <v>772.1</v>
      </c>
      <c r="H199" s="263"/>
      <c r="I199" s="263">
        <v>772.1</v>
      </c>
      <c r="J199" s="263"/>
      <c r="O199" s="47">
        <v>772.1</v>
      </c>
      <c r="P199" s="47">
        <v>772.1</v>
      </c>
    </row>
    <row r="200" spans="1:21" ht="42.75">
      <c r="A200" s="64" t="s">
        <v>504</v>
      </c>
      <c r="B200" s="65" t="s">
        <v>1785</v>
      </c>
      <c r="C200" s="65" t="s">
        <v>1786</v>
      </c>
      <c r="D200" s="66" t="s">
        <v>1382</v>
      </c>
      <c r="E200" s="45">
        <v>1</v>
      </c>
      <c r="F200" s="67"/>
      <c r="G200" s="56"/>
      <c r="H200" s="58"/>
      <c r="I200" s="68" t="s">
        <v>98</v>
      </c>
      <c r="J200" s="58"/>
      <c r="R200" s="47">
        <v>44.02</v>
      </c>
      <c r="S200" s="47">
        <v>37.409999999999997</v>
      </c>
      <c r="T200" s="47">
        <v>33.01</v>
      </c>
      <c r="U200" s="47">
        <v>26.41</v>
      </c>
    </row>
    <row r="201" spans="1:21" ht="14.25">
      <c r="A201" s="64"/>
      <c r="B201" s="65"/>
      <c r="C201" s="65" t="s">
        <v>88</v>
      </c>
      <c r="D201" s="66"/>
      <c r="E201" s="45"/>
      <c r="F201" s="67">
        <v>43.82</v>
      </c>
      <c r="G201" s="56" t="s">
        <v>771</v>
      </c>
      <c r="H201" s="58">
        <v>52.58</v>
      </c>
      <c r="I201" s="68">
        <v>1</v>
      </c>
      <c r="J201" s="58">
        <v>52.58</v>
      </c>
      <c r="Q201" s="47">
        <v>52.58</v>
      </c>
    </row>
    <row r="202" spans="1:21" ht="14.25">
      <c r="A202" s="64"/>
      <c r="B202" s="65"/>
      <c r="C202" s="65" t="s">
        <v>89</v>
      </c>
      <c r="D202" s="66"/>
      <c r="E202" s="45"/>
      <c r="F202" s="67">
        <v>33.270000000000003</v>
      </c>
      <c r="G202" s="56" t="s">
        <v>771</v>
      </c>
      <c r="H202" s="58">
        <v>39.92</v>
      </c>
      <c r="I202" s="68">
        <v>1</v>
      </c>
      <c r="J202" s="58">
        <v>39.92</v>
      </c>
    </row>
    <row r="203" spans="1:21" ht="14.25">
      <c r="A203" s="64"/>
      <c r="B203" s="65"/>
      <c r="C203" s="65" t="s">
        <v>96</v>
      </c>
      <c r="D203" s="66"/>
      <c r="E203" s="45"/>
      <c r="F203" s="67">
        <v>2.0299999999999998</v>
      </c>
      <c r="G203" s="56" t="s">
        <v>771</v>
      </c>
      <c r="H203" s="80">
        <v>2.44</v>
      </c>
      <c r="I203" s="68">
        <v>1</v>
      </c>
      <c r="J203" s="80">
        <v>2.44</v>
      </c>
      <c r="Q203" s="47">
        <v>2.44</v>
      </c>
    </row>
    <row r="204" spans="1:21" ht="14.25">
      <c r="A204" s="64"/>
      <c r="B204" s="65"/>
      <c r="C204" s="65" t="s">
        <v>97</v>
      </c>
      <c r="D204" s="66"/>
      <c r="E204" s="45"/>
      <c r="F204" s="67">
        <v>10.69</v>
      </c>
      <c r="G204" s="56" t="s">
        <v>98</v>
      </c>
      <c r="H204" s="58">
        <v>10.69</v>
      </c>
      <c r="I204" s="68">
        <v>1</v>
      </c>
      <c r="J204" s="58">
        <v>10.69</v>
      </c>
    </row>
    <row r="205" spans="1:21" ht="14.25">
      <c r="A205" s="64"/>
      <c r="B205" s="65"/>
      <c r="C205" s="65" t="s">
        <v>829</v>
      </c>
      <c r="D205" s="66" t="s">
        <v>91</v>
      </c>
      <c r="E205" s="45">
        <v>80</v>
      </c>
      <c r="F205" s="67"/>
      <c r="G205" s="56"/>
      <c r="H205" s="58">
        <v>44.02</v>
      </c>
      <c r="I205" s="68">
        <v>68</v>
      </c>
      <c r="J205" s="58">
        <v>37.409999999999997</v>
      </c>
    </row>
    <row r="206" spans="1:21" ht="14.25">
      <c r="A206" s="64"/>
      <c r="B206" s="65"/>
      <c r="C206" s="65" t="s">
        <v>830</v>
      </c>
      <c r="D206" s="66" t="s">
        <v>91</v>
      </c>
      <c r="E206" s="45">
        <v>60</v>
      </c>
      <c r="F206" s="67"/>
      <c r="G206" s="56"/>
      <c r="H206" s="58">
        <v>33.01</v>
      </c>
      <c r="I206" s="68">
        <v>48</v>
      </c>
      <c r="J206" s="58">
        <v>26.41</v>
      </c>
    </row>
    <row r="207" spans="1:21" ht="14.25">
      <c r="A207" s="69"/>
      <c r="B207" s="70"/>
      <c r="C207" s="70" t="s">
        <v>93</v>
      </c>
      <c r="D207" s="71" t="s">
        <v>94</v>
      </c>
      <c r="E207" s="72">
        <v>4.49</v>
      </c>
      <c r="F207" s="73"/>
      <c r="G207" s="74" t="s">
        <v>771</v>
      </c>
      <c r="H207" s="75">
        <v>5.3879999999999999</v>
      </c>
      <c r="I207" s="76"/>
      <c r="J207" s="75"/>
    </row>
    <row r="208" spans="1:21" ht="15">
      <c r="C208" s="77" t="s">
        <v>95</v>
      </c>
      <c r="G208" s="263">
        <v>180.22</v>
      </c>
      <c r="H208" s="263"/>
      <c r="I208" s="263">
        <v>167.01</v>
      </c>
      <c r="J208" s="263"/>
      <c r="O208" s="79">
        <v>180.22</v>
      </c>
      <c r="P208" s="79">
        <v>167.01</v>
      </c>
    </row>
    <row r="209" spans="1:32" ht="71.25">
      <c r="A209" s="69" t="s">
        <v>506</v>
      </c>
      <c r="B209" s="70" t="s">
        <v>98</v>
      </c>
      <c r="C209" s="70" t="s">
        <v>1796</v>
      </c>
      <c r="D209" s="71" t="s">
        <v>454</v>
      </c>
      <c r="E209" s="72">
        <v>1</v>
      </c>
      <c r="F209" s="73">
        <v>0</v>
      </c>
      <c r="G209" s="74" t="s">
        <v>98</v>
      </c>
      <c r="H209" s="75">
        <v>0</v>
      </c>
      <c r="I209" s="76">
        <v>1</v>
      </c>
      <c r="J209" s="75">
        <v>0</v>
      </c>
      <c r="R209" s="47">
        <v>0</v>
      </c>
      <c r="S209" s="47">
        <v>0</v>
      </c>
      <c r="T209" s="47">
        <v>0</v>
      </c>
      <c r="U209" s="47">
        <v>0</v>
      </c>
    </row>
    <row r="210" spans="1:32" ht="15">
      <c r="C210" s="77" t="s">
        <v>95</v>
      </c>
      <c r="G210" s="263">
        <v>0</v>
      </c>
      <c r="H210" s="263"/>
      <c r="I210" s="263">
        <v>0</v>
      </c>
      <c r="J210" s="263"/>
      <c r="O210" s="47">
        <v>0</v>
      </c>
      <c r="P210" s="47">
        <v>0</v>
      </c>
    </row>
    <row r="212" spans="1:32" ht="15">
      <c r="A212" s="261" t="s">
        <v>1797</v>
      </c>
      <c r="B212" s="261"/>
      <c r="C212" s="261"/>
      <c r="D212" s="261"/>
      <c r="E212" s="261"/>
      <c r="F212" s="261"/>
      <c r="G212" s="263">
        <v>33546.54</v>
      </c>
      <c r="H212" s="263"/>
      <c r="I212" s="263">
        <v>33465.560000000005</v>
      </c>
      <c r="J212" s="263"/>
      <c r="AF212" s="85" t="s">
        <v>1797</v>
      </c>
    </row>
    <row r="216" spans="1:32" ht="16.5">
      <c r="A216" s="264" t="s">
        <v>1798</v>
      </c>
      <c r="B216" s="264"/>
      <c r="C216" s="264"/>
      <c r="D216" s="264"/>
      <c r="E216" s="264"/>
      <c r="F216" s="264"/>
      <c r="G216" s="264"/>
      <c r="H216" s="264"/>
      <c r="I216" s="264"/>
      <c r="J216" s="264"/>
      <c r="AE216" s="63" t="s">
        <v>1798</v>
      </c>
    </row>
    <row r="217" spans="1:32" ht="42.75">
      <c r="A217" s="64" t="s">
        <v>508</v>
      </c>
      <c r="B217" s="65" t="s">
        <v>1760</v>
      </c>
      <c r="C217" s="65" t="s">
        <v>1761</v>
      </c>
      <c r="D217" s="66" t="s">
        <v>460</v>
      </c>
      <c r="E217" s="45">
        <v>2</v>
      </c>
      <c r="F217" s="67"/>
      <c r="G217" s="56"/>
      <c r="H217" s="58"/>
      <c r="I217" s="68" t="s">
        <v>98</v>
      </c>
      <c r="J217" s="58"/>
      <c r="R217" s="47">
        <v>39.25</v>
      </c>
      <c r="S217" s="47">
        <v>33.36</v>
      </c>
      <c r="T217" s="47">
        <v>29.44</v>
      </c>
      <c r="U217" s="47">
        <v>23.55</v>
      </c>
    </row>
    <row r="218" spans="1:32" ht="14.25">
      <c r="A218" s="64"/>
      <c r="B218" s="65"/>
      <c r="C218" s="65" t="s">
        <v>88</v>
      </c>
      <c r="D218" s="66"/>
      <c r="E218" s="45"/>
      <c r="F218" s="67">
        <v>20.440000000000001</v>
      </c>
      <c r="G218" s="56" t="s">
        <v>771</v>
      </c>
      <c r="H218" s="58">
        <v>49.06</v>
      </c>
      <c r="I218" s="68">
        <v>1</v>
      </c>
      <c r="J218" s="58">
        <v>49.06</v>
      </c>
      <c r="Q218" s="47">
        <v>49.06</v>
      </c>
    </row>
    <row r="219" spans="1:32" ht="14.25">
      <c r="A219" s="64"/>
      <c r="B219" s="65"/>
      <c r="C219" s="65" t="s">
        <v>89</v>
      </c>
      <c r="D219" s="66"/>
      <c r="E219" s="45"/>
      <c r="F219" s="67">
        <v>0</v>
      </c>
      <c r="G219" s="56" t="s">
        <v>771</v>
      </c>
      <c r="H219" s="58">
        <v>0</v>
      </c>
      <c r="I219" s="68">
        <v>1</v>
      </c>
      <c r="J219" s="58">
        <v>0</v>
      </c>
    </row>
    <row r="220" spans="1:32" ht="14.25">
      <c r="A220" s="64"/>
      <c r="B220" s="65"/>
      <c r="C220" s="65" t="s">
        <v>96</v>
      </c>
      <c r="D220" s="66"/>
      <c r="E220" s="45"/>
      <c r="F220" s="67">
        <v>0</v>
      </c>
      <c r="G220" s="56" t="s">
        <v>771</v>
      </c>
      <c r="H220" s="80">
        <v>0</v>
      </c>
      <c r="I220" s="68">
        <v>1</v>
      </c>
      <c r="J220" s="80">
        <v>0</v>
      </c>
      <c r="Q220" s="47">
        <v>0</v>
      </c>
    </row>
    <row r="221" spans="1:32" ht="14.25">
      <c r="A221" s="64"/>
      <c r="B221" s="65"/>
      <c r="C221" s="65" t="s">
        <v>97</v>
      </c>
      <c r="D221" s="66"/>
      <c r="E221" s="45"/>
      <c r="F221" s="67">
        <v>2.5099999999999998</v>
      </c>
      <c r="G221" s="56" t="s">
        <v>98</v>
      </c>
      <c r="H221" s="58">
        <v>5.0199999999999996</v>
      </c>
      <c r="I221" s="68">
        <v>1</v>
      </c>
      <c r="J221" s="58">
        <v>5.0199999999999996</v>
      </c>
    </row>
    <row r="222" spans="1:32" ht="14.25">
      <c r="A222" s="64"/>
      <c r="B222" s="65"/>
      <c r="C222" s="65" t="s">
        <v>829</v>
      </c>
      <c r="D222" s="66" t="s">
        <v>91</v>
      </c>
      <c r="E222" s="45">
        <v>80</v>
      </c>
      <c r="F222" s="67"/>
      <c r="G222" s="56"/>
      <c r="H222" s="58">
        <v>39.25</v>
      </c>
      <c r="I222" s="68">
        <v>68</v>
      </c>
      <c r="J222" s="58">
        <v>33.36</v>
      </c>
    </row>
    <row r="223" spans="1:32" ht="14.25">
      <c r="A223" s="64"/>
      <c r="B223" s="65"/>
      <c r="C223" s="65" t="s">
        <v>830</v>
      </c>
      <c r="D223" s="66" t="s">
        <v>91</v>
      </c>
      <c r="E223" s="45">
        <v>60</v>
      </c>
      <c r="F223" s="67"/>
      <c r="G223" s="56"/>
      <c r="H223" s="58">
        <v>29.44</v>
      </c>
      <c r="I223" s="68">
        <v>48</v>
      </c>
      <c r="J223" s="58">
        <v>23.55</v>
      </c>
    </row>
    <row r="224" spans="1:32" ht="14.25">
      <c r="A224" s="69"/>
      <c r="B224" s="70"/>
      <c r="C224" s="70" t="s">
        <v>93</v>
      </c>
      <c r="D224" s="71" t="s">
        <v>94</v>
      </c>
      <c r="E224" s="72">
        <v>2.06</v>
      </c>
      <c r="F224" s="73"/>
      <c r="G224" s="74" t="s">
        <v>771</v>
      </c>
      <c r="H224" s="75">
        <v>4.944</v>
      </c>
      <c r="I224" s="76"/>
      <c r="J224" s="75"/>
    </row>
    <row r="225" spans="1:32" ht="15">
      <c r="C225" s="77" t="s">
        <v>95</v>
      </c>
      <c r="G225" s="263">
        <v>122.77</v>
      </c>
      <c r="H225" s="263"/>
      <c r="I225" s="263">
        <v>110.99</v>
      </c>
      <c r="J225" s="263"/>
      <c r="O225" s="79">
        <v>122.77</v>
      </c>
      <c r="P225" s="79">
        <v>110.99</v>
      </c>
    </row>
    <row r="226" spans="1:32" ht="28.5">
      <c r="A226" s="69" t="s">
        <v>512</v>
      </c>
      <c r="B226" s="70" t="s">
        <v>98</v>
      </c>
      <c r="C226" s="70" t="s">
        <v>1769</v>
      </c>
      <c r="D226" s="71" t="s">
        <v>454</v>
      </c>
      <c r="E226" s="72">
        <v>1</v>
      </c>
      <c r="F226" s="73">
        <v>772.1</v>
      </c>
      <c r="G226" s="74" t="s">
        <v>98</v>
      </c>
      <c r="H226" s="75">
        <v>772.1</v>
      </c>
      <c r="I226" s="76">
        <v>1</v>
      </c>
      <c r="J226" s="75">
        <v>772.1</v>
      </c>
      <c r="R226" s="47">
        <v>0</v>
      </c>
      <c r="S226" s="47">
        <v>0</v>
      </c>
      <c r="T226" s="47">
        <v>0</v>
      </c>
      <c r="U226" s="47">
        <v>0</v>
      </c>
    </row>
    <row r="227" spans="1:32" ht="15">
      <c r="C227" s="77" t="s">
        <v>95</v>
      </c>
      <c r="G227" s="263">
        <v>772.1</v>
      </c>
      <c r="H227" s="263"/>
      <c r="I227" s="263">
        <v>772.1</v>
      </c>
      <c r="J227" s="263"/>
      <c r="O227" s="47">
        <v>772.1</v>
      </c>
      <c r="P227" s="47">
        <v>772.1</v>
      </c>
    </row>
    <row r="228" spans="1:32" ht="28.5">
      <c r="A228" s="69" t="s">
        <v>514</v>
      </c>
      <c r="B228" s="70" t="s">
        <v>98</v>
      </c>
      <c r="C228" s="70" t="s">
        <v>1792</v>
      </c>
      <c r="D228" s="71" t="s">
        <v>454</v>
      </c>
      <c r="E228" s="72">
        <v>1</v>
      </c>
      <c r="F228" s="73">
        <v>772.1</v>
      </c>
      <c r="G228" s="74" t="s">
        <v>98</v>
      </c>
      <c r="H228" s="75">
        <v>772.1</v>
      </c>
      <c r="I228" s="76">
        <v>1</v>
      </c>
      <c r="J228" s="75">
        <v>772.1</v>
      </c>
      <c r="R228" s="47">
        <v>0</v>
      </c>
      <c r="S228" s="47">
        <v>0</v>
      </c>
      <c r="T228" s="47">
        <v>0</v>
      </c>
      <c r="U228" s="47">
        <v>0</v>
      </c>
    </row>
    <row r="229" spans="1:32" ht="15">
      <c r="C229" s="77" t="s">
        <v>95</v>
      </c>
      <c r="G229" s="263">
        <v>772.1</v>
      </c>
      <c r="H229" s="263"/>
      <c r="I229" s="263">
        <v>772.1</v>
      </c>
      <c r="J229" s="263"/>
      <c r="O229" s="47">
        <v>772.1</v>
      </c>
      <c r="P229" s="47">
        <v>772.1</v>
      </c>
    </row>
    <row r="231" spans="1:32" ht="15">
      <c r="A231" s="261" t="s">
        <v>1799</v>
      </c>
      <c r="B231" s="261"/>
      <c r="C231" s="261"/>
      <c r="D231" s="261"/>
      <c r="E231" s="261"/>
      <c r="F231" s="261"/>
      <c r="G231" s="263">
        <v>1666.97</v>
      </c>
      <c r="H231" s="263"/>
      <c r="I231" s="263">
        <v>1655.19</v>
      </c>
      <c r="J231" s="263"/>
      <c r="AF231" s="85" t="s">
        <v>1799</v>
      </c>
    </row>
    <row r="235" spans="1:32" ht="16.5">
      <c r="A235" s="264" t="s">
        <v>1800</v>
      </c>
      <c r="B235" s="264"/>
      <c r="C235" s="264"/>
      <c r="D235" s="264"/>
      <c r="E235" s="264"/>
      <c r="F235" s="264"/>
      <c r="G235" s="264"/>
      <c r="H235" s="264"/>
      <c r="I235" s="264"/>
      <c r="J235" s="264"/>
      <c r="AE235" s="63" t="s">
        <v>1800</v>
      </c>
    </row>
    <row r="236" spans="1:32" ht="42.75">
      <c r="A236" s="64" t="s">
        <v>516</v>
      </c>
      <c r="B236" s="65" t="s">
        <v>1760</v>
      </c>
      <c r="C236" s="65" t="s">
        <v>1761</v>
      </c>
      <c r="D236" s="66" t="s">
        <v>460</v>
      </c>
      <c r="E236" s="45">
        <v>1</v>
      </c>
      <c r="F236" s="67"/>
      <c r="G236" s="56"/>
      <c r="H236" s="58"/>
      <c r="I236" s="68" t="s">
        <v>98</v>
      </c>
      <c r="J236" s="58"/>
      <c r="R236" s="47">
        <v>19.62</v>
      </c>
      <c r="S236" s="47">
        <v>16.68</v>
      </c>
      <c r="T236" s="47">
        <v>14.72</v>
      </c>
      <c r="U236" s="47">
        <v>11.77</v>
      </c>
    </row>
    <row r="237" spans="1:32" ht="14.25">
      <c r="A237" s="64"/>
      <c r="B237" s="65"/>
      <c r="C237" s="65" t="s">
        <v>88</v>
      </c>
      <c r="D237" s="66"/>
      <c r="E237" s="45"/>
      <c r="F237" s="67">
        <v>20.440000000000001</v>
      </c>
      <c r="G237" s="56" t="s">
        <v>771</v>
      </c>
      <c r="H237" s="58">
        <v>24.53</v>
      </c>
      <c r="I237" s="68">
        <v>1</v>
      </c>
      <c r="J237" s="58">
        <v>24.53</v>
      </c>
      <c r="Q237" s="47">
        <v>24.53</v>
      </c>
    </row>
    <row r="238" spans="1:32" ht="14.25">
      <c r="A238" s="64"/>
      <c r="B238" s="65"/>
      <c r="C238" s="65" t="s">
        <v>89</v>
      </c>
      <c r="D238" s="66"/>
      <c r="E238" s="45"/>
      <c r="F238" s="67">
        <v>0</v>
      </c>
      <c r="G238" s="56" t="s">
        <v>771</v>
      </c>
      <c r="H238" s="58">
        <v>0</v>
      </c>
      <c r="I238" s="68">
        <v>1</v>
      </c>
      <c r="J238" s="58">
        <v>0</v>
      </c>
    </row>
    <row r="239" spans="1:32" ht="14.25">
      <c r="A239" s="64"/>
      <c r="B239" s="65"/>
      <c r="C239" s="65" t="s">
        <v>96</v>
      </c>
      <c r="D239" s="66"/>
      <c r="E239" s="45"/>
      <c r="F239" s="67">
        <v>0</v>
      </c>
      <c r="G239" s="56" t="s">
        <v>771</v>
      </c>
      <c r="H239" s="80">
        <v>0</v>
      </c>
      <c r="I239" s="68">
        <v>1</v>
      </c>
      <c r="J239" s="80">
        <v>0</v>
      </c>
      <c r="Q239" s="47">
        <v>0</v>
      </c>
    </row>
    <row r="240" spans="1:32" ht="14.25">
      <c r="A240" s="64"/>
      <c r="B240" s="65"/>
      <c r="C240" s="65" t="s">
        <v>97</v>
      </c>
      <c r="D240" s="66"/>
      <c r="E240" s="45"/>
      <c r="F240" s="67">
        <v>2.5099999999999998</v>
      </c>
      <c r="G240" s="56" t="s">
        <v>98</v>
      </c>
      <c r="H240" s="58">
        <v>2.5099999999999998</v>
      </c>
      <c r="I240" s="68">
        <v>1</v>
      </c>
      <c r="J240" s="58">
        <v>2.5099999999999998</v>
      </c>
    </row>
    <row r="241" spans="1:21" ht="14.25">
      <c r="A241" s="64"/>
      <c r="B241" s="65"/>
      <c r="C241" s="65" t="s">
        <v>829</v>
      </c>
      <c r="D241" s="66" t="s">
        <v>91</v>
      </c>
      <c r="E241" s="45">
        <v>80</v>
      </c>
      <c r="F241" s="67"/>
      <c r="G241" s="56"/>
      <c r="H241" s="58">
        <v>19.62</v>
      </c>
      <c r="I241" s="68">
        <v>68</v>
      </c>
      <c r="J241" s="58">
        <v>16.68</v>
      </c>
    </row>
    <row r="242" spans="1:21" ht="14.25">
      <c r="A242" s="64"/>
      <c r="B242" s="65"/>
      <c r="C242" s="65" t="s">
        <v>830</v>
      </c>
      <c r="D242" s="66" t="s">
        <v>91</v>
      </c>
      <c r="E242" s="45">
        <v>60</v>
      </c>
      <c r="F242" s="67"/>
      <c r="G242" s="56"/>
      <c r="H242" s="58">
        <v>14.72</v>
      </c>
      <c r="I242" s="68">
        <v>48</v>
      </c>
      <c r="J242" s="58">
        <v>11.77</v>
      </c>
    </row>
    <row r="243" spans="1:21" ht="14.25">
      <c r="A243" s="69"/>
      <c r="B243" s="70"/>
      <c r="C243" s="70" t="s">
        <v>93</v>
      </c>
      <c r="D243" s="71" t="s">
        <v>94</v>
      </c>
      <c r="E243" s="72">
        <v>2.06</v>
      </c>
      <c r="F243" s="73"/>
      <c r="G243" s="74" t="s">
        <v>771</v>
      </c>
      <c r="H243" s="75">
        <v>2.472</v>
      </c>
      <c r="I243" s="76"/>
      <c r="J243" s="75"/>
    </row>
    <row r="244" spans="1:21" ht="15">
      <c r="C244" s="77" t="s">
        <v>95</v>
      </c>
      <c r="G244" s="263">
        <v>61.38</v>
      </c>
      <c r="H244" s="263"/>
      <c r="I244" s="263">
        <v>55.489999999999995</v>
      </c>
      <c r="J244" s="263"/>
      <c r="O244" s="79">
        <v>61.38</v>
      </c>
      <c r="P244" s="79">
        <v>55.489999999999995</v>
      </c>
    </row>
    <row r="245" spans="1:21" ht="42.75">
      <c r="A245" s="69" t="s">
        <v>520</v>
      </c>
      <c r="B245" s="70" t="s">
        <v>98</v>
      </c>
      <c r="C245" s="70" t="s">
        <v>1762</v>
      </c>
      <c r="D245" s="71" t="s">
        <v>454</v>
      </c>
      <c r="E245" s="72">
        <v>1</v>
      </c>
      <c r="F245" s="73">
        <v>2584.98</v>
      </c>
      <c r="G245" s="74" t="s">
        <v>98</v>
      </c>
      <c r="H245" s="75">
        <v>2584.98</v>
      </c>
      <c r="I245" s="76">
        <v>1</v>
      </c>
      <c r="J245" s="75">
        <v>2584.98</v>
      </c>
      <c r="R245" s="47">
        <v>0</v>
      </c>
      <c r="S245" s="47">
        <v>0</v>
      </c>
      <c r="T245" s="47">
        <v>0</v>
      </c>
      <c r="U245" s="47">
        <v>0</v>
      </c>
    </row>
    <row r="246" spans="1:21" ht="15">
      <c r="C246" s="77" t="s">
        <v>95</v>
      </c>
      <c r="G246" s="263">
        <v>2584.98</v>
      </c>
      <c r="H246" s="263"/>
      <c r="I246" s="263">
        <v>2584.98</v>
      </c>
      <c r="J246" s="263"/>
      <c r="O246" s="47">
        <v>2584.98</v>
      </c>
      <c r="P246" s="47">
        <v>2584.98</v>
      </c>
    </row>
    <row r="247" spans="1:21" ht="42.75">
      <c r="A247" s="64" t="s">
        <v>521</v>
      </c>
      <c r="B247" s="65" t="s">
        <v>1760</v>
      </c>
      <c r="C247" s="65" t="s">
        <v>1761</v>
      </c>
      <c r="D247" s="66" t="s">
        <v>460</v>
      </c>
      <c r="E247" s="45">
        <v>2</v>
      </c>
      <c r="F247" s="67"/>
      <c r="G247" s="56"/>
      <c r="H247" s="58"/>
      <c r="I247" s="68" t="s">
        <v>98</v>
      </c>
      <c r="J247" s="58"/>
      <c r="R247" s="47">
        <v>39.25</v>
      </c>
      <c r="S247" s="47">
        <v>33.36</v>
      </c>
      <c r="T247" s="47">
        <v>29.44</v>
      </c>
      <c r="U247" s="47">
        <v>23.55</v>
      </c>
    </row>
    <row r="248" spans="1:21" ht="14.25">
      <c r="A248" s="64"/>
      <c r="B248" s="65"/>
      <c r="C248" s="65" t="s">
        <v>88</v>
      </c>
      <c r="D248" s="66"/>
      <c r="E248" s="45"/>
      <c r="F248" s="67">
        <v>20.440000000000001</v>
      </c>
      <c r="G248" s="56" t="s">
        <v>771</v>
      </c>
      <c r="H248" s="58">
        <v>49.06</v>
      </c>
      <c r="I248" s="68">
        <v>1</v>
      </c>
      <c r="J248" s="58">
        <v>49.06</v>
      </c>
      <c r="Q248" s="47">
        <v>49.06</v>
      </c>
    </row>
    <row r="249" spans="1:21" ht="14.25">
      <c r="A249" s="64"/>
      <c r="B249" s="65"/>
      <c r="C249" s="65" t="s">
        <v>89</v>
      </c>
      <c r="D249" s="66"/>
      <c r="E249" s="45"/>
      <c r="F249" s="67">
        <v>0</v>
      </c>
      <c r="G249" s="56" t="s">
        <v>771</v>
      </c>
      <c r="H249" s="58">
        <v>0</v>
      </c>
      <c r="I249" s="68">
        <v>1</v>
      </c>
      <c r="J249" s="58">
        <v>0</v>
      </c>
    </row>
    <row r="250" spans="1:21" ht="14.25">
      <c r="A250" s="64"/>
      <c r="B250" s="65"/>
      <c r="C250" s="65" t="s">
        <v>96</v>
      </c>
      <c r="D250" s="66"/>
      <c r="E250" s="45"/>
      <c r="F250" s="67">
        <v>0</v>
      </c>
      <c r="G250" s="56" t="s">
        <v>771</v>
      </c>
      <c r="H250" s="80">
        <v>0</v>
      </c>
      <c r="I250" s="68">
        <v>1</v>
      </c>
      <c r="J250" s="80">
        <v>0</v>
      </c>
      <c r="Q250" s="47">
        <v>0</v>
      </c>
    </row>
    <row r="251" spans="1:21" ht="14.25">
      <c r="A251" s="64"/>
      <c r="B251" s="65"/>
      <c r="C251" s="65" t="s">
        <v>97</v>
      </c>
      <c r="D251" s="66"/>
      <c r="E251" s="45"/>
      <c r="F251" s="67">
        <v>2.5099999999999998</v>
      </c>
      <c r="G251" s="56" t="s">
        <v>98</v>
      </c>
      <c r="H251" s="58">
        <v>5.0199999999999996</v>
      </c>
      <c r="I251" s="68">
        <v>1</v>
      </c>
      <c r="J251" s="58">
        <v>5.0199999999999996</v>
      </c>
    </row>
    <row r="252" spans="1:21" ht="14.25">
      <c r="A252" s="64"/>
      <c r="B252" s="65"/>
      <c r="C252" s="65" t="s">
        <v>829</v>
      </c>
      <c r="D252" s="66" t="s">
        <v>91</v>
      </c>
      <c r="E252" s="45">
        <v>80</v>
      </c>
      <c r="F252" s="67"/>
      <c r="G252" s="56"/>
      <c r="H252" s="58">
        <v>39.25</v>
      </c>
      <c r="I252" s="68">
        <v>68</v>
      </c>
      <c r="J252" s="58">
        <v>33.36</v>
      </c>
    </row>
    <row r="253" spans="1:21" ht="14.25">
      <c r="A253" s="64"/>
      <c r="B253" s="65"/>
      <c r="C253" s="65" t="s">
        <v>830</v>
      </c>
      <c r="D253" s="66" t="s">
        <v>91</v>
      </c>
      <c r="E253" s="45">
        <v>60</v>
      </c>
      <c r="F253" s="67"/>
      <c r="G253" s="56"/>
      <c r="H253" s="58">
        <v>29.44</v>
      </c>
      <c r="I253" s="68">
        <v>48</v>
      </c>
      <c r="J253" s="58">
        <v>23.55</v>
      </c>
    </row>
    <row r="254" spans="1:21" ht="14.25">
      <c r="A254" s="69"/>
      <c r="B254" s="70"/>
      <c r="C254" s="70" t="s">
        <v>93</v>
      </c>
      <c r="D254" s="71" t="s">
        <v>94</v>
      </c>
      <c r="E254" s="72">
        <v>2.06</v>
      </c>
      <c r="F254" s="73"/>
      <c r="G254" s="74" t="s">
        <v>771</v>
      </c>
      <c r="H254" s="75">
        <v>4.944</v>
      </c>
      <c r="I254" s="76"/>
      <c r="J254" s="75"/>
    </row>
    <row r="255" spans="1:21" ht="15">
      <c r="C255" s="77" t="s">
        <v>95</v>
      </c>
      <c r="G255" s="263">
        <v>122.77</v>
      </c>
      <c r="H255" s="263"/>
      <c r="I255" s="263">
        <v>110.99</v>
      </c>
      <c r="J255" s="263"/>
      <c r="O255" s="79">
        <v>122.77</v>
      </c>
      <c r="P255" s="79">
        <v>110.99</v>
      </c>
    </row>
    <row r="256" spans="1:21" ht="28.5">
      <c r="A256" s="69" t="s">
        <v>522</v>
      </c>
      <c r="B256" s="70" t="s">
        <v>98</v>
      </c>
      <c r="C256" s="70" t="s">
        <v>1791</v>
      </c>
      <c r="D256" s="71" t="s">
        <v>454</v>
      </c>
      <c r="E256" s="72">
        <v>1</v>
      </c>
      <c r="F256" s="73">
        <v>772.1</v>
      </c>
      <c r="G256" s="74" t="s">
        <v>98</v>
      </c>
      <c r="H256" s="75">
        <v>772.1</v>
      </c>
      <c r="I256" s="76">
        <v>1</v>
      </c>
      <c r="J256" s="75">
        <v>772.1</v>
      </c>
      <c r="R256" s="47">
        <v>0</v>
      </c>
      <c r="S256" s="47">
        <v>0</v>
      </c>
      <c r="T256" s="47">
        <v>0</v>
      </c>
      <c r="U256" s="47">
        <v>0</v>
      </c>
    </row>
    <row r="257" spans="1:32" ht="15">
      <c r="C257" s="77" t="s">
        <v>95</v>
      </c>
      <c r="G257" s="263">
        <v>772.1</v>
      </c>
      <c r="H257" s="263"/>
      <c r="I257" s="263">
        <v>772.1</v>
      </c>
      <c r="J257" s="263"/>
      <c r="O257" s="47">
        <v>772.1</v>
      </c>
      <c r="P257" s="47">
        <v>772.1</v>
      </c>
    </row>
    <row r="258" spans="1:32" ht="28.5">
      <c r="A258" s="69" t="s">
        <v>524</v>
      </c>
      <c r="B258" s="70" t="s">
        <v>98</v>
      </c>
      <c r="C258" s="70" t="s">
        <v>1792</v>
      </c>
      <c r="D258" s="71" t="s">
        <v>454</v>
      </c>
      <c r="E258" s="72">
        <v>1</v>
      </c>
      <c r="F258" s="73">
        <v>772.1</v>
      </c>
      <c r="G258" s="74" t="s">
        <v>98</v>
      </c>
      <c r="H258" s="75">
        <v>772.1</v>
      </c>
      <c r="I258" s="76">
        <v>1</v>
      </c>
      <c r="J258" s="75">
        <v>772.1</v>
      </c>
      <c r="R258" s="47">
        <v>0</v>
      </c>
      <c r="S258" s="47">
        <v>0</v>
      </c>
      <c r="T258" s="47">
        <v>0</v>
      </c>
      <c r="U258" s="47">
        <v>0</v>
      </c>
    </row>
    <row r="259" spans="1:32" ht="15">
      <c r="C259" s="77" t="s">
        <v>95</v>
      </c>
      <c r="G259" s="263">
        <v>772.1</v>
      </c>
      <c r="H259" s="263"/>
      <c r="I259" s="263">
        <v>772.1</v>
      </c>
      <c r="J259" s="263"/>
      <c r="O259" s="47">
        <v>772.1</v>
      </c>
      <c r="P259" s="47">
        <v>772.1</v>
      </c>
    </row>
    <row r="261" spans="1:32" ht="15">
      <c r="A261" s="261" t="s">
        <v>1801</v>
      </c>
      <c r="B261" s="261"/>
      <c r="C261" s="261"/>
      <c r="D261" s="261"/>
      <c r="E261" s="261"/>
      <c r="F261" s="261"/>
      <c r="G261" s="263">
        <v>4313.33</v>
      </c>
      <c r="H261" s="263"/>
      <c r="I261" s="263">
        <v>4295.66</v>
      </c>
      <c r="J261" s="263"/>
      <c r="AF261" s="85" t="s">
        <v>1801</v>
      </c>
    </row>
    <row r="265" spans="1:32" ht="16.5">
      <c r="A265" s="264" t="s">
        <v>1802</v>
      </c>
      <c r="B265" s="264"/>
      <c r="C265" s="264"/>
      <c r="D265" s="264"/>
      <c r="E265" s="264"/>
      <c r="F265" s="264"/>
      <c r="G265" s="264"/>
      <c r="H265" s="264"/>
      <c r="I265" s="264"/>
      <c r="J265" s="264"/>
      <c r="AE265" s="63" t="s">
        <v>1802</v>
      </c>
    </row>
    <row r="266" spans="1:32" ht="42.75">
      <c r="A266" s="64" t="s">
        <v>526</v>
      </c>
      <c r="B266" s="65" t="s">
        <v>1785</v>
      </c>
      <c r="C266" s="65" t="s">
        <v>1786</v>
      </c>
      <c r="D266" s="66" t="s">
        <v>1382</v>
      </c>
      <c r="E266" s="45">
        <v>3</v>
      </c>
      <c r="F266" s="67"/>
      <c r="G266" s="56"/>
      <c r="H266" s="58"/>
      <c r="I266" s="68" t="s">
        <v>98</v>
      </c>
      <c r="J266" s="58"/>
      <c r="R266" s="47">
        <v>132.05000000000001</v>
      </c>
      <c r="S266" s="47">
        <v>112.24</v>
      </c>
      <c r="T266" s="47">
        <v>99.04</v>
      </c>
      <c r="U266" s="47">
        <v>79.23</v>
      </c>
    </row>
    <row r="267" spans="1:32" ht="14.25">
      <c r="A267" s="64"/>
      <c r="B267" s="65"/>
      <c r="C267" s="65" t="s">
        <v>88</v>
      </c>
      <c r="D267" s="66"/>
      <c r="E267" s="45"/>
      <c r="F267" s="67">
        <v>43.82</v>
      </c>
      <c r="G267" s="56" t="s">
        <v>771</v>
      </c>
      <c r="H267" s="58">
        <v>157.75</v>
      </c>
      <c r="I267" s="68">
        <v>1</v>
      </c>
      <c r="J267" s="58">
        <v>157.75</v>
      </c>
      <c r="Q267" s="47">
        <v>157.75</v>
      </c>
    </row>
    <row r="268" spans="1:32" ht="14.25">
      <c r="A268" s="64"/>
      <c r="B268" s="65"/>
      <c r="C268" s="65" t="s">
        <v>89</v>
      </c>
      <c r="D268" s="66"/>
      <c r="E268" s="45"/>
      <c r="F268" s="67">
        <v>33.270000000000003</v>
      </c>
      <c r="G268" s="56" t="s">
        <v>771</v>
      </c>
      <c r="H268" s="58">
        <v>119.77</v>
      </c>
      <c r="I268" s="68">
        <v>1</v>
      </c>
      <c r="J268" s="58">
        <v>119.77</v>
      </c>
    </row>
    <row r="269" spans="1:32" ht="14.25">
      <c r="A269" s="64"/>
      <c r="B269" s="65"/>
      <c r="C269" s="65" t="s">
        <v>96</v>
      </c>
      <c r="D269" s="66"/>
      <c r="E269" s="45"/>
      <c r="F269" s="67">
        <v>2.0299999999999998</v>
      </c>
      <c r="G269" s="56" t="s">
        <v>771</v>
      </c>
      <c r="H269" s="80">
        <v>7.31</v>
      </c>
      <c r="I269" s="68">
        <v>1</v>
      </c>
      <c r="J269" s="80">
        <v>7.31</v>
      </c>
      <c r="Q269" s="47">
        <v>7.31</v>
      </c>
    </row>
    <row r="270" spans="1:32" ht="14.25">
      <c r="A270" s="64"/>
      <c r="B270" s="65"/>
      <c r="C270" s="65" t="s">
        <v>97</v>
      </c>
      <c r="D270" s="66"/>
      <c r="E270" s="45"/>
      <c r="F270" s="67">
        <v>10.69</v>
      </c>
      <c r="G270" s="56" t="s">
        <v>98</v>
      </c>
      <c r="H270" s="58">
        <v>32.07</v>
      </c>
      <c r="I270" s="68">
        <v>1</v>
      </c>
      <c r="J270" s="58">
        <v>32.07</v>
      </c>
    </row>
    <row r="271" spans="1:32" ht="14.25">
      <c r="A271" s="64"/>
      <c r="B271" s="65"/>
      <c r="C271" s="65" t="s">
        <v>829</v>
      </c>
      <c r="D271" s="66" t="s">
        <v>91</v>
      </c>
      <c r="E271" s="45">
        <v>80</v>
      </c>
      <c r="F271" s="67"/>
      <c r="G271" s="56"/>
      <c r="H271" s="58">
        <v>132.05000000000001</v>
      </c>
      <c r="I271" s="68">
        <v>68</v>
      </c>
      <c r="J271" s="58">
        <v>112.24</v>
      </c>
    </row>
    <row r="272" spans="1:32" ht="14.25">
      <c r="A272" s="64"/>
      <c r="B272" s="65"/>
      <c r="C272" s="65" t="s">
        <v>830</v>
      </c>
      <c r="D272" s="66" t="s">
        <v>91</v>
      </c>
      <c r="E272" s="45">
        <v>60</v>
      </c>
      <c r="F272" s="67"/>
      <c r="G272" s="56"/>
      <c r="H272" s="58">
        <v>99.04</v>
      </c>
      <c r="I272" s="68">
        <v>48</v>
      </c>
      <c r="J272" s="58">
        <v>79.23</v>
      </c>
    </row>
    <row r="273" spans="1:21" ht="14.25">
      <c r="A273" s="69"/>
      <c r="B273" s="70"/>
      <c r="C273" s="70" t="s">
        <v>93</v>
      </c>
      <c r="D273" s="71" t="s">
        <v>94</v>
      </c>
      <c r="E273" s="72">
        <v>4.49</v>
      </c>
      <c r="F273" s="73"/>
      <c r="G273" s="74" t="s">
        <v>771</v>
      </c>
      <c r="H273" s="75">
        <v>16.164000000000001</v>
      </c>
      <c r="I273" s="76"/>
      <c r="J273" s="75"/>
    </row>
    <row r="274" spans="1:21" ht="15">
      <c r="C274" s="77" t="s">
        <v>95</v>
      </c>
      <c r="G274" s="263">
        <v>540.68000000000006</v>
      </c>
      <c r="H274" s="263"/>
      <c r="I274" s="263">
        <v>501.05999999999995</v>
      </c>
      <c r="J274" s="263"/>
      <c r="O274" s="79">
        <v>540.68000000000006</v>
      </c>
      <c r="P274" s="79">
        <v>501.05999999999995</v>
      </c>
    </row>
    <row r="275" spans="1:21" ht="28.5">
      <c r="A275" s="69" t="s">
        <v>527</v>
      </c>
      <c r="B275" s="70" t="s">
        <v>98</v>
      </c>
      <c r="C275" s="70" t="s">
        <v>1803</v>
      </c>
      <c r="D275" s="71" t="s">
        <v>803</v>
      </c>
      <c r="E275" s="72">
        <v>1</v>
      </c>
      <c r="F275" s="73">
        <v>16509.560000000001</v>
      </c>
      <c r="G275" s="74" t="s">
        <v>98</v>
      </c>
      <c r="H275" s="75">
        <v>16509.560000000001</v>
      </c>
      <c r="I275" s="76">
        <v>1</v>
      </c>
      <c r="J275" s="75">
        <v>16509.560000000001</v>
      </c>
      <c r="R275" s="47">
        <v>0</v>
      </c>
      <c r="S275" s="47">
        <v>0</v>
      </c>
      <c r="T275" s="47">
        <v>0</v>
      </c>
      <c r="U275" s="47">
        <v>0</v>
      </c>
    </row>
    <row r="276" spans="1:21" ht="15">
      <c r="C276" s="77" t="s">
        <v>95</v>
      </c>
      <c r="G276" s="263">
        <v>16509.560000000001</v>
      </c>
      <c r="H276" s="263"/>
      <c r="I276" s="263">
        <v>16509.560000000001</v>
      </c>
      <c r="J276" s="263"/>
      <c r="O276" s="47">
        <v>16509.560000000001</v>
      </c>
      <c r="P276" s="47">
        <v>16509.560000000001</v>
      </c>
    </row>
    <row r="277" spans="1:21" ht="28.5">
      <c r="A277" s="69" t="s">
        <v>531</v>
      </c>
      <c r="B277" s="70" t="s">
        <v>98</v>
      </c>
      <c r="C277" s="70" t="s">
        <v>1804</v>
      </c>
      <c r="D277" s="71" t="s">
        <v>803</v>
      </c>
      <c r="E277" s="72">
        <v>2</v>
      </c>
      <c r="F277" s="73">
        <v>14217.92</v>
      </c>
      <c r="G277" s="74" t="s">
        <v>98</v>
      </c>
      <c r="H277" s="75">
        <v>28435.84</v>
      </c>
      <c r="I277" s="76">
        <v>1</v>
      </c>
      <c r="J277" s="75">
        <v>28435.84</v>
      </c>
      <c r="R277" s="47">
        <v>0</v>
      </c>
      <c r="S277" s="47">
        <v>0</v>
      </c>
      <c r="T277" s="47">
        <v>0</v>
      </c>
      <c r="U277" s="47">
        <v>0</v>
      </c>
    </row>
    <row r="278" spans="1:21" ht="15">
      <c r="C278" s="77" t="s">
        <v>95</v>
      </c>
      <c r="G278" s="263">
        <v>28435.84</v>
      </c>
      <c r="H278" s="263"/>
      <c r="I278" s="263">
        <v>28435.84</v>
      </c>
      <c r="J278" s="263"/>
      <c r="O278" s="47">
        <v>28435.84</v>
      </c>
      <c r="P278" s="47">
        <v>28435.84</v>
      </c>
    </row>
    <row r="279" spans="1:21" ht="42.75">
      <c r="A279" s="64" t="s">
        <v>533</v>
      </c>
      <c r="B279" s="65" t="s">
        <v>1785</v>
      </c>
      <c r="C279" s="65" t="s">
        <v>1786</v>
      </c>
      <c r="D279" s="66" t="s">
        <v>1382</v>
      </c>
      <c r="E279" s="45">
        <v>2</v>
      </c>
      <c r="F279" s="67"/>
      <c r="G279" s="56"/>
      <c r="H279" s="58"/>
      <c r="I279" s="68" t="s">
        <v>98</v>
      </c>
      <c r="J279" s="58"/>
      <c r="R279" s="47">
        <v>88.03</v>
      </c>
      <c r="S279" s="47">
        <v>74.83</v>
      </c>
      <c r="T279" s="47">
        <v>66.02</v>
      </c>
      <c r="U279" s="47">
        <v>52.82</v>
      </c>
    </row>
    <row r="280" spans="1:21" ht="14.25">
      <c r="A280" s="64"/>
      <c r="B280" s="65"/>
      <c r="C280" s="65" t="s">
        <v>88</v>
      </c>
      <c r="D280" s="66"/>
      <c r="E280" s="45"/>
      <c r="F280" s="67">
        <v>43.82</v>
      </c>
      <c r="G280" s="56" t="s">
        <v>771</v>
      </c>
      <c r="H280" s="58">
        <v>105.17</v>
      </c>
      <c r="I280" s="68">
        <v>1</v>
      </c>
      <c r="J280" s="58">
        <v>105.17</v>
      </c>
      <c r="Q280" s="47">
        <v>105.17</v>
      </c>
    </row>
    <row r="281" spans="1:21" ht="14.25">
      <c r="A281" s="64"/>
      <c r="B281" s="65"/>
      <c r="C281" s="65" t="s">
        <v>89</v>
      </c>
      <c r="D281" s="66"/>
      <c r="E281" s="45"/>
      <c r="F281" s="67">
        <v>33.270000000000003</v>
      </c>
      <c r="G281" s="56" t="s">
        <v>771</v>
      </c>
      <c r="H281" s="58">
        <v>79.849999999999994</v>
      </c>
      <c r="I281" s="68">
        <v>1</v>
      </c>
      <c r="J281" s="58">
        <v>79.849999999999994</v>
      </c>
    </row>
    <row r="282" spans="1:21" ht="14.25">
      <c r="A282" s="64"/>
      <c r="B282" s="65"/>
      <c r="C282" s="65" t="s">
        <v>96</v>
      </c>
      <c r="D282" s="66"/>
      <c r="E282" s="45"/>
      <c r="F282" s="67">
        <v>2.0299999999999998</v>
      </c>
      <c r="G282" s="56" t="s">
        <v>771</v>
      </c>
      <c r="H282" s="80">
        <v>4.87</v>
      </c>
      <c r="I282" s="68">
        <v>1</v>
      </c>
      <c r="J282" s="80">
        <v>4.87</v>
      </c>
      <c r="Q282" s="47">
        <v>4.87</v>
      </c>
    </row>
    <row r="283" spans="1:21" ht="14.25">
      <c r="A283" s="64"/>
      <c r="B283" s="65"/>
      <c r="C283" s="65" t="s">
        <v>97</v>
      </c>
      <c r="D283" s="66"/>
      <c r="E283" s="45"/>
      <c r="F283" s="67">
        <v>10.69</v>
      </c>
      <c r="G283" s="56" t="s">
        <v>98</v>
      </c>
      <c r="H283" s="58">
        <v>21.38</v>
      </c>
      <c r="I283" s="68">
        <v>1</v>
      </c>
      <c r="J283" s="58">
        <v>21.38</v>
      </c>
    </row>
    <row r="284" spans="1:21" ht="14.25">
      <c r="A284" s="64"/>
      <c r="B284" s="65"/>
      <c r="C284" s="65" t="s">
        <v>829</v>
      </c>
      <c r="D284" s="66" t="s">
        <v>91</v>
      </c>
      <c r="E284" s="45">
        <v>80</v>
      </c>
      <c r="F284" s="67"/>
      <c r="G284" s="56"/>
      <c r="H284" s="58">
        <v>88.03</v>
      </c>
      <c r="I284" s="68">
        <v>68</v>
      </c>
      <c r="J284" s="58">
        <v>74.83</v>
      </c>
    </row>
    <row r="285" spans="1:21" ht="14.25">
      <c r="A285" s="64"/>
      <c r="B285" s="65"/>
      <c r="C285" s="65" t="s">
        <v>830</v>
      </c>
      <c r="D285" s="66" t="s">
        <v>91</v>
      </c>
      <c r="E285" s="45">
        <v>60</v>
      </c>
      <c r="F285" s="67"/>
      <c r="G285" s="56"/>
      <c r="H285" s="58">
        <v>66.02</v>
      </c>
      <c r="I285" s="68">
        <v>48</v>
      </c>
      <c r="J285" s="58">
        <v>52.82</v>
      </c>
    </row>
    <row r="286" spans="1:21" ht="14.25">
      <c r="A286" s="69"/>
      <c r="B286" s="70"/>
      <c r="C286" s="70" t="s">
        <v>93</v>
      </c>
      <c r="D286" s="71" t="s">
        <v>94</v>
      </c>
      <c r="E286" s="72">
        <v>4.49</v>
      </c>
      <c r="F286" s="73"/>
      <c r="G286" s="74" t="s">
        <v>771</v>
      </c>
      <c r="H286" s="75">
        <v>10.776</v>
      </c>
      <c r="I286" s="76"/>
      <c r="J286" s="75"/>
    </row>
    <row r="287" spans="1:21" ht="15">
      <c r="C287" s="77" t="s">
        <v>95</v>
      </c>
      <c r="G287" s="263">
        <v>360.45</v>
      </c>
      <c r="H287" s="263"/>
      <c r="I287" s="263">
        <v>334.05</v>
      </c>
      <c r="J287" s="263"/>
      <c r="O287" s="79">
        <v>360.45</v>
      </c>
      <c r="P287" s="79">
        <v>334.05</v>
      </c>
    </row>
    <row r="288" spans="1:21" ht="54">
      <c r="A288" s="69" t="s">
        <v>538</v>
      </c>
      <c r="B288" s="70" t="s">
        <v>98</v>
      </c>
      <c r="C288" s="70" t="s">
        <v>280</v>
      </c>
      <c r="D288" s="71" t="s">
        <v>98</v>
      </c>
      <c r="E288" s="72">
        <v>2</v>
      </c>
      <c r="F288" s="73">
        <v>61562</v>
      </c>
      <c r="G288" s="74" t="s">
        <v>98</v>
      </c>
      <c r="H288" s="75">
        <v>123124</v>
      </c>
      <c r="I288" s="76">
        <v>1</v>
      </c>
      <c r="J288" s="75">
        <v>123124</v>
      </c>
      <c r="R288" s="47">
        <v>0</v>
      </c>
      <c r="S288" s="47">
        <v>0</v>
      </c>
      <c r="T288" s="47">
        <v>0</v>
      </c>
      <c r="U288" s="47">
        <v>0</v>
      </c>
    </row>
    <row r="289" spans="1:21" ht="15">
      <c r="C289" s="77" t="s">
        <v>95</v>
      </c>
      <c r="G289" s="263">
        <v>123124</v>
      </c>
      <c r="H289" s="263"/>
      <c r="I289" s="263">
        <v>123124</v>
      </c>
      <c r="J289" s="263"/>
      <c r="O289" s="47">
        <v>123124</v>
      </c>
      <c r="P289" s="47">
        <v>123124</v>
      </c>
    </row>
    <row r="290" spans="1:21" ht="39.75">
      <c r="A290" s="69" t="s">
        <v>540</v>
      </c>
      <c r="B290" s="70" t="s">
        <v>98</v>
      </c>
      <c r="C290" s="70" t="s">
        <v>281</v>
      </c>
      <c r="D290" s="71" t="s">
        <v>98</v>
      </c>
      <c r="E290" s="72">
        <v>2</v>
      </c>
      <c r="F290" s="73">
        <v>14012</v>
      </c>
      <c r="G290" s="74" t="s">
        <v>98</v>
      </c>
      <c r="H290" s="75">
        <v>28024</v>
      </c>
      <c r="I290" s="76">
        <v>1</v>
      </c>
      <c r="J290" s="75">
        <v>28024</v>
      </c>
      <c r="R290" s="47">
        <v>0</v>
      </c>
      <c r="S290" s="47">
        <v>0</v>
      </c>
      <c r="T290" s="47">
        <v>0</v>
      </c>
      <c r="U290" s="47">
        <v>0</v>
      </c>
    </row>
    <row r="291" spans="1:21" ht="15">
      <c r="C291" s="77" t="s">
        <v>95</v>
      </c>
      <c r="G291" s="263">
        <v>28024</v>
      </c>
      <c r="H291" s="263"/>
      <c r="I291" s="263">
        <v>28024</v>
      </c>
      <c r="J291" s="263"/>
      <c r="O291" s="47">
        <v>28024</v>
      </c>
      <c r="P291" s="47">
        <v>28024</v>
      </c>
    </row>
    <row r="292" spans="1:21" ht="54">
      <c r="A292" s="69" t="s">
        <v>544</v>
      </c>
      <c r="B292" s="70" t="s">
        <v>98</v>
      </c>
      <c r="C292" s="70" t="s">
        <v>282</v>
      </c>
      <c r="D292" s="71" t="s">
        <v>98</v>
      </c>
      <c r="E292" s="72">
        <v>3</v>
      </c>
      <c r="F292" s="73">
        <v>2876.15</v>
      </c>
      <c r="G292" s="74" t="s">
        <v>98</v>
      </c>
      <c r="H292" s="75">
        <v>8628.4500000000007</v>
      </c>
      <c r="I292" s="76">
        <v>1</v>
      </c>
      <c r="J292" s="75">
        <v>8628.4500000000007</v>
      </c>
      <c r="R292" s="47">
        <v>0</v>
      </c>
      <c r="S292" s="47">
        <v>0</v>
      </c>
      <c r="T292" s="47">
        <v>0</v>
      </c>
      <c r="U292" s="47">
        <v>0</v>
      </c>
    </row>
    <row r="293" spans="1:21" ht="15">
      <c r="C293" s="77" t="s">
        <v>95</v>
      </c>
      <c r="G293" s="263">
        <v>8628.4500000000007</v>
      </c>
      <c r="H293" s="263"/>
      <c r="I293" s="263">
        <v>8628.4500000000007</v>
      </c>
      <c r="J293" s="263"/>
      <c r="O293" s="47">
        <v>8628.4500000000007</v>
      </c>
      <c r="P293" s="47">
        <v>8628.4500000000007</v>
      </c>
    </row>
    <row r="294" spans="1:21" ht="42.75">
      <c r="A294" s="64" t="s">
        <v>548</v>
      </c>
      <c r="B294" s="65" t="s">
        <v>1785</v>
      </c>
      <c r="C294" s="65" t="s">
        <v>1786</v>
      </c>
      <c r="D294" s="66" t="s">
        <v>1382</v>
      </c>
      <c r="E294" s="45">
        <v>2</v>
      </c>
      <c r="F294" s="67"/>
      <c r="G294" s="56"/>
      <c r="H294" s="58"/>
      <c r="I294" s="68" t="s">
        <v>98</v>
      </c>
      <c r="J294" s="58"/>
      <c r="R294" s="47">
        <v>88.03</v>
      </c>
      <c r="S294" s="47">
        <v>74.83</v>
      </c>
      <c r="T294" s="47">
        <v>66.02</v>
      </c>
      <c r="U294" s="47">
        <v>52.82</v>
      </c>
    </row>
    <row r="295" spans="1:21" ht="14.25">
      <c r="A295" s="64"/>
      <c r="B295" s="65"/>
      <c r="C295" s="65" t="s">
        <v>88</v>
      </c>
      <c r="D295" s="66"/>
      <c r="E295" s="45"/>
      <c r="F295" s="67">
        <v>43.82</v>
      </c>
      <c r="G295" s="56" t="s">
        <v>771</v>
      </c>
      <c r="H295" s="58">
        <v>105.17</v>
      </c>
      <c r="I295" s="68">
        <v>1</v>
      </c>
      <c r="J295" s="58">
        <v>105.17</v>
      </c>
      <c r="Q295" s="47">
        <v>105.17</v>
      </c>
    </row>
    <row r="296" spans="1:21" ht="14.25">
      <c r="A296" s="64"/>
      <c r="B296" s="65"/>
      <c r="C296" s="65" t="s">
        <v>89</v>
      </c>
      <c r="D296" s="66"/>
      <c r="E296" s="45"/>
      <c r="F296" s="67">
        <v>33.270000000000003</v>
      </c>
      <c r="G296" s="56" t="s">
        <v>771</v>
      </c>
      <c r="H296" s="58">
        <v>79.849999999999994</v>
      </c>
      <c r="I296" s="68">
        <v>1</v>
      </c>
      <c r="J296" s="58">
        <v>79.849999999999994</v>
      </c>
    </row>
    <row r="297" spans="1:21" ht="14.25">
      <c r="A297" s="64"/>
      <c r="B297" s="65"/>
      <c r="C297" s="65" t="s">
        <v>96</v>
      </c>
      <c r="D297" s="66"/>
      <c r="E297" s="45"/>
      <c r="F297" s="67">
        <v>2.0299999999999998</v>
      </c>
      <c r="G297" s="56" t="s">
        <v>771</v>
      </c>
      <c r="H297" s="80">
        <v>4.87</v>
      </c>
      <c r="I297" s="68">
        <v>1</v>
      </c>
      <c r="J297" s="80">
        <v>4.87</v>
      </c>
      <c r="Q297" s="47">
        <v>4.87</v>
      </c>
    </row>
    <row r="298" spans="1:21" ht="14.25">
      <c r="A298" s="64"/>
      <c r="B298" s="65"/>
      <c r="C298" s="65" t="s">
        <v>97</v>
      </c>
      <c r="D298" s="66"/>
      <c r="E298" s="45"/>
      <c r="F298" s="67">
        <v>10.69</v>
      </c>
      <c r="G298" s="56" t="s">
        <v>98</v>
      </c>
      <c r="H298" s="58">
        <v>21.38</v>
      </c>
      <c r="I298" s="68">
        <v>1</v>
      </c>
      <c r="J298" s="58">
        <v>21.38</v>
      </c>
    </row>
    <row r="299" spans="1:21" ht="14.25">
      <c r="A299" s="64"/>
      <c r="B299" s="65"/>
      <c r="C299" s="65" t="s">
        <v>829</v>
      </c>
      <c r="D299" s="66" t="s">
        <v>91</v>
      </c>
      <c r="E299" s="45">
        <v>80</v>
      </c>
      <c r="F299" s="67"/>
      <c r="G299" s="56"/>
      <c r="H299" s="58">
        <v>88.03</v>
      </c>
      <c r="I299" s="68">
        <v>68</v>
      </c>
      <c r="J299" s="58">
        <v>74.83</v>
      </c>
    </row>
    <row r="300" spans="1:21" ht="14.25">
      <c r="A300" s="64"/>
      <c r="B300" s="65"/>
      <c r="C300" s="65" t="s">
        <v>830</v>
      </c>
      <c r="D300" s="66" t="s">
        <v>91</v>
      </c>
      <c r="E300" s="45">
        <v>60</v>
      </c>
      <c r="F300" s="67"/>
      <c r="G300" s="56"/>
      <c r="H300" s="58">
        <v>66.02</v>
      </c>
      <c r="I300" s="68">
        <v>48</v>
      </c>
      <c r="J300" s="58">
        <v>52.82</v>
      </c>
    </row>
    <row r="301" spans="1:21" ht="14.25">
      <c r="A301" s="69"/>
      <c r="B301" s="70"/>
      <c r="C301" s="70" t="s">
        <v>93</v>
      </c>
      <c r="D301" s="71" t="s">
        <v>94</v>
      </c>
      <c r="E301" s="72">
        <v>4.49</v>
      </c>
      <c r="F301" s="73"/>
      <c r="G301" s="74" t="s">
        <v>771</v>
      </c>
      <c r="H301" s="75">
        <v>10.776</v>
      </c>
      <c r="I301" s="76"/>
      <c r="J301" s="75"/>
    </row>
    <row r="302" spans="1:21" ht="15">
      <c r="C302" s="77" t="s">
        <v>95</v>
      </c>
      <c r="G302" s="263">
        <v>360.45</v>
      </c>
      <c r="H302" s="263"/>
      <c r="I302" s="263">
        <v>334.05</v>
      </c>
      <c r="J302" s="263"/>
      <c r="O302" s="79">
        <v>360.45</v>
      </c>
      <c r="P302" s="79">
        <v>334.05</v>
      </c>
    </row>
    <row r="303" spans="1:21" ht="199.5">
      <c r="A303" s="69" t="s">
        <v>551</v>
      </c>
      <c r="B303" s="70" t="s">
        <v>98</v>
      </c>
      <c r="C303" s="70" t="s">
        <v>1805</v>
      </c>
      <c r="D303" s="71" t="s">
        <v>454</v>
      </c>
      <c r="E303" s="72">
        <v>2</v>
      </c>
      <c r="F303" s="73">
        <v>2268.25</v>
      </c>
      <c r="G303" s="74" t="s">
        <v>98</v>
      </c>
      <c r="H303" s="75">
        <v>4536.5</v>
      </c>
      <c r="I303" s="76">
        <v>1</v>
      </c>
      <c r="J303" s="75">
        <v>4536.5</v>
      </c>
      <c r="R303" s="47">
        <v>0</v>
      </c>
      <c r="S303" s="47">
        <v>0</v>
      </c>
      <c r="T303" s="47">
        <v>0</v>
      </c>
      <c r="U303" s="47">
        <v>0</v>
      </c>
    </row>
    <row r="304" spans="1:21" ht="15">
      <c r="C304" s="77" t="s">
        <v>95</v>
      </c>
      <c r="G304" s="263">
        <v>4536.5</v>
      </c>
      <c r="H304" s="263"/>
      <c r="I304" s="263">
        <v>4536.5</v>
      </c>
      <c r="J304" s="263"/>
      <c r="O304" s="47">
        <v>4536.5</v>
      </c>
      <c r="P304" s="47">
        <v>4536.5</v>
      </c>
    </row>
    <row r="306" spans="1:32" ht="15">
      <c r="A306" s="261" t="s">
        <v>1806</v>
      </c>
      <c r="B306" s="261"/>
      <c r="C306" s="261"/>
      <c r="D306" s="261"/>
      <c r="E306" s="261"/>
      <c r="F306" s="261"/>
      <c r="G306" s="263">
        <v>210519.93000000002</v>
      </c>
      <c r="H306" s="263"/>
      <c r="I306" s="263">
        <v>210427.51</v>
      </c>
      <c r="J306" s="263"/>
      <c r="AF306" s="85" t="s">
        <v>1806</v>
      </c>
    </row>
    <row r="310" spans="1:32" ht="16.5">
      <c r="A310" s="264" t="s">
        <v>1807</v>
      </c>
      <c r="B310" s="264"/>
      <c r="C310" s="264"/>
      <c r="D310" s="264"/>
      <c r="E310" s="264"/>
      <c r="F310" s="264"/>
      <c r="G310" s="264"/>
      <c r="H310" s="264"/>
      <c r="I310" s="264"/>
      <c r="J310" s="264"/>
      <c r="AE310" s="63" t="s">
        <v>1807</v>
      </c>
    </row>
    <row r="312" spans="1:32" ht="16.5">
      <c r="A312" s="264" t="s">
        <v>1808</v>
      </c>
      <c r="B312" s="264"/>
      <c r="C312" s="264"/>
      <c r="D312" s="264"/>
      <c r="E312" s="264"/>
      <c r="F312" s="264"/>
      <c r="G312" s="264"/>
      <c r="H312" s="264"/>
      <c r="I312" s="264"/>
      <c r="J312" s="264"/>
      <c r="AE312" s="63" t="s">
        <v>1808</v>
      </c>
    </row>
    <row r="313" spans="1:32" ht="42.75">
      <c r="A313" s="64" t="s">
        <v>555</v>
      </c>
      <c r="B313" s="65" t="s">
        <v>1809</v>
      </c>
      <c r="C313" s="65" t="s">
        <v>1810</v>
      </c>
      <c r="D313" s="66" t="s">
        <v>1811</v>
      </c>
      <c r="E313" s="45">
        <v>1</v>
      </c>
      <c r="F313" s="67"/>
      <c r="G313" s="56"/>
      <c r="H313" s="58"/>
      <c r="I313" s="68" t="s">
        <v>98</v>
      </c>
      <c r="J313" s="58"/>
      <c r="R313" s="47">
        <v>849.18</v>
      </c>
      <c r="S313" s="47">
        <v>721.8</v>
      </c>
      <c r="T313" s="47">
        <v>636.88</v>
      </c>
      <c r="U313" s="47">
        <v>509.51</v>
      </c>
    </row>
    <row r="314" spans="1:32" ht="14.25">
      <c r="A314" s="64"/>
      <c r="B314" s="65"/>
      <c r="C314" s="65" t="s">
        <v>88</v>
      </c>
      <c r="D314" s="66"/>
      <c r="E314" s="45"/>
      <c r="F314" s="67">
        <v>849.45</v>
      </c>
      <c r="G314" s="56" t="s">
        <v>771</v>
      </c>
      <c r="H314" s="58">
        <v>1019.34</v>
      </c>
      <c r="I314" s="68">
        <v>1</v>
      </c>
      <c r="J314" s="58">
        <v>1019.34</v>
      </c>
      <c r="Q314" s="47">
        <v>1019.34</v>
      </c>
    </row>
    <row r="315" spans="1:32" ht="14.25">
      <c r="A315" s="64"/>
      <c r="B315" s="65"/>
      <c r="C315" s="65" t="s">
        <v>89</v>
      </c>
      <c r="D315" s="66"/>
      <c r="E315" s="45"/>
      <c r="F315" s="67">
        <v>314.07</v>
      </c>
      <c r="G315" s="56" t="s">
        <v>771</v>
      </c>
      <c r="H315" s="58">
        <v>376.88</v>
      </c>
      <c r="I315" s="68">
        <v>1</v>
      </c>
      <c r="J315" s="58">
        <v>376.88</v>
      </c>
    </row>
    <row r="316" spans="1:32" ht="14.25">
      <c r="A316" s="64"/>
      <c r="B316" s="65"/>
      <c r="C316" s="65" t="s">
        <v>96</v>
      </c>
      <c r="D316" s="66"/>
      <c r="E316" s="45"/>
      <c r="F316" s="67">
        <v>35.11</v>
      </c>
      <c r="G316" s="56" t="s">
        <v>771</v>
      </c>
      <c r="H316" s="80">
        <v>42.13</v>
      </c>
      <c r="I316" s="68">
        <v>1</v>
      </c>
      <c r="J316" s="80">
        <v>42.13</v>
      </c>
      <c r="Q316" s="47">
        <v>42.13</v>
      </c>
    </row>
    <row r="317" spans="1:32" ht="14.25">
      <c r="A317" s="64"/>
      <c r="B317" s="65"/>
      <c r="C317" s="65" t="s">
        <v>97</v>
      </c>
      <c r="D317" s="66"/>
      <c r="E317" s="45"/>
      <c r="F317" s="67">
        <v>25.59</v>
      </c>
      <c r="G317" s="56" t="s">
        <v>98</v>
      </c>
      <c r="H317" s="58">
        <v>25.59</v>
      </c>
      <c r="I317" s="68">
        <v>1</v>
      </c>
      <c r="J317" s="58">
        <v>25.59</v>
      </c>
    </row>
    <row r="318" spans="1:32" ht="14.25">
      <c r="A318" s="64"/>
      <c r="B318" s="65"/>
      <c r="C318" s="65" t="s">
        <v>829</v>
      </c>
      <c r="D318" s="66" t="s">
        <v>91</v>
      </c>
      <c r="E318" s="45">
        <v>80</v>
      </c>
      <c r="F318" s="67"/>
      <c r="G318" s="56"/>
      <c r="H318" s="58">
        <v>849.18</v>
      </c>
      <c r="I318" s="68">
        <v>68</v>
      </c>
      <c r="J318" s="58">
        <v>721.8</v>
      </c>
    </row>
    <row r="319" spans="1:32" ht="14.25">
      <c r="A319" s="64"/>
      <c r="B319" s="65"/>
      <c r="C319" s="65" t="s">
        <v>830</v>
      </c>
      <c r="D319" s="66" t="s">
        <v>91</v>
      </c>
      <c r="E319" s="45">
        <v>60</v>
      </c>
      <c r="F319" s="67"/>
      <c r="G319" s="56"/>
      <c r="H319" s="58">
        <v>636.88</v>
      </c>
      <c r="I319" s="68">
        <v>48</v>
      </c>
      <c r="J319" s="58">
        <v>509.51</v>
      </c>
    </row>
    <row r="320" spans="1:32" ht="14.25">
      <c r="A320" s="69"/>
      <c r="B320" s="70"/>
      <c r="C320" s="70" t="s">
        <v>93</v>
      </c>
      <c r="D320" s="71" t="s">
        <v>94</v>
      </c>
      <c r="E320" s="72">
        <v>88.3</v>
      </c>
      <c r="F320" s="73"/>
      <c r="G320" s="74" t="s">
        <v>771</v>
      </c>
      <c r="H320" s="75">
        <v>105.96</v>
      </c>
      <c r="I320" s="76"/>
      <c r="J320" s="75"/>
    </row>
    <row r="321" spans="1:21" ht="15">
      <c r="C321" s="77" t="s">
        <v>95</v>
      </c>
      <c r="G321" s="263">
        <v>2907.87</v>
      </c>
      <c r="H321" s="263"/>
      <c r="I321" s="263">
        <v>2653.12</v>
      </c>
      <c r="J321" s="263"/>
      <c r="O321" s="79">
        <v>2907.87</v>
      </c>
      <c r="P321" s="79">
        <v>2653.12</v>
      </c>
    </row>
    <row r="322" spans="1:21" ht="42.75">
      <c r="A322" s="69" t="s">
        <v>558</v>
      </c>
      <c r="B322" s="70" t="s">
        <v>98</v>
      </c>
      <c r="C322" s="70" t="s">
        <v>1812</v>
      </c>
      <c r="D322" s="71" t="s">
        <v>454</v>
      </c>
      <c r="E322" s="72">
        <v>1</v>
      </c>
      <c r="F322" s="73">
        <v>35467.71</v>
      </c>
      <c r="G322" s="74" t="s">
        <v>98</v>
      </c>
      <c r="H322" s="75">
        <v>35467.71</v>
      </c>
      <c r="I322" s="76">
        <v>1</v>
      </c>
      <c r="J322" s="75">
        <v>35467.71</v>
      </c>
      <c r="R322" s="47">
        <v>0</v>
      </c>
      <c r="S322" s="47">
        <v>0</v>
      </c>
      <c r="T322" s="47">
        <v>0</v>
      </c>
      <c r="U322" s="47">
        <v>0</v>
      </c>
    </row>
    <row r="323" spans="1:21" ht="15">
      <c r="C323" s="77" t="s">
        <v>95</v>
      </c>
      <c r="G323" s="263">
        <v>35467.71</v>
      </c>
      <c r="H323" s="263"/>
      <c r="I323" s="263">
        <v>35467.71</v>
      </c>
      <c r="J323" s="263"/>
      <c r="O323" s="47">
        <v>35467.71</v>
      </c>
      <c r="P323" s="47">
        <v>35467.71</v>
      </c>
    </row>
    <row r="324" spans="1:21" ht="42.75">
      <c r="A324" s="64" t="s">
        <v>561</v>
      </c>
      <c r="B324" s="65" t="s">
        <v>1813</v>
      </c>
      <c r="C324" s="65" t="s">
        <v>1814</v>
      </c>
      <c r="D324" s="66" t="s">
        <v>1382</v>
      </c>
      <c r="E324" s="45">
        <v>1</v>
      </c>
      <c r="F324" s="67"/>
      <c r="G324" s="56"/>
      <c r="H324" s="58"/>
      <c r="I324" s="68" t="s">
        <v>98</v>
      </c>
      <c r="J324" s="58"/>
      <c r="R324" s="47">
        <v>3013.98</v>
      </c>
      <c r="S324" s="47">
        <v>2561.88</v>
      </c>
      <c r="T324" s="47">
        <v>2260.48</v>
      </c>
      <c r="U324" s="47">
        <v>1808.39</v>
      </c>
    </row>
    <row r="325" spans="1:21" ht="14.25">
      <c r="A325" s="64"/>
      <c r="B325" s="65"/>
      <c r="C325" s="65" t="s">
        <v>88</v>
      </c>
      <c r="D325" s="66"/>
      <c r="E325" s="45"/>
      <c r="F325" s="67">
        <v>3139.56</v>
      </c>
      <c r="G325" s="56" t="s">
        <v>771</v>
      </c>
      <c r="H325" s="58">
        <v>3767.47</v>
      </c>
      <c r="I325" s="68">
        <v>1</v>
      </c>
      <c r="J325" s="58">
        <v>3767.47</v>
      </c>
      <c r="Q325" s="47">
        <v>3767.47</v>
      </c>
    </row>
    <row r="326" spans="1:21" ht="14.25">
      <c r="A326" s="64"/>
      <c r="B326" s="65"/>
      <c r="C326" s="65" t="s">
        <v>89</v>
      </c>
      <c r="D326" s="66"/>
      <c r="E326" s="45"/>
      <c r="F326" s="67">
        <v>0</v>
      </c>
      <c r="G326" s="56" t="s">
        <v>771</v>
      </c>
      <c r="H326" s="58">
        <v>0</v>
      </c>
      <c r="I326" s="68">
        <v>1</v>
      </c>
      <c r="J326" s="58">
        <v>0</v>
      </c>
    </row>
    <row r="327" spans="1:21" ht="14.25">
      <c r="A327" s="64"/>
      <c r="B327" s="65"/>
      <c r="C327" s="65" t="s">
        <v>96</v>
      </c>
      <c r="D327" s="66"/>
      <c r="E327" s="45"/>
      <c r="F327" s="67">
        <v>0</v>
      </c>
      <c r="G327" s="56" t="s">
        <v>771</v>
      </c>
      <c r="H327" s="80">
        <v>0</v>
      </c>
      <c r="I327" s="68">
        <v>1</v>
      </c>
      <c r="J327" s="80">
        <v>0</v>
      </c>
      <c r="Q327" s="47">
        <v>0</v>
      </c>
    </row>
    <row r="328" spans="1:21" ht="14.25">
      <c r="A328" s="64"/>
      <c r="B328" s="65"/>
      <c r="C328" s="65" t="s">
        <v>97</v>
      </c>
      <c r="D328" s="66"/>
      <c r="E328" s="45"/>
      <c r="F328" s="67">
        <v>62.79</v>
      </c>
      <c r="G328" s="56" t="s">
        <v>98</v>
      </c>
      <c r="H328" s="58">
        <v>62.79</v>
      </c>
      <c r="I328" s="68">
        <v>1</v>
      </c>
      <c r="J328" s="58">
        <v>62.79</v>
      </c>
    </row>
    <row r="329" spans="1:21" ht="14.25">
      <c r="A329" s="64"/>
      <c r="B329" s="65"/>
      <c r="C329" s="65" t="s">
        <v>829</v>
      </c>
      <c r="D329" s="66" t="s">
        <v>91</v>
      </c>
      <c r="E329" s="45">
        <v>80</v>
      </c>
      <c r="F329" s="67"/>
      <c r="G329" s="56"/>
      <c r="H329" s="58">
        <v>3013.98</v>
      </c>
      <c r="I329" s="68">
        <v>68</v>
      </c>
      <c r="J329" s="58">
        <v>2561.88</v>
      </c>
    </row>
    <row r="330" spans="1:21" ht="14.25">
      <c r="A330" s="64"/>
      <c r="B330" s="65"/>
      <c r="C330" s="65" t="s">
        <v>830</v>
      </c>
      <c r="D330" s="66" t="s">
        <v>91</v>
      </c>
      <c r="E330" s="45">
        <v>60</v>
      </c>
      <c r="F330" s="67"/>
      <c r="G330" s="56"/>
      <c r="H330" s="58">
        <v>2260.48</v>
      </c>
      <c r="I330" s="68">
        <v>48</v>
      </c>
      <c r="J330" s="58">
        <v>1808.39</v>
      </c>
    </row>
    <row r="331" spans="1:21" ht="14.25">
      <c r="A331" s="69"/>
      <c r="B331" s="70"/>
      <c r="C331" s="70" t="s">
        <v>93</v>
      </c>
      <c r="D331" s="71" t="s">
        <v>94</v>
      </c>
      <c r="E331" s="72">
        <v>243</v>
      </c>
      <c r="F331" s="73"/>
      <c r="G331" s="74" t="s">
        <v>771</v>
      </c>
      <c r="H331" s="75">
        <v>291.59999999999997</v>
      </c>
      <c r="I331" s="76"/>
      <c r="J331" s="75"/>
    </row>
    <row r="332" spans="1:21" ht="15">
      <c r="C332" s="77" t="s">
        <v>95</v>
      </c>
      <c r="G332" s="263">
        <v>9104.7199999999993</v>
      </c>
      <c r="H332" s="263"/>
      <c r="I332" s="263">
        <v>8200.5300000000007</v>
      </c>
      <c r="J332" s="263"/>
      <c r="O332" s="79">
        <v>9104.7199999999993</v>
      </c>
      <c r="P332" s="79">
        <v>8200.5300000000007</v>
      </c>
    </row>
    <row r="333" spans="1:21" ht="28.5">
      <c r="A333" s="64" t="s">
        <v>565</v>
      </c>
      <c r="B333" s="65" t="s">
        <v>1815</v>
      </c>
      <c r="C333" s="65" t="s">
        <v>1816</v>
      </c>
      <c r="D333" s="66" t="s">
        <v>460</v>
      </c>
      <c r="E333" s="45">
        <v>16</v>
      </c>
      <c r="F333" s="67"/>
      <c r="G333" s="56"/>
      <c r="H333" s="58"/>
      <c r="I333" s="68" t="s">
        <v>98</v>
      </c>
      <c r="J333" s="58"/>
      <c r="R333" s="47">
        <v>157.21</v>
      </c>
      <c r="S333" s="47">
        <v>133.63</v>
      </c>
      <c r="T333" s="47">
        <v>111.07</v>
      </c>
      <c r="U333" s="47">
        <v>88.86</v>
      </c>
    </row>
    <row r="334" spans="1:21" ht="14.25">
      <c r="A334" s="64"/>
      <c r="B334" s="65"/>
      <c r="C334" s="65" t="s">
        <v>88</v>
      </c>
      <c r="D334" s="66"/>
      <c r="E334" s="45"/>
      <c r="F334" s="67">
        <v>8.9</v>
      </c>
      <c r="G334" s="56" t="s">
        <v>771</v>
      </c>
      <c r="H334" s="58">
        <v>170.88</v>
      </c>
      <c r="I334" s="68">
        <v>1</v>
      </c>
      <c r="J334" s="58">
        <v>170.88</v>
      </c>
      <c r="Q334" s="47">
        <v>170.88</v>
      </c>
    </row>
    <row r="335" spans="1:21" ht="14.25">
      <c r="A335" s="64"/>
      <c r="B335" s="65"/>
      <c r="C335" s="65" t="s">
        <v>89</v>
      </c>
      <c r="D335" s="66"/>
      <c r="E335" s="45"/>
      <c r="F335" s="67">
        <v>0.87</v>
      </c>
      <c r="G335" s="56" t="s">
        <v>771</v>
      </c>
      <c r="H335" s="58">
        <v>16.7</v>
      </c>
      <c r="I335" s="68">
        <v>1</v>
      </c>
      <c r="J335" s="58">
        <v>16.7</v>
      </c>
    </row>
    <row r="336" spans="1:21" ht="14.25">
      <c r="A336" s="64"/>
      <c r="B336" s="65"/>
      <c r="C336" s="65" t="s">
        <v>96</v>
      </c>
      <c r="D336" s="66"/>
      <c r="E336" s="45"/>
      <c r="F336" s="67">
        <v>0</v>
      </c>
      <c r="G336" s="56" t="s">
        <v>771</v>
      </c>
      <c r="H336" s="80">
        <v>0</v>
      </c>
      <c r="I336" s="68">
        <v>1</v>
      </c>
      <c r="J336" s="80">
        <v>0</v>
      </c>
      <c r="Q336" s="47">
        <v>0</v>
      </c>
    </row>
    <row r="337" spans="1:21" ht="14.25">
      <c r="A337" s="64"/>
      <c r="B337" s="65"/>
      <c r="C337" s="65" t="s">
        <v>97</v>
      </c>
      <c r="D337" s="66"/>
      <c r="E337" s="45"/>
      <c r="F337" s="67">
        <v>0.18</v>
      </c>
      <c r="G337" s="56" t="s">
        <v>98</v>
      </c>
      <c r="H337" s="58">
        <v>2.88</v>
      </c>
      <c r="I337" s="68">
        <v>1</v>
      </c>
      <c r="J337" s="58">
        <v>2.88</v>
      </c>
    </row>
    <row r="338" spans="1:21" ht="14.25">
      <c r="A338" s="64"/>
      <c r="B338" s="65"/>
      <c r="C338" s="65" t="s">
        <v>829</v>
      </c>
      <c r="D338" s="66" t="s">
        <v>91</v>
      </c>
      <c r="E338" s="45">
        <v>92</v>
      </c>
      <c r="F338" s="67"/>
      <c r="G338" s="56"/>
      <c r="H338" s="58">
        <v>157.21</v>
      </c>
      <c r="I338" s="68">
        <v>78.2</v>
      </c>
      <c r="J338" s="58">
        <v>133.63</v>
      </c>
    </row>
    <row r="339" spans="1:21" ht="14.25">
      <c r="A339" s="64"/>
      <c r="B339" s="65"/>
      <c r="C339" s="65" t="s">
        <v>830</v>
      </c>
      <c r="D339" s="66" t="s">
        <v>91</v>
      </c>
      <c r="E339" s="45">
        <v>65</v>
      </c>
      <c r="F339" s="67"/>
      <c r="G339" s="56"/>
      <c r="H339" s="58">
        <v>111.07</v>
      </c>
      <c r="I339" s="68">
        <v>52</v>
      </c>
      <c r="J339" s="58">
        <v>88.86</v>
      </c>
    </row>
    <row r="340" spans="1:21" ht="14.25">
      <c r="A340" s="69"/>
      <c r="B340" s="70"/>
      <c r="C340" s="70" t="s">
        <v>93</v>
      </c>
      <c r="D340" s="71" t="s">
        <v>94</v>
      </c>
      <c r="E340" s="72">
        <v>1.03</v>
      </c>
      <c r="F340" s="73"/>
      <c r="G340" s="74" t="s">
        <v>771</v>
      </c>
      <c r="H340" s="75">
        <v>19.776</v>
      </c>
      <c r="I340" s="76"/>
      <c r="J340" s="75"/>
    </row>
    <row r="341" spans="1:21" ht="15">
      <c r="C341" s="77" t="s">
        <v>95</v>
      </c>
      <c r="G341" s="263">
        <v>458.73999999999995</v>
      </c>
      <c r="H341" s="263"/>
      <c r="I341" s="263">
        <v>412.95000000000005</v>
      </c>
      <c r="J341" s="263"/>
      <c r="O341" s="79">
        <v>458.73999999999995</v>
      </c>
      <c r="P341" s="79">
        <v>412.95000000000005</v>
      </c>
    </row>
    <row r="342" spans="1:21" ht="14.25">
      <c r="A342" s="69" t="s">
        <v>569</v>
      </c>
      <c r="B342" s="70" t="s">
        <v>98</v>
      </c>
      <c r="C342" s="70" t="s">
        <v>1817</v>
      </c>
      <c r="D342" s="71" t="s">
        <v>454</v>
      </c>
      <c r="E342" s="72">
        <v>1</v>
      </c>
      <c r="F342" s="73">
        <v>3267.74</v>
      </c>
      <c r="G342" s="74" t="s">
        <v>98</v>
      </c>
      <c r="H342" s="75">
        <v>3267.74</v>
      </c>
      <c r="I342" s="76">
        <v>1</v>
      </c>
      <c r="J342" s="75">
        <v>3267.74</v>
      </c>
      <c r="R342" s="47">
        <v>0</v>
      </c>
      <c r="S342" s="47">
        <v>0</v>
      </c>
      <c r="T342" s="47">
        <v>0</v>
      </c>
      <c r="U342" s="47">
        <v>0</v>
      </c>
    </row>
    <row r="343" spans="1:21" ht="15">
      <c r="C343" s="77" t="s">
        <v>95</v>
      </c>
      <c r="G343" s="263">
        <v>3267.74</v>
      </c>
      <c r="H343" s="263"/>
      <c r="I343" s="263">
        <v>3267.74</v>
      </c>
      <c r="J343" s="263"/>
      <c r="O343" s="47">
        <v>3267.74</v>
      </c>
      <c r="P343" s="47">
        <v>3267.74</v>
      </c>
    </row>
    <row r="344" spans="1:21" ht="28.5">
      <c r="A344" s="69" t="s">
        <v>572</v>
      </c>
      <c r="B344" s="70" t="s">
        <v>98</v>
      </c>
      <c r="C344" s="70" t="s">
        <v>1818</v>
      </c>
      <c r="D344" s="71" t="s">
        <v>454</v>
      </c>
      <c r="E344" s="72">
        <v>1</v>
      </c>
      <c r="F344" s="73">
        <v>949.03</v>
      </c>
      <c r="G344" s="74" t="s">
        <v>98</v>
      </c>
      <c r="H344" s="75">
        <v>949.03</v>
      </c>
      <c r="I344" s="76">
        <v>1</v>
      </c>
      <c r="J344" s="75">
        <v>949.03</v>
      </c>
      <c r="R344" s="47">
        <v>0</v>
      </c>
      <c r="S344" s="47">
        <v>0</v>
      </c>
      <c r="T344" s="47">
        <v>0</v>
      </c>
      <c r="U344" s="47">
        <v>0</v>
      </c>
    </row>
    <row r="345" spans="1:21" ht="15">
      <c r="C345" s="77" t="s">
        <v>95</v>
      </c>
      <c r="G345" s="263">
        <v>949.03</v>
      </c>
      <c r="H345" s="263"/>
      <c r="I345" s="263">
        <v>949.03</v>
      </c>
      <c r="J345" s="263"/>
      <c r="O345" s="47">
        <v>949.03</v>
      </c>
      <c r="P345" s="47">
        <v>949.03</v>
      </c>
    </row>
    <row r="346" spans="1:21" ht="28.5">
      <c r="A346" s="69" t="s">
        <v>576</v>
      </c>
      <c r="B346" s="70" t="s">
        <v>98</v>
      </c>
      <c r="C346" s="70" t="s">
        <v>1819</v>
      </c>
      <c r="D346" s="71" t="s">
        <v>454</v>
      </c>
      <c r="E346" s="72">
        <v>7</v>
      </c>
      <c r="F346" s="73">
        <v>5605.7</v>
      </c>
      <c r="G346" s="74" t="s">
        <v>98</v>
      </c>
      <c r="H346" s="75">
        <v>39239.9</v>
      </c>
      <c r="I346" s="76">
        <v>1</v>
      </c>
      <c r="J346" s="75">
        <v>39239.9</v>
      </c>
      <c r="R346" s="47">
        <v>0</v>
      </c>
      <c r="S346" s="47">
        <v>0</v>
      </c>
      <c r="T346" s="47">
        <v>0</v>
      </c>
      <c r="U346" s="47">
        <v>0</v>
      </c>
    </row>
    <row r="347" spans="1:21" ht="15">
      <c r="C347" s="77" t="s">
        <v>95</v>
      </c>
      <c r="G347" s="263">
        <v>39239.9</v>
      </c>
      <c r="H347" s="263"/>
      <c r="I347" s="263">
        <v>39239.9</v>
      </c>
      <c r="J347" s="263"/>
      <c r="O347" s="47">
        <v>39239.9</v>
      </c>
      <c r="P347" s="47">
        <v>39239.9</v>
      </c>
    </row>
    <row r="348" spans="1:21" ht="28.5">
      <c r="A348" s="69" t="s">
        <v>579</v>
      </c>
      <c r="B348" s="70" t="s">
        <v>98</v>
      </c>
      <c r="C348" s="70" t="s">
        <v>1820</v>
      </c>
      <c r="D348" s="71" t="s">
        <v>454</v>
      </c>
      <c r="E348" s="72">
        <v>1</v>
      </c>
      <c r="F348" s="73">
        <v>22731.99</v>
      </c>
      <c r="G348" s="74" t="s">
        <v>98</v>
      </c>
      <c r="H348" s="75">
        <v>22731.99</v>
      </c>
      <c r="I348" s="76">
        <v>1</v>
      </c>
      <c r="J348" s="75">
        <v>22731.99</v>
      </c>
      <c r="R348" s="47">
        <v>0</v>
      </c>
      <c r="S348" s="47">
        <v>0</v>
      </c>
      <c r="T348" s="47">
        <v>0</v>
      </c>
      <c r="U348" s="47">
        <v>0</v>
      </c>
    </row>
    <row r="349" spans="1:21" ht="15">
      <c r="C349" s="77" t="s">
        <v>95</v>
      </c>
      <c r="G349" s="263">
        <v>22731.99</v>
      </c>
      <c r="H349" s="263"/>
      <c r="I349" s="263">
        <v>22731.99</v>
      </c>
      <c r="J349" s="263"/>
      <c r="O349" s="47">
        <v>22731.99</v>
      </c>
      <c r="P349" s="47">
        <v>22731.99</v>
      </c>
    </row>
    <row r="350" spans="1:21" ht="28.5">
      <c r="A350" s="69" t="s">
        <v>583</v>
      </c>
      <c r="B350" s="70" t="s">
        <v>98</v>
      </c>
      <c r="C350" s="70" t="s">
        <v>1821</v>
      </c>
      <c r="D350" s="71" t="s">
        <v>454</v>
      </c>
      <c r="E350" s="72">
        <v>4</v>
      </c>
      <c r="F350" s="73">
        <v>14132.75</v>
      </c>
      <c r="G350" s="74" t="s">
        <v>98</v>
      </c>
      <c r="H350" s="75">
        <v>56531</v>
      </c>
      <c r="I350" s="76">
        <v>1</v>
      </c>
      <c r="J350" s="75">
        <v>56531</v>
      </c>
      <c r="R350" s="47">
        <v>0</v>
      </c>
      <c r="S350" s="47">
        <v>0</v>
      </c>
      <c r="T350" s="47">
        <v>0</v>
      </c>
      <c r="U350" s="47">
        <v>0</v>
      </c>
    </row>
    <row r="351" spans="1:21" ht="15">
      <c r="C351" s="77" t="s">
        <v>95</v>
      </c>
      <c r="G351" s="263">
        <v>56531</v>
      </c>
      <c r="H351" s="263"/>
      <c r="I351" s="263">
        <v>56531</v>
      </c>
      <c r="J351" s="263"/>
      <c r="O351" s="47">
        <v>56531</v>
      </c>
      <c r="P351" s="47">
        <v>56531</v>
      </c>
    </row>
    <row r="352" spans="1:21" ht="28.5">
      <c r="A352" s="69" t="s">
        <v>587</v>
      </c>
      <c r="B352" s="70" t="s">
        <v>98</v>
      </c>
      <c r="C352" s="70" t="s">
        <v>1822</v>
      </c>
      <c r="D352" s="71" t="s">
        <v>454</v>
      </c>
      <c r="E352" s="72">
        <v>5</v>
      </c>
      <c r="F352" s="73">
        <v>13649.15</v>
      </c>
      <c r="G352" s="74" t="s">
        <v>98</v>
      </c>
      <c r="H352" s="75">
        <v>68245.75</v>
      </c>
      <c r="I352" s="76">
        <v>1</v>
      </c>
      <c r="J352" s="75">
        <v>68245.75</v>
      </c>
      <c r="R352" s="47">
        <v>0</v>
      </c>
      <c r="S352" s="47">
        <v>0</v>
      </c>
      <c r="T352" s="47">
        <v>0</v>
      </c>
      <c r="U352" s="47">
        <v>0</v>
      </c>
    </row>
    <row r="353" spans="1:21" ht="15">
      <c r="C353" s="77" t="s">
        <v>95</v>
      </c>
      <c r="G353" s="263">
        <v>68245.75</v>
      </c>
      <c r="H353" s="263"/>
      <c r="I353" s="263">
        <v>68245.75</v>
      </c>
      <c r="J353" s="263"/>
      <c r="O353" s="47">
        <v>68245.75</v>
      </c>
      <c r="P353" s="47">
        <v>68245.75</v>
      </c>
    </row>
    <row r="354" spans="1:21" ht="28.5">
      <c r="A354" s="64" t="s">
        <v>597</v>
      </c>
      <c r="B354" s="65" t="s">
        <v>1823</v>
      </c>
      <c r="C354" s="65" t="s">
        <v>1824</v>
      </c>
      <c r="D354" s="66" t="s">
        <v>460</v>
      </c>
      <c r="E354" s="45">
        <v>1</v>
      </c>
      <c r="F354" s="67"/>
      <c r="G354" s="56"/>
      <c r="H354" s="58"/>
      <c r="I354" s="68" t="s">
        <v>98</v>
      </c>
      <c r="J354" s="58"/>
      <c r="R354" s="47">
        <v>16.38</v>
      </c>
      <c r="S354" s="47">
        <v>13.92</v>
      </c>
      <c r="T354" s="47">
        <v>12.28</v>
      </c>
      <c r="U354" s="47">
        <v>9.83</v>
      </c>
    </row>
    <row r="355" spans="1:21" ht="14.25">
      <c r="A355" s="64"/>
      <c r="B355" s="65"/>
      <c r="C355" s="65" t="s">
        <v>88</v>
      </c>
      <c r="D355" s="66"/>
      <c r="E355" s="45"/>
      <c r="F355" s="67">
        <v>17.059999999999999</v>
      </c>
      <c r="G355" s="56" t="s">
        <v>771</v>
      </c>
      <c r="H355" s="58">
        <v>20.47</v>
      </c>
      <c r="I355" s="68">
        <v>1</v>
      </c>
      <c r="J355" s="58">
        <v>20.47</v>
      </c>
      <c r="Q355" s="47">
        <v>20.47</v>
      </c>
    </row>
    <row r="356" spans="1:21" ht="14.25">
      <c r="A356" s="64"/>
      <c r="B356" s="65"/>
      <c r="C356" s="65" t="s">
        <v>89</v>
      </c>
      <c r="D356" s="66"/>
      <c r="E356" s="45"/>
      <c r="F356" s="67">
        <v>0</v>
      </c>
      <c r="G356" s="56" t="s">
        <v>771</v>
      </c>
      <c r="H356" s="58">
        <v>0</v>
      </c>
      <c r="I356" s="68">
        <v>1</v>
      </c>
      <c r="J356" s="58">
        <v>0</v>
      </c>
    </row>
    <row r="357" spans="1:21" ht="14.25">
      <c r="A357" s="64"/>
      <c r="B357" s="65"/>
      <c r="C357" s="65" t="s">
        <v>96</v>
      </c>
      <c r="D357" s="66"/>
      <c r="E357" s="45"/>
      <c r="F357" s="67">
        <v>0</v>
      </c>
      <c r="G357" s="56" t="s">
        <v>771</v>
      </c>
      <c r="H357" s="80">
        <v>0</v>
      </c>
      <c r="I357" s="68">
        <v>1</v>
      </c>
      <c r="J357" s="80">
        <v>0</v>
      </c>
      <c r="Q357" s="47">
        <v>0</v>
      </c>
    </row>
    <row r="358" spans="1:21" ht="14.25">
      <c r="A358" s="64"/>
      <c r="B358" s="65"/>
      <c r="C358" s="65" t="s">
        <v>97</v>
      </c>
      <c r="D358" s="66"/>
      <c r="E358" s="45"/>
      <c r="F358" s="67">
        <v>0.34</v>
      </c>
      <c r="G358" s="56" t="s">
        <v>98</v>
      </c>
      <c r="H358" s="58">
        <v>0.34</v>
      </c>
      <c r="I358" s="68">
        <v>1</v>
      </c>
      <c r="J358" s="58">
        <v>0.34</v>
      </c>
    </row>
    <row r="359" spans="1:21" ht="14.25">
      <c r="A359" s="64"/>
      <c r="B359" s="65"/>
      <c r="C359" s="65" t="s">
        <v>829</v>
      </c>
      <c r="D359" s="66" t="s">
        <v>91</v>
      </c>
      <c r="E359" s="45">
        <v>80</v>
      </c>
      <c r="F359" s="67"/>
      <c r="G359" s="56"/>
      <c r="H359" s="58">
        <v>16.38</v>
      </c>
      <c r="I359" s="68">
        <v>68</v>
      </c>
      <c r="J359" s="58">
        <v>13.92</v>
      </c>
    </row>
    <row r="360" spans="1:21" ht="14.25">
      <c r="A360" s="64"/>
      <c r="B360" s="65"/>
      <c r="C360" s="65" t="s">
        <v>830</v>
      </c>
      <c r="D360" s="66" t="s">
        <v>91</v>
      </c>
      <c r="E360" s="45">
        <v>60</v>
      </c>
      <c r="F360" s="67"/>
      <c r="G360" s="56"/>
      <c r="H360" s="58">
        <v>12.28</v>
      </c>
      <c r="I360" s="68">
        <v>48</v>
      </c>
      <c r="J360" s="58">
        <v>9.83</v>
      </c>
    </row>
    <row r="361" spans="1:21" ht="14.25">
      <c r="A361" s="69"/>
      <c r="B361" s="70"/>
      <c r="C361" s="70" t="s">
        <v>93</v>
      </c>
      <c r="D361" s="71" t="s">
        <v>94</v>
      </c>
      <c r="E361" s="72">
        <v>2</v>
      </c>
      <c r="F361" s="73"/>
      <c r="G361" s="74" t="s">
        <v>771</v>
      </c>
      <c r="H361" s="75">
        <v>2.4</v>
      </c>
      <c r="I361" s="76"/>
      <c r="J361" s="75"/>
    </row>
    <row r="362" spans="1:21" ht="15">
      <c r="C362" s="77" t="s">
        <v>95</v>
      </c>
      <c r="G362" s="263">
        <v>49.47</v>
      </c>
      <c r="H362" s="263"/>
      <c r="I362" s="263">
        <v>44.56</v>
      </c>
      <c r="J362" s="263"/>
      <c r="O362" s="79">
        <v>49.47</v>
      </c>
      <c r="P362" s="79">
        <v>44.56</v>
      </c>
    </row>
    <row r="363" spans="1:21" ht="28.5">
      <c r="A363" s="69" t="s">
        <v>793</v>
      </c>
      <c r="B363" s="70" t="s">
        <v>98</v>
      </c>
      <c r="C363" s="70" t="s">
        <v>1825</v>
      </c>
      <c r="D363" s="71" t="s">
        <v>454</v>
      </c>
      <c r="E363" s="72">
        <v>1</v>
      </c>
      <c r="F363" s="73">
        <v>1037.08</v>
      </c>
      <c r="G363" s="74" t="s">
        <v>98</v>
      </c>
      <c r="H363" s="75">
        <v>1037.08</v>
      </c>
      <c r="I363" s="76">
        <v>1</v>
      </c>
      <c r="J363" s="75">
        <v>1037.08</v>
      </c>
      <c r="R363" s="47">
        <v>0</v>
      </c>
      <c r="S363" s="47">
        <v>0</v>
      </c>
      <c r="T363" s="47">
        <v>0</v>
      </c>
      <c r="U363" s="47">
        <v>0</v>
      </c>
    </row>
    <row r="364" spans="1:21" ht="15">
      <c r="C364" s="77" t="s">
        <v>95</v>
      </c>
      <c r="G364" s="263">
        <v>1037.08</v>
      </c>
      <c r="H364" s="263"/>
      <c r="I364" s="263">
        <v>1037.08</v>
      </c>
      <c r="J364" s="263"/>
      <c r="O364" s="47">
        <v>1037.08</v>
      </c>
      <c r="P364" s="47">
        <v>1037.08</v>
      </c>
    </row>
    <row r="365" spans="1:21" ht="28.5">
      <c r="A365" s="64" t="s">
        <v>795</v>
      </c>
      <c r="B365" s="65" t="s">
        <v>1669</v>
      </c>
      <c r="C365" s="65" t="s">
        <v>1670</v>
      </c>
      <c r="D365" s="66" t="s">
        <v>460</v>
      </c>
      <c r="E365" s="45">
        <v>1</v>
      </c>
      <c r="F365" s="67"/>
      <c r="G365" s="56"/>
      <c r="H365" s="58"/>
      <c r="I365" s="68" t="s">
        <v>98</v>
      </c>
      <c r="J365" s="58"/>
      <c r="R365" s="47">
        <v>65.040000000000006</v>
      </c>
      <c r="S365" s="47">
        <v>55.28</v>
      </c>
      <c r="T365" s="47">
        <v>48.78</v>
      </c>
      <c r="U365" s="47">
        <v>39.020000000000003</v>
      </c>
    </row>
    <row r="366" spans="1:21" ht="14.25">
      <c r="A366" s="64"/>
      <c r="B366" s="65"/>
      <c r="C366" s="65" t="s">
        <v>88</v>
      </c>
      <c r="D366" s="66"/>
      <c r="E366" s="45"/>
      <c r="F366" s="67">
        <v>65.03</v>
      </c>
      <c r="G366" s="56" t="s">
        <v>771</v>
      </c>
      <c r="H366" s="58">
        <v>78.040000000000006</v>
      </c>
      <c r="I366" s="68">
        <v>1</v>
      </c>
      <c r="J366" s="58">
        <v>78.040000000000006</v>
      </c>
      <c r="Q366" s="47">
        <v>78.040000000000006</v>
      </c>
    </row>
    <row r="367" spans="1:21" ht="14.25">
      <c r="A367" s="64"/>
      <c r="B367" s="65"/>
      <c r="C367" s="65" t="s">
        <v>89</v>
      </c>
      <c r="D367" s="66"/>
      <c r="E367" s="45"/>
      <c r="F367" s="67">
        <v>24.3</v>
      </c>
      <c r="G367" s="56" t="s">
        <v>771</v>
      </c>
      <c r="H367" s="58">
        <v>29.16</v>
      </c>
      <c r="I367" s="68">
        <v>1</v>
      </c>
      <c r="J367" s="58">
        <v>29.16</v>
      </c>
    </row>
    <row r="368" spans="1:21" ht="14.25">
      <c r="A368" s="64"/>
      <c r="B368" s="65"/>
      <c r="C368" s="65" t="s">
        <v>96</v>
      </c>
      <c r="D368" s="66"/>
      <c r="E368" s="45"/>
      <c r="F368" s="67">
        <v>2.72</v>
      </c>
      <c r="G368" s="56" t="s">
        <v>771</v>
      </c>
      <c r="H368" s="80">
        <v>3.26</v>
      </c>
      <c r="I368" s="68">
        <v>1</v>
      </c>
      <c r="J368" s="80">
        <v>3.26</v>
      </c>
      <c r="Q368" s="47">
        <v>3.26</v>
      </c>
    </row>
    <row r="369" spans="1:21" ht="14.25">
      <c r="A369" s="64"/>
      <c r="B369" s="65"/>
      <c r="C369" s="65" t="s">
        <v>97</v>
      </c>
      <c r="D369" s="66"/>
      <c r="E369" s="45"/>
      <c r="F369" s="67">
        <v>22.54</v>
      </c>
      <c r="G369" s="56" t="s">
        <v>98</v>
      </c>
      <c r="H369" s="58">
        <v>22.54</v>
      </c>
      <c r="I369" s="68">
        <v>1</v>
      </c>
      <c r="J369" s="58">
        <v>22.54</v>
      </c>
    </row>
    <row r="370" spans="1:21" ht="14.25">
      <c r="A370" s="64"/>
      <c r="B370" s="65"/>
      <c r="C370" s="65" t="s">
        <v>829</v>
      </c>
      <c r="D370" s="66" t="s">
        <v>91</v>
      </c>
      <c r="E370" s="45">
        <v>80</v>
      </c>
      <c r="F370" s="67"/>
      <c r="G370" s="56"/>
      <c r="H370" s="58">
        <v>65.040000000000006</v>
      </c>
      <c r="I370" s="68">
        <v>68</v>
      </c>
      <c r="J370" s="58">
        <v>55.28</v>
      </c>
    </row>
    <row r="371" spans="1:21" ht="14.25">
      <c r="A371" s="64"/>
      <c r="B371" s="65"/>
      <c r="C371" s="65" t="s">
        <v>830</v>
      </c>
      <c r="D371" s="66" t="s">
        <v>91</v>
      </c>
      <c r="E371" s="45">
        <v>60</v>
      </c>
      <c r="F371" s="67"/>
      <c r="G371" s="56"/>
      <c r="H371" s="58">
        <v>48.78</v>
      </c>
      <c r="I371" s="68">
        <v>48</v>
      </c>
      <c r="J371" s="58">
        <v>39.020000000000003</v>
      </c>
    </row>
    <row r="372" spans="1:21" ht="14.25">
      <c r="A372" s="69"/>
      <c r="B372" s="70"/>
      <c r="C372" s="70" t="s">
        <v>93</v>
      </c>
      <c r="D372" s="71" t="s">
        <v>94</v>
      </c>
      <c r="E372" s="72">
        <v>6.76</v>
      </c>
      <c r="F372" s="73"/>
      <c r="G372" s="74" t="s">
        <v>771</v>
      </c>
      <c r="H372" s="75">
        <v>8.1120000000000001</v>
      </c>
      <c r="I372" s="76"/>
      <c r="J372" s="75"/>
    </row>
    <row r="373" spans="1:21" ht="15">
      <c r="C373" s="77" t="s">
        <v>95</v>
      </c>
      <c r="G373" s="263">
        <v>243.56</v>
      </c>
      <c r="H373" s="263"/>
      <c r="I373" s="263">
        <v>224.04000000000002</v>
      </c>
      <c r="J373" s="263"/>
      <c r="O373" s="79">
        <v>243.56</v>
      </c>
      <c r="P373" s="79">
        <v>224.04000000000002</v>
      </c>
    </row>
    <row r="374" spans="1:21" ht="28.5">
      <c r="A374" s="69" t="s">
        <v>600</v>
      </c>
      <c r="B374" s="70" t="s">
        <v>98</v>
      </c>
      <c r="C374" s="70" t="s">
        <v>1826</v>
      </c>
      <c r="D374" s="71" t="s">
        <v>454</v>
      </c>
      <c r="E374" s="72">
        <v>1</v>
      </c>
      <c r="F374" s="73">
        <v>1207.27</v>
      </c>
      <c r="G374" s="74" t="s">
        <v>98</v>
      </c>
      <c r="H374" s="75">
        <v>1207.27</v>
      </c>
      <c r="I374" s="76">
        <v>1</v>
      </c>
      <c r="J374" s="75">
        <v>1207.27</v>
      </c>
      <c r="R374" s="47">
        <v>0</v>
      </c>
      <c r="S374" s="47">
        <v>0</v>
      </c>
      <c r="T374" s="47">
        <v>0</v>
      </c>
      <c r="U374" s="47">
        <v>0</v>
      </c>
    </row>
    <row r="375" spans="1:21" ht="15">
      <c r="C375" s="77" t="s">
        <v>95</v>
      </c>
      <c r="G375" s="263">
        <v>1207.27</v>
      </c>
      <c r="H375" s="263"/>
      <c r="I375" s="263">
        <v>1207.27</v>
      </c>
      <c r="J375" s="263"/>
      <c r="O375" s="47">
        <v>1207.27</v>
      </c>
      <c r="P375" s="47">
        <v>1207.27</v>
      </c>
    </row>
    <row r="376" spans="1:21" ht="42.75">
      <c r="A376" s="64" t="s">
        <v>603</v>
      </c>
      <c r="B376" s="65" t="s">
        <v>1827</v>
      </c>
      <c r="C376" s="65" t="s">
        <v>1828</v>
      </c>
      <c r="D376" s="66" t="s">
        <v>1811</v>
      </c>
      <c r="E376" s="45">
        <v>1</v>
      </c>
      <c r="F376" s="67"/>
      <c r="G376" s="56"/>
      <c r="H376" s="58"/>
      <c r="I376" s="68" t="s">
        <v>98</v>
      </c>
      <c r="J376" s="58"/>
      <c r="R376" s="47">
        <v>346.18</v>
      </c>
      <c r="S376" s="47">
        <v>294.26</v>
      </c>
      <c r="T376" s="47">
        <v>259.64</v>
      </c>
      <c r="U376" s="47">
        <v>207.71</v>
      </c>
    </row>
    <row r="377" spans="1:21" ht="14.25">
      <c r="A377" s="64"/>
      <c r="B377" s="65"/>
      <c r="C377" s="65" t="s">
        <v>88</v>
      </c>
      <c r="D377" s="66"/>
      <c r="E377" s="45"/>
      <c r="F377" s="67">
        <v>346.32</v>
      </c>
      <c r="G377" s="56" t="s">
        <v>771</v>
      </c>
      <c r="H377" s="58">
        <v>415.58</v>
      </c>
      <c r="I377" s="68">
        <v>1</v>
      </c>
      <c r="J377" s="58">
        <v>415.58</v>
      </c>
      <c r="Q377" s="47">
        <v>415.58</v>
      </c>
    </row>
    <row r="378" spans="1:21" ht="14.25">
      <c r="A378" s="64"/>
      <c r="B378" s="65"/>
      <c r="C378" s="65" t="s">
        <v>89</v>
      </c>
      <c r="D378" s="66"/>
      <c r="E378" s="45"/>
      <c r="F378" s="67">
        <v>127.79</v>
      </c>
      <c r="G378" s="56" t="s">
        <v>771</v>
      </c>
      <c r="H378" s="58">
        <v>153.35</v>
      </c>
      <c r="I378" s="68">
        <v>1</v>
      </c>
      <c r="J378" s="58">
        <v>153.35</v>
      </c>
    </row>
    <row r="379" spans="1:21" ht="14.25">
      <c r="A379" s="64"/>
      <c r="B379" s="65"/>
      <c r="C379" s="65" t="s">
        <v>96</v>
      </c>
      <c r="D379" s="66"/>
      <c r="E379" s="45"/>
      <c r="F379" s="67">
        <v>14.29</v>
      </c>
      <c r="G379" s="56" t="s">
        <v>771</v>
      </c>
      <c r="H379" s="80">
        <v>17.149999999999999</v>
      </c>
      <c r="I379" s="68">
        <v>1</v>
      </c>
      <c r="J379" s="80">
        <v>17.149999999999999</v>
      </c>
      <c r="Q379" s="47">
        <v>17.149999999999999</v>
      </c>
    </row>
    <row r="380" spans="1:21" ht="14.25">
      <c r="A380" s="64"/>
      <c r="B380" s="65"/>
      <c r="C380" s="65" t="s">
        <v>97</v>
      </c>
      <c r="D380" s="66"/>
      <c r="E380" s="45"/>
      <c r="F380" s="67">
        <v>10.37</v>
      </c>
      <c r="G380" s="56" t="s">
        <v>98</v>
      </c>
      <c r="H380" s="58">
        <v>10.37</v>
      </c>
      <c r="I380" s="68">
        <v>1</v>
      </c>
      <c r="J380" s="58">
        <v>10.37</v>
      </c>
    </row>
    <row r="381" spans="1:21" ht="14.25">
      <c r="A381" s="64"/>
      <c r="B381" s="65"/>
      <c r="C381" s="65" t="s">
        <v>829</v>
      </c>
      <c r="D381" s="66" t="s">
        <v>91</v>
      </c>
      <c r="E381" s="45">
        <v>80</v>
      </c>
      <c r="F381" s="67"/>
      <c r="G381" s="56"/>
      <c r="H381" s="58">
        <v>346.18</v>
      </c>
      <c r="I381" s="68">
        <v>68</v>
      </c>
      <c r="J381" s="58">
        <v>294.26</v>
      </c>
    </row>
    <row r="382" spans="1:21" ht="14.25">
      <c r="A382" s="64"/>
      <c r="B382" s="65"/>
      <c r="C382" s="65" t="s">
        <v>830</v>
      </c>
      <c r="D382" s="66" t="s">
        <v>91</v>
      </c>
      <c r="E382" s="45">
        <v>60</v>
      </c>
      <c r="F382" s="67"/>
      <c r="G382" s="56"/>
      <c r="H382" s="58">
        <v>259.64</v>
      </c>
      <c r="I382" s="68">
        <v>48</v>
      </c>
      <c r="J382" s="58">
        <v>207.71</v>
      </c>
    </row>
    <row r="383" spans="1:21" ht="14.25">
      <c r="A383" s="69"/>
      <c r="B383" s="70"/>
      <c r="C383" s="70" t="s">
        <v>93</v>
      </c>
      <c r="D383" s="71" t="s">
        <v>94</v>
      </c>
      <c r="E383" s="72">
        <v>36</v>
      </c>
      <c r="F383" s="73"/>
      <c r="G383" s="74" t="s">
        <v>771</v>
      </c>
      <c r="H383" s="75">
        <v>43.199999999999996</v>
      </c>
      <c r="I383" s="76"/>
      <c r="J383" s="75"/>
    </row>
    <row r="384" spans="1:21" ht="15">
      <c r="C384" s="77" t="s">
        <v>95</v>
      </c>
      <c r="G384" s="263">
        <v>1185.1199999999999</v>
      </c>
      <c r="H384" s="263"/>
      <c r="I384" s="263">
        <v>1081.27</v>
      </c>
      <c r="J384" s="263"/>
      <c r="O384" s="79">
        <v>1185.1199999999999</v>
      </c>
      <c r="P384" s="79">
        <v>1081.27</v>
      </c>
    </row>
    <row r="385" spans="1:32" ht="14.25">
      <c r="A385" s="69" t="s">
        <v>918</v>
      </c>
      <c r="B385" s="70" t="s">
        <v>98</v>
      </c>
      <c r="C385" s="70" t="s">
        <v>1829</v>
      </c>
      <c r="D385" s="71" t="s">
        <v>454</v>
      </c>
      <c r="E385" s="72">
        <v>1</v>
      </c>
      <c r="F385" s="73">
        <v>20058.38</v>
      </c>
      <c r="G385" s="74" t="s">
        <v>98</v>
      </c>
      <c r="H385" s="75">
        <v>20058.38</v>
      </c>
      <c r="I385" s="76">
        <v>1</v>
      </c>
      <c r="J385" s="75">
        <v>20058.38</v>
      </c>
      <c r="R385" s="47">
        <v>0</v>
      </c>
      <c r="S385" s="47">
        <v>0</v>
      </c>
      <c r="T385" s="47">
        <v>0</v>
      </c>
      <c r="U385" s="47">
        <v>0</v>
      </c>
    </row>
    <row r="386" spans="1:32" ht="15">
      <c r="C386" s="77" t="s">
        <v>95</v>
      </c>
      <c r="G386" s="263">
        <v>20058.38</v>
      </c>
      <c r="H386" s="263"/>
      <c r="I386" s="263">
        <v>20058.38</v>
      </c>
      <c r="J386" s="263"/>
      <c r="O386" s="47">
        <v>20058.38</v>
      </c>
      <c r="P386" s="47">
        <v>20058.38</v>
      </c>
    </row>
    <row r="388" spans="1:32" ht="15">
      <c r="A388" s="261" t="s">
        <v>1830</v>
      </c>
      <c r="B388" s="261"/>
      <c r="C388" s="261"/>
      <c r="D388" s="261"/>
      <c r="E388" s="261"/>
      <c r="F388" s="261"/>
      <c r="G388" s="263">
        <v>262685.32999999996</v>
      </c>
      <c r="H388" s="263"/>
      <c r="I388" s="263">
        <v>261352.31999999998</v>
      </c>
      <c r="J388" s="263"/>
      <c r="AF388" s="85" t="s">
        <v>1830</v>
      </c>
    </row>
    <row r="392" spans="1:32" ht="30">
      <c r="A392" s="261" t="s">
        <v>1831</v>
      </c>
      <c r="B392" s="261"/>
      <c r="C392" s="261"/>
      <c r="D392" s="261"/>
      <c r="E392" s="261"/>
      <c r="F392" s="261"/>
      <c r="G392" s="263">
        <v>262685.32999999996</v>
      </c>
      <c r="H392" s="263"/>
      <c r="I392" s="263">
        <v>261352.31999999998</v>
      </c>
      <c r="J392" s="263"/>
      <c r="AF392" s="85" t="s">
        <v>1831</v>
      </c>
    </row>
    <row r="396" spans="1:32" ht="16.5">
      <c r="A396" s="264" t="s">
        <v>1832</v>
      </c>
      <c r="B396" s="264"/>
      <c r="C396" s="264"/>
      <c r="D396" s="264"/>
      <c r="E396" s="264"/>
      <c r="F396" s="264"/>
      <c r="G396" s="264"/>
      <c r="H396" s="264"/>
      <c r="I396" s="264"/>
      <c r="J396" s="264"/>
      <c r="AE396" s="63" t="s">
        <v>1832</v>
      </c>
    </row>
    <row r="398" spans="1:32" ht="16.5">
      <c r="A398" s="264" t="s">
        <v>1833</v>
      </c>
      <c r="B398" s="264"/>
      <c r="C398" s="264"/>
      <c r="D398" s="264"/>
      <c r="E398" s="264"/>
      <c r="F398" s="264"/>
      <c r="G398" s="264"/>
      <c r="H398" s="264"/>
      <c r="I398" s="264"/>
      <c r="J398" s="264"/>
      <c r="AE398" s="63" t="s">
        <v>1833</v>
      </c>
    </row>
    <row r="399" spans="1:32" ht="28.5">
      <c r="A399" s="64" t="s">
        <v>611</v>
      </c>
      <c r="B399" s="65" t="s">
        <v>1834</v>
      </c>
      <c r="C399" s="65" t="s">
        <v>1835</v>
      </c>
      <c r="D399" s="66" t="s">
        <v>460</v>
      </c>
      <c r="E399" s="45">
        <v>1</v>
      </c>
      <c r="F399" s="67"/>
      <c r="G399" s="56"/>
      <c r="H399" s="58"/>
      <c r="I399" s="68" t="s">
        <v>98</v>
      </c>
      <c r="J399" s="58"/>
      <c r="R399" s="47">
        <v>111.78</v>
      </c>
      <c r="S399" s="47">
        <v>95.02</v>
      </c>
      <c r="T399" s="47">
        <v>83.84</v>
      </c>
      <c r="U399" s="47">
        <v>67.069999999999993</v>
      </c>
    </row>
    <row r="400" spans="1:32" ht="14.25">
      <c r="A400" s="64"/>
      <c r="B400" s="65"/>
      <c r="C400" s="65" t="s">
        <v>88</v>
      </c>
      <c r="D400" s="66"/>
      <c r="E400" s="45"/>
      <c r="F400" s="67">
        <v>112.01</v>
      </c>
      <c r="G400" s="56" t="s">
        <v>771</v>
      </c>
      <c r="H400" s="58">
        <v>134.41</v>
      </c>
      <c r="I400" s="68">
        <v>1</v>
      </c>
      <c r="J400" s="58">
        <v>134.41</v>
      </c>
      <c r="Q400" s="47">
        <v>134.41</v>
      </c>
    </row>
    <row r="401" spans="1:32" ht="14.25">
      <c r="A401" s="64"/>
      <c r="B401" s="65"/>
      <c r="C401" s="65" t="s">
        <v>89</v>
      </c>
      <c r="D401" s="66"/>
      <c r="E401" s="45"/>
      <c r="F401" s="67">
        <v>39.6</v>
      </c>
      <c r="G401" s="56" t="s">
        <v>771</v>
      </c>
      <c r="H401" s="58">
        <v>47.52</v>
      </c>
      <c r="I401" s="68">
        <v>1</v>
      </c>
      <c r="J401" s="58">
        <v>47.52</v>
      </c>
    </row>
    <row r="402" spans="1:32" ht="14.25">
      <c r="A402" s="64"/>
      <c r="B402" s="65"/>
      <c r="C402" s="65" t="s">
        <v>96</v>
      </c>
      <c r="D402" s="66"/>
      <c r="E402" s="45"/>
      <c r="F402" s="67">
        <v>4.43</v>
      </c>
      <c r="G402" s="56" t="s">
        <v>771</v>
      </c>
      <c r="H402" s="80">
        <v>5.32</v>
      </c>
      <c r="I402" s="68">
        <v>1</v>
      </c>
      <c r="J402" s="80">
        <v>5.32</v>
      </c>
      <c r="Q402" s="47">
        <v>5.32</v>
      </c>
    </row>
    <row r="403" spans="1:32" ht="14.25">
      <c r="A403" s="64"/>
      <c r="B403" s="65"/>
      <c r="C403" s="65" t="s">
        <v>97</v>
      </c>
      <c r="D403" s="66"/>
      <c r="E403" s="45"/>
      <c r="F403" s="67">
        <v>48.32</v>
      </c>
      <c r="G403" s="56" t="s">
        <v>98</v>
      </c>
      <c r="H403" s="58">
        <v>48.32</v>
      </c>
      <c r="I403" s="68">
        <v>1</v>
      </c>
      <c r="J403" s="58">
        <v>48.32</v>
      </c>
    </row>
    <row r="404" spans="1:32" ht="14.25">
      <c r="A404" s="64"/>
      <c r="B404" s="65"/>
      <c r="C404" s="65" t="s">
        <v>829</v>
      </c>
      <c r="D404" s="66" t="s">
        <v>91</v>
      </c>
      <c r="E404" s="45">
        <v>80</v>
      </c>
      <c r="F404" s="67"/>
      <c r="G404" s="56"/>
      <c r="H404" s="58">
        <v>111.78</v>
      </c>
      <c r="I404" s="68">
        <v>68</v>
      </c>
      <c r="J404" s="58">
        <v>95.02</v>
      </c>
    </row>
    <row r="405" spans="1:32" ht="14.25">
      <c r="A405" s="64"/>
      <c r="B405" s="65"/>
      <c r="C405" s="65" t="s">
        <v>830</v>
      </c>
      <c r="D405" s="66" t="s">
        <v>91</v>
      </c>
      <c r="E405" s="45">
        <v>60</v>
      </c>
      <c r="F405" s="67"/>
      <c r="G405" s="56"/>
      <c r="H405" s="58">
        <v>83.84</v>
      </c>
      <c r="I405" s="68">
        <v>48</v>
      </c>
      <c r="J405" s="58">
        <v>67.069999999999993</v>
      </c>
    </row>
    <row r="406" spans="1:32" ht="14.25">
      <c r="A406" s="69"/>
      <c r="B406" s="70"/>
      <c r="C406" s="70" t="s">
        <v>93</v>
      </c>
      <c r="D406" s="71" t="s">
        <v>94</v>
      </c>
      <c r="E406" s="72">
        <v>10.1</v>
      </c>
      <c r="F406" s="73"/>
      <c r="G406" s="74" t="s">
        <v>771</v>
      </c>
      <c r="H406" s="75">
        <v>12.12</v>
      </c>
      <c r="I406" s="76"/>
      <c r="J406" s="75"/>
    </row>
    <row r="407" spans="1:32" ht="15">
      <c r="C407" s="77" t="s">
        <v>95</v>
      </c>
      <c r="G407" s="263">
        <v>425.87</v>
      </c>
      <c r="H407" s="263"/>
      <c r="I407" s="263">
        <v>392.34</v>
      </c>
      <c r="J407" s="263"/>
      <c r="O407" s="79">
        <v>425.87</v>
      </c>
      <c r="P407" s="79">
        <v>392.34</v>
      </c>
    </row>
    <row r="408" spans="1:32" ht="28.5">
      <c r="A408" s="69" t="s">
        <v>616</v>
      </c>
      <c r="B408" s="70" t="s">
        <v>98</v>
      </c>
      <c r="C408" s="70" t="s">
        <v>1836</v>
      </c>
      <c r="D408" s="71" t="s">
        <v>454</v>
      </c>
      <c r="E408" s="72">
        <v>1</v>
      </c>
      <c r="F408" s="73">
        <v>7808.64</v>
      </c>
      <c r="G408" s="74" t="s">
        <v>98</v>
      </c>
      <c r="H408" s="75">
        <v>7808.64</v>
      </c>
      <c r="I408" s="76">
        <v>1</v>
      </c>
      <c r="J408" s="75">
        <v>7808.64</v>
      </c>
      <c r="R408" s="47">
        <v>0</v>
      </c>
      <c r="S408" s="47">
        <v>0</v>
      </c>
      <c r="T408" s="47">
        <v>0</v>
      </c>
      <c r="U408" s="47">
        <v>0</v>
      </c>
    </row>
    <row r="409" spans="1:32" ht="15">
      <c r="C409" s="77" t="s">
        <v>95</v>
      </c>
      <c r="G409" s="263">
        <v>7808.64</v>
      </c>
      <c r="H409" s="263"/>
      <c r="I409" s="263">
        <v>7808.64</v>
      </c>
      <c r="J409" s="263"/>
      <c r="O409" s="47">
        <v>7808.64</v>
      </c>
      <c r="P409" s="47">
        <v>7808.64</v>
      </c>
    </row>
    <row r="410" spans="1:32" ht="14.25">
      <c r="A410" s="69" t="s">
        <v>617</v>
      </c>
      <c r="B410" s="70" t="s">
        <v>98</v>
      </c>
      <c r="C410" s="70" t="s">
        <v>1837</v>
      </c>
      <c r="D410" s="71" t="s">
        <v>454</v>
      </c>
      <c r="E410" s="72">
        <v>1</v>
      </c>
      <c r="F410" s="73">
        <v>354.13</v>
      </c>
      <c r="G410" s="74" t="s">
        <v>98</v>
      </c>
      <c r="H410" s="75">
        <v>354.13</v>
      </c>
      <c r="I410" s="76">
        <v>1</v>
      </c>
      <c r="J410" s="75">
        <v>354.13</v>
      </c>
      <c r="R410" s="47">
        <v>0</v>
      </c>
      <c r="S410" s="47">
        <v>0</v>
      </c>
      <c r="T410" s="47">
        <v>0</v>
      </c>
      <c r="U410" s="47">
        <v>0</v>
      </c>
    </row>
    <row r="411" spans="1:32" ht="15">
      <c r="C411" s="77" t="s">
        <v>95</v>
      </c>
      <c r="G411" s="263">
        <v>354.13</v>
      </c>
      <c r="H411" s="263"/>
      <c r="I411" s="263">
        <v>354.13</v>
      </c>
      <c r="J411" s="263"/>
      <c r="O411" s="47">
        <v>354.13</v>
      </c>
      <c r="P411" s="47">
        <v>354.13</v>
      </c>
    </row>
    <row r="413" spans="1:32" ht="15">
      <c r="A413" s="261" t="s">
        <v>1838</v>
      </c>
      <c r="B413" s="261"/>
      <c r="C413" s="261"/>
      <c r="D413" s="261"/>
      <c r="E413" s="261"/>
      <c r="F413" s="261"/>
      <c r="G413" s="263">
        <v>8588.64</v>
      </c>
      <c r="H413" s="263"/>
      <c r="I413" s="263">
        <v>8555.1099999999988</v>
      </c>
      <c r="J413" s="263"/>
      <c r="AF413" s="85" t="s">
        <v>1838</v>
      </c>
    </row>
    <row r="417" spans="1:32" ht="16.5">
      <c r="A417" s="264" t="s">
        <v>1839</v>
      </c>
      <c r="B417" s="264"/>
      <c r="C417" s="264"/>
      <c r="D417" s="264"/>
      <c r="E417" s="264"/>
      <c r="F417" s="264"/>
      <c r="G417" s="264"/>
      <c r="H417" s="264"/>
      <c r="I417" s="264"/>
      <c r="J417" s="264"/>
      <c r="AE417" s="63" t="s">
        <v>1839</v>
      </c>
    </row>
    <row r="418" spans="1:32" ht="28.5">
      <c r="A418" s="64" t="s">
        <v>618</v>
      </c>
      <c r="B418" s="65" t="s">
        <v>1834</v>
      </c>
      <c r="C418" s="65" t="s">
        <v>1835</v>
      </c>
      <c r="D418" s="66" t="s">
        <v>460</v>
      </c>
      <c r="E418" s="45">
        <v>1</v>
      </c>
      <c r="F418" s="67"/>
      <c r="G418" s="56"/>
      <c r="H418" s="58"/>
      <c r="I418" s="68" t="s">
        <v>98</v>
      </c>
      <c r="J418" s="58"/>
      <c r="R418" s="47">
        <v>111.78</v>
      </c>
      <c r="S418" s="47">
        <v>95.02</v>
      </c>
      <c r="T418" s="47">
        <v>83.84</v>
      </c>
      <c r="U418" s="47">
        <v>67.069999999999993</v>
      </c>
    </row>
    <row r="419" spans="1:32" ht="14.25">
      <c r="A419" s="64"/>
      <c r="B419" s="65"/>
      <c r="C419" s="65" t="s">
        <v>88</v>
      </c>
      <c r="D419" s="66"/>
      <c r="E419" s="45"/>
      <c r="F419" s="67">
        <v>112.01</v>
      </c>
      <c r="G419" s="56" t="s">
        <v>771</v>
      </c>
      <c r="H419" s="58">
        <v>134.41</v>
      </c>
      <c r="I419" s="68">
        <v>1</v>
      </c>
      <c r="J419" s="58">
        <v>134.41</v>
      </c>
      <c r="Q419" s="47">
        <v>134.41</v>
      </c>
    </row>
    <row r="420" spans="1:32" ht="14.25">
      <c r="A420" s="64"/>
      <c r="B420" s="65"/>
      <c r="C420" s="65" t="s">
        <v>89</v>
      </c>
      <c r="D420" s="66"/>
      <c r="E420" s="45"/>
      <c r="F420" s="67">
        <v>39.6</v>
      </c>
      <c r="G420" s="56" t="s">
        <v>771</v>
      </c>
      <c r="H420" s="58">
        <v>47.52</v>
      </c>
      <c r="I420" s="68">
        <v>1</v>
      </c>
      <c r="J420" s="58">
        <v>47.52</v>
      </c>
    </row>
    <row r="421" spans="1:32" ht="14.25">
      <c r="A421" s="64"/>
      <c r="B421" s="65"/>
      <c r="C421" s="65" t="s">
        <v>96</v>
      </c>
      <c r="D421" s="66"/>
      <c r="E421" s="45"/>
      <c r="F421" s="67">
        <v>4.43</v>
      </c>
      <c r="G421" s="56" t="s">
        <v>771</v>
      </c>
      <c r="H421" s="80">
        <v>5.32</v>
      </c>
      <c r="I421" s="68">
        <v>1</v>
      </c>
      <c r="J421" s="80">
        <v>5.32</v>
      </c>
      <c r="Q421" s="47">
        <v>5.32</v>
      </c>
    </row>
    <row r="422" spans="1:32" ht="14.25">
      <c r="A422" s="64"/>
      <c r="B422" s="65"/>
      <c r="C422" s="65" t="s">
        <v>97</v>
      </c>
      <c r="D422" s="66"/>
      <c r="E422" s="45"/>
      <c r="F422" s="67">
        <v>48.32</v>
      </c>
      <c r="G422" s="56" t="s">
        <v>98</v>
      </c>
      <c r="H422" s="58">
        <v>48.32</v>
      </c>
      <c r="I422" s="68">
        <v>1</v>
      </c>
      <c r="J422" s="58">
        <v>48.32</v>
      </c>
    </row>
    <row r="423" spans="1:32" ht="14.25">
      <c r="A423" s="64"/>
      <c r="B423" s="65"/>
      <c r="C423" s="65" t="s">
        <v>829</v>
      </c>
      <c r="D423" s="66" t="s">
        <v>91</v>
      </c>
      <c r="E423" s="45">
        <v>80</v>
      </c>
      <c r="F423" s="67"/>
      <c r="G423" s="56"/>
      <c r="H423" s="58">
        <v>111.78</v>
      </c>
      <c r="I423" s="68">
        <v>68</v>
      </c>
      <c r="J423" s="58">
        <v>95.02</v>
      </c>
    </row>
    <row r="424" spans="1:32" ht="14.25">
      <c r="A424" s="64"/>
      <c r="B424" s="65"/>
      <c r="C424" s="65" t="s">
        <v>830</v>
      </c>
      <c r="D424" s="66" t="s">
        <v>91</v>
      </c>
      <c r="E424" s="45">
        <v>60</v>
      </c>
      <c r="F424" s="67"/>
      <c r="G424" s="56"/>
      <c r="H424" s="58">
        <v>83.84</v>
      </c>
      <c r="I424" s="68">
        <v>48</v>
      </c>
      <c r="J424" s="58">
        <v>67.069999999999993</v>
      </c>
    </row>
    <row r="425" spans="1:32" ht="14.25">
      <c r="A425" s="69"/>
      <c r="B425" s="70"/>
      <c r="C425" s="70" t="s">
        <v>93</v>
      </c>
      <c r="D425" s="71" t="s">
        <v>94</v>
      </c>
      <c r="E425" s="72">
        <v>10.1</v>
      </c>
      <c r="F425" s="73"/>
      <c r="G425" s="74" t="s">
        <v>771</v>
      </c>
      <c r="H425" s="75">
        <v>12.12</v>
      </c>
      <c r="I425" s="76"/>
      <c r="J425" s="75"/>
    </row>
    <row r="426" spans="1:32" ht="15">
      <c r="C426" s="77" t="s">
        <v>95</v>
      </c>
      <c r="G426" s="263">
        <v>425.87</v>
      </c>
      <c r="H426" s="263"/>
      <c r="I426" s="263">
        <v>392.34</v>
      </c>
      <c r="J426" s="263"/>
      <c r="O426" s="79">
        <v>425.87</v>
      </c>
      <c r="P426" s="79">
        <v>392.34</v>
      </c>
    </row>
    <row r="427" spans="1:32" ht="28.5">
      <c r="A427" s="69" t="s">
        <v>619</v>
      </c>
      <c r="B427" s="70" t="s">
        <v>98</v>
      </c>
      <c r="C427" s="70" t="s">
        <v>1840</v>
      </c>
      <c r="D427" s="71" t="s">
        <v>454</v>
      </c>
      <c r="E427" s="72">
        <v>1</v>
      </c>
      <c r="F427" s="73">
        <v>4133.9799999999996</v>
      </c>
      <c r="G427" s="74" t="s">
        <v>98</v>
      </c>
      <c r="H427" s="75">
        <v>4133.9799999999996</v>
      </c>
      <c r="I427" s="76">
        <v>1</v>
      </c>
      <c r="J427" s="75">
        <v>4133.9799999999996</v>
      </c>
      <c r="R427" s="47">
        <v>0</v>
      </c>
      <c r="S427" s="47">
        <v>0</v>
      </c>
      <c r="T427" s="47">
        <v>0</v>
      </c>
      <c r="U427" s="47">
        <v>0</v>
      </c>
    </row>
    <row r="428" spans="1:32" ht="15">
      <c r="C428" s="77" t="s">
        <v>95</v>
      </c>
      <c r="G428" s="263">
        <v>4133.9799999999996</v>
      </c>
      <c r="H428" s="263"/>
      <c r="I428" s="263">
        <v>4133.9799999999996</v>
      </c>
      <c r="J428" s="263"/>
      <c r="O428" s="47">
        <v>4133.9799999999996</v>
      </c>
      <c r="P428" s="47">
        <v>4133.9799999999996</v>
      </c>
    </row>
    <row r="429" spans="1:32" ht="14.25">
      <c r="A429" s="69" t="s">
        <v>620</v>
      </c>
      <c r="B429" s="70" t="s">
        <v>98</v>
      </c>
      <c r="C429" s="70" t="s">
        <v>1837</v>
      </c>
      <c r="D429" s="71" t="s">
        <v>454</v>
      </c>
      <c r="E429" s="72">
        <v>1</v>
      </c>
      <c r="F429" s="73">
        <v>354.13</v>
      </c>
      <c r="G429" s="74" t="s">
        <v>98</v>
      </c>
      <c r="H429" s="75">
        <v>354.13</v>
      </c>
      <c r="I429" s="76">
        <v>1</v>
      </c>
      <c r="J429" s="75">
        <v>354.13</v>
      </c>
      <c r="R429" s="47">
        <v>0</v>
      </c>
      <c r="S429" s="47">
        <v>0</v>
      </c>
      <c r="T429" s="47">
        <v>0</v>
      </c>
      <c r="U429" s="47">
        <v>0</v>
      </c>
    </row>
    <row r="430" spans="1:32" ht="15">
      <c r="C430" s="77" t="s">
        <v>95</v>
      </c>
      <c r="G430" s="263">
        <v>354.13</v>
      </c>
      <c r="H430" s="263"/>
      <c r="I430" s="263">
        <v>354.13</v>
      </c>
      <c r="J430" s="263"/>
      <c r="O430" s="47">
        <v>354.13</v>
      </c>
      <c r="P430" s="47">
        <v>354.13</v>
      </c>
    </row>
    <row r="432" spans="1:32" ht="15">
      <c r="A432" s="261" t="s">
        <v>1841</v>
      </c>
      <c r="B432" s="261"/>
      <c r="C432" s="261"/>
      <c r="D432" s="261"/>
      <c r="E432" s="261"/>
      <c r="F432" s="261"/>
      <c r="G432" s="263">
        <v>4913.9799999999996</v>
      </c>
      <c r="H432" s="263"/>
      <c r="I432" s="263">
        <v>4880.45</v>
      </c>
      <c r="J432" s="263"/>
      <c r="AF432" s="85" t="s">
        <v>1841</v>
      </c>
    </row>
    <row r="436" spans="1:31" ht="16.5">
      <c r="A436" s="264" t="s">
        <v>1842</v>
      </c>
      <c r="B436" s="264"/>
      <c r="C436" s="264"/>
      <c r="D436" s="264"/>
      <c r="E436" s="264"/>
      <c r="F436" s="264"/>
      <c r="G436" s="264"/>
      <c r="H436" s="264"/>
      <c r="I436" s="264"/>
      <c r="J436" s="264"/>
      <c r="AE436" s="63" t="s">
        <v>1842</v>
      </c>
    </row>
    <row r="437" spans="1:31" ht="28.5">
      <c r="A437" s="64" t="s">
        <v>621</v>
      </c>
      <c r="B437" s="65" t="s">
        <v>1834</v>
      </c>
      <c r="C437" s="65" t="s">
        <v>1835</v>
      </c>
      <c r="D437" s="66" t="s">
        <v>460</v>
      </c>
      <c r="E437" s="45">
        <v>1</v>
      </c>
      <c r="F437" s="67"/>
      <c r="G437" s="56"/>
      <c r="H437" s="58"/>
      <c r="I437" s="68" t="s">
        <v>98</v>
      </c>
      <c r="J437" s="58"/>
      <c r="R437" s="47">
        <v>111.78</v>
      </c>
      <c r="S437" s="47">
        <v>95.02</v>
      </c>
      <c r="T437" s="47">
        <v>83.84</v>
      </c>
      <c r="U437" s="47">
        <v>67.069999999999993</v>
      </c>
    </row>
    <row r="438" spans="1:31" ht="14.25">
      <c r="A438" s="64"/>
      <c r="B438" s="65"/>
      <c r="C438" s="65" t="s">
        <v>88</v>
      </c>
      <c r="D438" s="66"/>
      <c r="E438" s="45"/>
      <c r="F438" s="67">
        <v>112.01</v>
      </c>
      <c r="G438" s="56" t="s">
        <v>771</v>
      </c>
      <c r="H438" s="58">
        <v>134.41</v>
      </c>
      <c r="I438" s="68">
        <v>1</v>
      </c>
      <c r="J438" s="58">
        <v>134.41</v>
      </c>
      <c r="Q438" s="47">
        <v>134.41</v>
      </c>
    </row>
    <row r="439" spans="1:31" ht="14.25">
      <c r="A439" s="64"/>
      <c r="B439" s="65"/>
      <c r="C439" s="65" t="s">
        <v>89</v>
      </c>
      <c r="D439" s="66"/>
      <c r="E439" s="45"/>
      <c r="F439" s="67">
        <v>39.6</v>
      </c>
      <c r="G439" s="56" t="s">
        <v>771</v>
      </c>
      <c r="H439" s="58">
        <v>47.52</v>
      </c>
      <c r="I439" s="68">
        <v>1</v>
      </c>
      <c r="J439" s="58">
        <v>47.52</v>
      </c>
    </row>
    <row r="440" spans="1:31" ht="14.25">
      <c r="A440" s="64"/>
      <c r="B440" s="65"/>
      <c r="C440" s="65" t="s">
        <v>96</v>
      </c>
      <c r="D440" s="66"/>
      <c r="E440" s="45"/>
      <c r="F440" s="67">
        <v>4.43</v>
      </c>
      <c r="G440" s="56" t="s">
        <v>771</v>
      </c>
      <c r="H440" s="80">
        <v>5.32</v>
      </c>
      <c r="I440" s="68">
        <v>1</v>
      </c>
      <c r="J440" s="80">
        <v>5.32</v>
      </c>
      <c r="Q440" s="47">
        <v>5.32</v>
      </c>
    </row>
    <row r="441" spans="1:31" ht="14.25">
      <c r="A441" s="64"/>
      <c r="B441" s="65"/>
      <c r="C441" s="65" t="s">
        <v>97</v>
      </c>
      <c r="D441" s="66"/>
      <c r="E441" s="45"/>
      <c r="F441" s="67">
        <v>48.32</v>
      </c>
      <c r="G441" s="56" t="s">
        <v>98</v>
      </c>
      <c r="H441" s="58">
        <v>48.32</v>
      </c>
      <c r="I441" s="68">
        <v>1</v>
      </c>
      <c r="J441" s="58">
        <v>48.32</v>
      </c>
    </row>
    <row r="442" spans="1:31" ht="14.25">
      <c r="A442" s="64"/>
      <c r="B442" s="65"/>
      <c r="C442" s="65" t="s">
        <v>829</v>
      </c>
      <c r="D442" s="66" t="s">
        <v>91</v>
      </c>
      <c r="E442" s="45">
        <v>80</v>
      </c>
      <c r="F442" s="67"/>
      <c r="G442" s="56"/>
      <c r="H442" s="58">
        <v>111.78</v>
      </c>
      <c r="I442" s="68">
        <v>68</v>
      </c>
      <c r="J442" s="58">
        <v>95.02</v>
      </c>
    </row>
    <row r="443" spans="1:31" ht="14.25">
      <c r="A443" s="64"/>
      <c r="B443" s="65"/>
      <c r="C443" s="65" t="s">
        <v>830</v>
      </c>
      <c r="D443" s="66" t="s">
        <v>91</v>
      </c>
      <c r="E443" s="45">
        <v>60</v>
      </c>
      <c r="F443" s="67"/>
      <c r="G443" s="56"/>
      <c r="H443" s="58">
        <v>83.84</v>
      </c>
      <c r="I443" s="68">
        <v>48</v>
      </c>
      <c r="J443" s="58">
        <v>67.069999999999993</v>
      </c>
    </row>
    <row r="444" spans="1:31" ht="14.25">
      <c r="A444" s="69"/>
      <c r="B444" s="70"/>
      <c r="C444" s="70" t="s">
        <v>93</v>
      </c>
      <c r="D444" s="71" t="s">
        <v>94</v>
      </c>
      <c r="E444" s="72">
        <v>10.1</v>
      </c>
      <c r="F444" s="73"/>
      <c r="G444" s="74" t="s">
        <v>771</v>
      </c>
      <c r="H444" s="75">
        <v>12.12</v>
      </c>
      <c r="I444" s="76"/>
      <c r="J444" s="75"/>
    </row>
    <row r="445" spans="1:31" ht="15">
      <c r="C445" s="77" t="s">
        <v>95</v>
      </c>
      <c r="G445" s="263">
        <v>425.87</v>
      </c>
      <c r="H445" s="263"/>
      <c r="I445" s="263">
        <v>392.34</v>
      </c>
      <c r="J445" s="263"/>
      <c r="O445" s="79">
        <v>425.87</v>
      </c>
      <c r="P445" s="79">
        <v>392.34</v>
      </c>
    </row>
    <row r="446" spans="1:31" ht="28.5">
      <c r="A446" s="69" t="s">
        <v>622</v>
      </c>
      <c r="B446" s="70" t="s">
        <v>98</v>
      </c>
      <c r="C446" s="70" t="s">
        <v>1843</v>
      </c>
      <c r="D446" s="71" t="s">
        <v>454</v>
      </c>
      <c r="E446" s="72">
        <v>1</v>
      </c>
      <c r="F446" s="73">
        <v>2788.8</v>
      </c>
      <c r="G446" s="74" t="s">
        <v>98</v>
      </c>
      <c r="H446" s="75">
        <v>2788.8</v>
      </c>
      <c r="I446" s="76">
        <v>1</v>
      </c>
      <c r="J446" s="75">
        <v>2788.8</v>
      </c>
      <c r="R446" s="47">
        <v>0</v>
      </c>
      <c r="S446" s="47">
        <v>0</v>
      </c>
      <c r="T446" s="47">
        <v>0</v>
      </c>
      <c r="U446" s="47">
        <v>0</v>
      </c>
    </row>
    <row r="447" spans="1:31" ht="15">
      <c r="C447" s="77" t="s">
        <v>95</v>
      </c>
      <c r="G447" s="263">
        <v>2788.8</v>
      </c>
      <c r="H447" s="263"/>
      <c r="I447" s="263">
        <v>2788.8</v>
      </c>
      <c r="J447" s="263"/>
      <c r="O447" s="47">
        <v>2788.8</v>
      </c>
      <c r="P447" s="47">
        <v>2788.8</v>
      </c>
    </row>
    <row r="448" spans="1:31" ht="14.25">
      <c r="A448" s="69" t="s">
        <v>623</v>
      </c>
      <c r="B448" s="70" t="s">
        <v>98</v>
      </c>
      <c r="C448" s="70" t="s">
        <v>1837</v>
      </c>
      <c r="D448" s="71" t="s">
        <v>454</v>
      </c>
      <c r="E448" s="72">
        <v>1</v>
      </c>
      <c r="F448" s="73">
        <v>354.13</v>
      </c>
      <c r="G448" s="74" t="s">
        <v>98</v>
      </c>
      <c r="H448" s="75">
        <v>354.13</v>
      </c>
      <c r="I448" s="76">
        <v>1</v>
      </c>
      <c r="J448" s="75">
        <v>354.13</v>
      </c>
      <c r="R448" s="47">
        <v>0</v>
      </c>
      <c r="S448" s="47">
        <v>0</v>
      </c>
      <c r="T448" s="47">
        <v>0</v>
      </c>
      <c r="U448" s="47">
        <v>0</v>
      </c>
    </row>
    <row r="449" spans="1:32" ht="15">
      <c r="C449" s="77" t="s">
        <v>95</v>
      </c>
      <c r="G449" s="263">
        <v>354.13</v>
      </c>
      <c r="H449" s="263"/>
      <c r="I449" s="263">
        <v>354.13</v>
      </c>
      <c r="J449" s="263"/>
      <c r="O449" s="47">
        <v>354.13</v>
      </c>
      <c r="P449" s="47">
        <v>354.13</v>
      </c>
    </row>
    <row r="451" spans="1:32" ht="15">
      <c r="A451" s="261" t="s">
        <v>1844</v>
      </c>
      <c r="B451" s="261"/>
      <c r="C451" s="261"/>
      <c r="D451" s="261"/>
      <c r="E451" s="261"/>
      <c r="F451" s="261"/>
      <c r="G451" s="263">
        <v>3568.8</v>
      </c>
      <c r="H451" s="263"/>
      <c r="I451" s="263">
        <v>3535.2700000000004</v>
      </c>
      <c r="J451" s="263"/>
      <c r="AF451" s="85" t="s">
        <v>1844</v>
      </c>
    </row>
    <row r="455" spans="1:32" ht="15">
      <c r="A455" s="261" t="s">
        <v>1845</v>
      </c>
      <c r="B455" s="261"/>
      <c r="C455" s="261"/>
      <c r="D455" s="261"/>
      <c r="E455" s="261"/>
      <c r="F455" s="261"/>
      <c r="G455" s="263">
        <v>17071.420000000002</v>
      </c>
      <c r="H455" s="263"/>
      <c r="I455" s="263">
        <v>16970.829999999998</v>
      </c>
      <c r="J455" s="263"/>
      <c r="AF455" s="85" t="s">
        <v>1845</v>
      </c>
    </row>
    <row r="459" spans="1:32" ht="16.5">
      <c r="A459" s="264" t="s">
        <v>1846</v>
      </c>
      <c r="B459" s="264"/>
      <c r="C459" s="264"/>
      <c r="D459" s="264"/>
      <c r="E459" s="264"/>
      <c r="F459" s="264"/>
      <c r="G459" s="264"/>
      <c r="H459" s="264"/>
      <c r="I459" s="264"/>
      <c r="J459" s="264"/>
      <c r="AE459" s="63" t="s">
        <v>1846</v>
      </c>
    </row>
    <row r="460" spans="1:32" ht="28.5">
      <c r="A460" s="64" t="s">
        <v>624</v>
      </c>
      <c r="B460" s="65" t="s">
        <v>826</v>
      </c>
      <c r="C460" s="65" t="s">
        <v>827</v>
      </c>
      <c r="D460" s="66" t="s">
        <v>828</v>
      </c>
      <c r="E460" s="45">
        <v>2</v>
      </c>
      <c r="F460" s="67"/>
      <c r="G460" s="56"/>
      <c r="H460" s="58"/>
      <c r="I460" s="68" t="s">
        <v>98</v>
      </c>
      <c r="J460" s="58"/>
      <c r="R460" s="47">
        <v>344.85</v>
      </c>
      <c r="S460" s="47">
        <v>293.12</v>
      </c>
      <c r="T460" s="47">
        <v>235.95</v>
      </c>
      <c r="U460" s="47">
        <v>188.76</v>
      </c>
    </row>
    <row r="461" spans="1:32" ht="14.25">
      <c r="A461" s="64"/>
      <c r="B461" s="65"/>
      <c r="C461" s="65" t="s">
        <v>88</v>
      </c>
      <c r="D461" s="66"/>
      <c r="E461" s="45"/>
      <c r="F461" s="67">
        <v>140.44999999999999</v>
      </c>
      <c r="G461" s="56" t="s">
        <v>771</v>
      </c>
      <c r="H461" s="58">
        <v>337.08</v>
      </c>
      <c r="I461" s="68">
        <v>1</v>
      </c>
      <c r="J461" s="58">
        <v>337.08</v>
      </c>
      <c r="Q461" s="47">
        <v>337.08</v>
      </c>
    </row>
    <row r="462" spans="1:32" ht="14.25">
      <c r="A462" s="64"/>
      <c r="B462" s="65"/>
      <c r="C462" s="65" t="s">
        <v>89</v>
      </c>
      <c r="D462" s="66"/>
      <c r="E462" s="45"/>
      <c r="F462" s="67">
        <v>177.46</v>
      </c>
      <c r="G462" s="56" t="s">
        <v>771</v>
      </c>
      <c r="H462" s="58">
        <v>425.9</v>
      </c>
      <c r="I462" s="68">
        <v>1</v>
      </c>
      <c r="J462" s="58">
        <v>425.9</v>
      </c>
    </row>
    <row r="463" spans="1:32" ht="14.25">
      <c r="A463" s="64"/>
      <c r="B463" s="65"/>
      <c r="C463" s="65" t="s">
        <v>96</v>
      </c>
      <c r="D463" s="66"/>
      <c r="E463" s="45"/>
      <c r="F463" s="67">
        <v>10.8</v>
      </c>
      <c r="G463" s="56" t="s">
        <v>771</v>
      </c>
      <c r="H463" s="80">
        <v>25.92</v>
      </c>
      <c r="I463" s="68">
        <v>1</v>
      </c>
      <c r="J463" s="80">
        <v>25.92</v>
      </c>
      <c r="Q463" s="47">
        <v>25.92</v>
      </c>
    </row>
    <row r="464" spans="1:32" ht="14.25">
      <c r="A464" s="64"/>
      <c r="B464" s="65"/>
      <c r="C464" s="65" t="s">
        <v>97</v>
      </c>
      <c r="D464" s="66"/>
      <c r="E464" s="45"/>
      <c r="F464" s="67">
        <v>96.23</v>
      </c>
      <c r="G464" s="56" t="s">
        <v>98</v>
      </c>
      <c r="H464" s="58">
        <v>192.46</v>
      </c>
      <c r="I464" s="68">
        <v>1</v>
      </c>
      <c r="J464" s="58">
        <v>192.46</v>
      </c>
    </row>
    <row r="465" spans="1:32" ht="14.25">
      <c r="A465" s="64"/>
      <c r="B465" s="65"/>
      <c r="C465" s="65" t="s">
        <v>829</v>
      </c>
      <c r="D465" s="66" t="s">
        <v>91</v>
      </c>
      <c r="E465" s="45">
        <v>95</v>
      </c>
      <c r="F465" s="67"/>
      <c r="G465" s="56"/>
      <c r="H465" s="58">
        <v>344.85</v>
      </c>
      <c r="I465" s="68">
        <v>80.75</v>
      </c>
      <c r="J465" s="58">
        <v>293.12</v>
      </c>
    </row>
    <row r="466" spans="1:32" ht="14.25">
      <c r="A466" s="64"/>
      <c r="B466" s="65"/>
      <c r="C466" s="65" t="s">
        <v>830</v>
      </c>
      <c r="D466" s="66" t="s">
        <v>91</v>
      </c>
      <c r="E466" s="45">
        <v>65</v>
      </c>
      <c r="F466" s="67"/>
      <c r="G466" s="56"/>
      <c r="H466" s="58">
        <v>235.95</v>
      </c>
      <c r="I466" s="68">
        <v>52</v>
      </c>
      <c r="J466" s="58">
        <v>188.76</v>
      </c>
    </row>
    <row r="467" spans="1:32" ht="14.25">
      <c r="A467" s="69"/>
      <c r="B467" s="70"/>
      <c r="C467" s="70" t="s">
        <v>93</v>
      </c>
      <c r="D467" s="71" t="s">
        <v>94</v>
      </c>
      <c r="E467" s="72">
        <v>14.6</v>
      </c>
      <c r="F467" s="73"/>
      <c r="G467" s="74" t="s">
        <v>771</v>
      </c>
      <c r="H467" s="75">
        <v>35.04</v>
      </c>
      <c r="I467" s="76"/>
      <c r="J467" s="75"/>
    </row>
    <row r="468" spans="1:32" ht="15">
      <c r="C468" s="77" t="s">
        <v>95</v>
      </c>
      <c r="G468" s="263">
        <v>1536.2399999999998</v>
      </c>
      <c r="H468" s="263"/>
      <c r="I468" s="263">
        <v>1437.3200000000002</v>
      </c>
      <c r="J468" s="263"/>
      <c r="O468" s="79">
        <v>1536.2399999999998</v>
      </c>
      <c r="P468" s="79">
        <v>1437.3200000000002</v>
      </c>
    </row>
    <row r="469" spans="1:32" ht="42.75">
      <c r="A469" s="69" t="s">
        <v>631</v>
      </c>
      <c r="B469" s="70" t="s">
        <v>98</v>
      </c>
      <c r="C469" s="70" t="s">
        <v>1847</v>
      </c>
      <c r="D469" s="71" t="s">
        <v>454</v>
      </c>
      <c r="E469" s="72">
        <v>1</v>
      </c>
      <c r="F469" s="73">
        <v>0</v>
      </c>
      <c r="G469" s="74" t="s">
        <v>98</v>
      </c>
      <c r="H469" s="75">
        <v>0</v>
      </c>
      <c r="I469" s="76">
        <v>1</v>
      </c>
      <c r="J469" s="75">
        <v>0</v>
      </c>
      <c r="R469" s="47">
        <v>0</v>
      </c>
      <c r="S469" s="47">
        <v>0</v>
      </c>
      <c r="T469" s="47">
        <v>0</v>
      </c>
      <c r="U469" s="47">
        <v>0</v>
      </c>
    </row>
    <row r="470" spans="1:32" ht="15">
      <c r="C470" s="77" t="s">
        <v>95</v>
      </c>
      <c r="G470" s="263">
        <v>0</v>
      </c>
      <c r="H470" s="263"/>
      <c r="I470" s="263">
        <v>0</v>
      </c>
      <c r="J470" s="263"/>
      <c r="O470" s="47">
        <v>0</v>
      </c>
      <c r="P470" s="47">
        <v>0</v>
      </c>
    </row>
    <row r="471" spans="1:32" ht="42.75">
      <c r="A471" s="69" t="s">
        <v>819</v>
      </c>
      <c r="B471" s="70" t="s">
        <v>98</v>
      </c>
      <c r="C471" s="70" t="s">
        <v>1848</v>
      </c>
      <c r="D471" s="71" t="s">
        <v>454</v>
      </c>
      <c r="E471" s="72">
        <v>1</v>
      </c>
      <c r="F471" s="73">
        <v>0</v>
      </c>
      <c r="G471" s="74" t="s">
        <v>98</v>
      </c>
      <c r="H471" s="75">
        <v>0</v>
      </c>
      <c r="I471" s="76">
        <v>1</v>
      </c>
      <c r="J471" s="75">
        <v>0</v>
      </c>
      <c r="R471" s="47">
        <v>0</v>
      </c>
      <c r="S471" s="47">
        <v>0</v>
      </c>
      <c r="T471" s="47">
        <v>0</v>
      </c>
      <c r="U471" s="47">
        <v>0</v>
      </c>
    </row>
    <row r="472" spans="1:32" ht="15">
      <c r="C472" s="77" t="s">
        <v>95</v>
      </c>
      <c r="G472" s="263">
        <v>0</v>
      </c>
      <c r="H472" s="263"/>
      <c r="I472" s="263">
        <v>0</v>
      </c>
      <c r="J472" s="263"/>
      <c r="O472" s="47">
        <v>0</v>
      </c>
      <c r="P472" s="47">
        <v>0</v>
      </c>
    </row>
    <row r="474" spans="1:32" ht="15">
      <c r="A474" s="261" t="s">
        <v>1849</v>
      </c>
      <c r="B474" s="261"/>
      <c r="C474" s="261"/>
      <c r="D474" s="261"/>
      <c r="E474" s="261"/>
      <c r="F474" s="261"/>
      <c r="G474" s="263">
        <v>1536.2399999999998</v>
      </c>
      <c r="H474" s="263"/>
      <c r="I474" s="263">
        <v>1437.3200000000002</v>
      </c>
      <c r="J474" s="263"/>
      <c r="AF474" s="85" t="s">
        <v>1849</v>
      </c>
    </row>
    <row r="478" spans="1:32" ht="16.5">
      <c r="A478" s="264" t="s">
        <v>1850</v>
      </c>
      <c r="B478" s="264"/>
      <c r="C478" s="264"/>
      <c r="D478" s="264"/>
      <c r="E478" s="264"/>
      <c r="F478" s="264"/>
      <c r="G478" s="264"/>
      <c r="H478" s="264"/>
      <c r="I478" s="264"/>
      <c r="J478" s="264"/>
      <c r="AE478" s="63" t="s">
        <v>1850</v>
      </c>
    </row>
    <row r="479" spans="1:32" ht="68.25">
      <c r="A479" s="69" t="s">
        <v>633</v>
      </c>
      <c r="B479" s="70" t="s">
        <v>98</v>
      </c>
      <c r="C479" s="70" t="s">
        <v>283</v>
      </c>
      <c r="D479" s="71" t="s">
        <v>454</v>
      </c>
      <c r="E479" s="72">
        <v>8</v>
      </c>
      <c r="F479" s="73">
        <v>1236.8599999999999</v>
      </c>
      <c r="G479" s="74" t="s">
        <v>98</v>
      </c>
      <c r="H479" s="75">
        <v>9894.8799999999992</v>
      </c>
      <c r="I479" s="76">
        <v>1</v>
      </c>
      <c r="J479" s="75">
        <v>9894.8799999999992</v>
      </c>
      <c r="R479" s="47">
        <v>0</v>
      </c>
      <c r="S479" s="47">
        <v>0</v>
      </c>
      <c r="T479" s="47">
        <v>0</v>
      </c>
      <c r="U479" s="47">
        <v>0</v>
      </c>
    </row>
    <row r="480" spans="1:32" ht="15">
      <c r="C480" s="77" t="s">
        <v>95</v>
      </c>
      <c r="G480" s="263">
        <v>9894.8799999999992</v>
      </c>
      <c r="H480" s="263"/>
      <c r="I480" s="263">
        <v>9894.8799999999992</v>
      </c>
      <c r="J480" s="263"/>
      <c r="O480" s="47">
        <v>9894.8799999999992</v>
      </c>
      <c r="P480" s="47">
        <v>9894.8799999999992</v>
      </c>
    </row>
    <row r="481" spans="1:21" ht="39.75">
      <c r="A481" s="69" t="s">
        <v>634</v>
      </c>
      <c r="B481" s="70" t="s">
        <v>98</v>
      </c>
      <c r="C481" s="70" t="s">
        <v>284</v>
      </c>
      <c r="D481" s="71" t="s">
        <v>454</v>
      </c>
      <c r="E481" s="72">
        <v>1</v>
      </c>
      <c r="F481" s="73">
        <v>662.7</v>
      </c>
      <c r="G481" s="74" t="s">
        <v>98</v>
      </c>
      <c r="H481" s="75">
        <v>662.7</v>
      </c>
      <c r="I481" s="76">
        <v>1</v>
      </c>
      <c r="J481" s="75">
        <v>662.7</v>
      </c>
      <c r="R481" s="47">
        <v>0</v>
      </c>
      <c r="S481" s="47">
        <v>0</v>
      </c>
      <c r="T481" s="47">
        <v>0</v>
      </c>
      <c r="U481" s="47">
        <v>0</v>
      </c>
    </row>
    <row r="482" spans="1:21" ht="15">
      <c r="C482" s="77" t="s">
        <v>95</v>
      </c>
      <c r="G482" s="263">
        <v>662.7</v>
      </c>
      <c r="H482" s="263"/>
      <c r="I482" s="263">
        <v>662.7</v>
      </c>
      <c r="J482" s="263"/>
      <c r="O482" s="47">
        <v>662.7</v>
      </c>
      <c r="P482" s="47">
        <v>662.7</v>
      </c>
    </row>
    <row r="483" spans="1:21" ht="71.25">
      <c r="A483" s="64" t="s">
        <v>1089</v>
      </c>
      <c r="B483" s="65" t="s">
        <v>902</v>
      </c>
      <c r="C483" s="65" t="s">
        <v>903</v>
      </c>
      <c r="D483" s="66" t="s">
        <v>530</v>
      </c>
      <c r="E483" s="45">
        <v>23.05</v>
      </c>
      <c r="F483" s="67"/>
      <c r="G483" s="56"/>
      <c r="H483" s="58"/>
      <c r="I483" s="68" t="s">
        <v>98</v>
      </c>
      <c r="J483" s="58"/>
      <c r="R483" s="47">
        <v>10267.209999999999</v>
      </c>
      <c r="S483" s="47">
        <v>8727.1299999999992</v>
      </c>
      <c r="T483" s="47">
        <v>7024.93</v>
      </c>
      <c r="U483" s="47">
        <v>5619.95</v>
      </c>
    </row>
    <row r="484" spans="1:21">
      <c r="C484" s="83" t="s">
        <v>1851</v>
      </c>
    </row>
    <row r="485" spans="1:21" ht="14.25">
      <c r="A485" s="64"/>
      <c r="B485" s="65"/>
      <c r="C485" s="65" t="s">
        <v>88</v>
      </c>
      <c r="D485" s="66"/>
      <c r="E485" s="45"/>
      <c r="F485" s="67">
        <v>388.03</v>
      </c>
      <c r="G485" s="56" t="s">
        <v>771</v>
      </c>
      <c r="H485" s="58">
        <v>10732.91</v>
      </c>
      <c r="I485" s="68">
        <v>1</v>
      </c>
      <c r="J485" s="58">
        <v>10732.91</v>
      </c>
      <c r="Q485" s="47">
        <v>10732.91</v>
      </c>
    </row>
    <row r="486" spans="1:21" ht="14.25">
      <c r="A486" s="64"/>
      <c r="B486" s="65"/>
      <c r="C486" s="65" t="s">
        <v>89</v>
      </c>
      <c r="D486" s="66"/>
      <c r="E486" s="45"/>
      <c r="F486" s="67">
        <v>70.430000000000007</v>
      </c>
      <c r="G486" s="56" t="s">
        <v>771</v>
      </c>
      <c r="H486" s="58">
        <v>1948.09</v>
      </c>
      <c r="I486" s="68">
        <v>1</v>
      </c>
      <c r="J486" s="58">
        <v>1948.09</v>
      </c>
    </row>
    <row r="487" spans="1:21" ht="14.25">
      <c r="A487" s="64"/>
      <c r="B487" s="65"/>
      <c r="C487" s="65" t="s">
        <v>96</v>
      </c>
      <c r="D487" s="66"/>
      <c r="E487" s="45"/>
      <c r="F487" s="67">
        <v>2.7</v>
      </c>
      <c r="G487" s="56" t="s">
        <v>771</v>
      </c>
      <c r="H487" s="80">
        <v>74.680000000000007</v>
      </c>
      <c r="I487" s="68">
        <v>1</v>
      </c>
      <c r="J487" s="80">
        <v>74.680000000000007</v>
      </c>
      <c r="Q487" s="47">
        <v>74.680000000000007</v>
      </c>
    </row>
    <row r="488" spans="1:21" ht="14.25">
      <c r="A488" s="64"/>
      <c r="B488" s="65"/>
      <c r="C488" s="65" t="s">
        <v>97</v>
      </c>
      <c r="D488" s="66"/>
      <c r="E488" s="45"/>
      <c r="F488" s="67">
        <v>191.35</v>
      </c>
      <c r="G488" s="56" t="s">
        <v>98</v>
      </c>
      <c r="H488" s="58">
        <v>4410.62</v>
      </c>
      <c r="I488" s="68">
        <v>1</v>
      </c>
      <c r="J488" s="58">
        <v>4410.62</v>
      </c>
    </row>
    <row r="489" spans="1:21" ht="14.25">
      <c r="A489" s="64"/>
      <c r="B489" s="65"/>
      <c r="C489" s="65" t="s">
        <v>829</v>
      </c>
      <c r="D489" s="66" t="s">
        <v>91</v>
      </c>
      <c r="E489" s="45">
        <v>95</v>
      </c>
      <c r="F489" s="67"/>
      <c r="G489" s="56"/>
      <c r="H489" s="58">
        <v>10267.209999999999</v>
      </c>
      <c r="I489" s="68">
        <v>80.75</v>
      </c>
      <c r="J489" s="58">
        <v>8727.1299999999992</v>
      </c>
    </row>
    <row r="490" spans="1:21" ht="14.25">
      <c r="A490" s="64"/>
      <c r="B490" s="65"/>
      <c r="C490" s="65" t="s">
        <v>830</v>
      </c>
      <c r="D490" s="66" t="s">
        <v>91</v>
      </c>
      <c r="E490" s="45">
        <v>65</v>
      </c>
      <c r="F490" s="67"/>
      <c r="G490" s="56"/>
      <c r="H490" s="58">
        <v>7024.93</v>
      </c>
      <c r="I490" s="68">
        <v>52</v>
      </c>
      <c r="J490" s="58">
        <v>5619.95</v>
      </c>
    </row>
    <row r="491" spans="1:21" ht="14.25">
      <c r="A491" s="69"/>
      <c r="B491" s="70"/>
      <c r="C491" s="70" t="s">
        <v>93</v>
      </c>
      <c r="D491" s="71" t="s">
        <v>94</v>
      </c>
      <c r="E491" s="72">
        <v>41.28</v>
      </c>
      <c r="F491" s="73"/>
      <c r="G491" s="74" t="s">
        <v>771</v>
      </c>
      <c r="H491" s="75">
        <v>1141.8048000000001</v>
      </c>
      <c r="I491" s="76"/>
      <c r="J491" s="75"/>
    </row>
    <row r="492" spans="1:21" ht="15">
      <c r="C492" s="77" t="s">
        <v>95</v>
      </c>
      <c r="G492" s="263">
        <v>34383.759999999995</v>
      </c>
      <c r="H492" s="263"/>
      <c r="I492" s="263">
        <v>31438.699999999997</v>
      </c>
      <c r="J492" s="263"/>
      <c r="O492" s="79">
        <v>34383.759999999995</v>
      </c>
      <c r="P492" s="79">
        <v>31438.699999999997</v>
      </c>
    </row>
    <row r="493" spans="1:21" ht="28.5">
      <c r="A493" s="64" t="s">
        <v>635</v>
      </c>
      <c r="B493" s="65" t="s">
        <v>98</v>
      </c>
      <c r="C493" s="65" t="s">
        <v>1852</v>
      </c>
      <c r="D493" s="66" t="s">
        <v>687</v>
      </c>
      <c r="E493" s="45">
        <v>81.599999999999994</v>
      </c>
      <c r="F493" s="67">
        <v>13.53</v>
      </c>
      <c r="G493" s="56" t="s">
        <v>98</v>
      </c>
      <c r="H493" s="58">
        <v>1104.05</v>
      </c>
      <c r="I493" s="68">
        <v>1</v>
      </c>
      <c r="J493" s="58">
        <v>1104.05</v>
      </c>
      <c r="R493" s="47">
        <v>0</v>
      </c>
      <c r="S493" s="47">
        <v>0</v>
      </c>
      <c r="T493" s="47">
        <v>0</v>
      </c>
      <c r="U493" s="47">
        <v>0</v>
      </c>
    </row>
    <row r="494" spans="1:21">
      <c r="A494" s="81"/>
      <c r="B494" s="81"/>
      <c r="C494" s="82" t="s">
        <v>1853</v>
      </c>
      <c r="D494" s="81"/>
      <c r="E494" s="81"/>
      <c r="F494" s="81"/>
      <c r="G494" s="81"/>
      <c r="H494" s="81"/>
      <c r="I494" s="81"/>
      <c r="J494" s="81"/>
    </row>
    <row r="495" spans="1:21" ht="15">
      <c r="C495" s="77" t="s">
        <v>95</v>
      </c>
      <c r="G495" s="263">
        <v>1104.05</v>
      </c>
      <c r="H495" s="263"/>
      <c r="I495" s="263">
        <v>1104.05</v>
      </c>
      <c r="J495" s="263"/>
      <c r="O495" s="47">
        <v>1104.05</v>
      </c>
      <c r="P495" s="47">
        <v>1104.05</v>
      </c>
    </row>
    <row r="496" spans="1:21" ht="28.5">
      <c r="A496" s="64" t="s">
        <v>637</v>
      </c>
      <c r="B496" s="65" t="s">
        <v>98</v>
      </c>
      <c r="C496" s="65" t="s">
        <v>1854</v>
      </c>
      <c r="D496" s="66" t="s">
        <v>687</v>
      </c>
      <c r="E496" s="45">
        <v>61.2</v>
      </c>
      <c r="F496" s="67">
        <v>6.15</v>
      </c>
      <c r="G496" s="56" t="s">
        <v>98</v>
      </c>
      <c r="H496" s="58">
        <v>376.38</v>
      </c>
      <c r="I496" s="68">
        <v>1</v>
      </c>
      <c r="J496" s="58">
        <v>376.38</v>
      </c>
      <c r="R496" s="47">
        <v>0</v>
      </c>
      <c r="S496" s="47">
        <v>0</v>
      </c>
      <c r="T496" s="47">
        <v>0</v>
      </c>
      <c r="U496" s="47">
        <v>0</v>
      </c>
    </row>
    <row r="497" spans="1:21">
      <c r="A497" s="81"/>
      <c r="B497" s="81"/>
      <c r="C497" s="82" t="s">
        <v>1855</v>
      </c>
      <c r="D497" s="81"/>
      <c r="E497" s="81"/>
      <c r="F497" s="81"/>
      <c r="G497" s="81"/>
      <c r="H497" s="81"/>
      <c r="I497" s="81"/>
      <c r="J497" s="81"/>
    </row>
    <row r="498" spans="1:21" ht="15">
      <c r="C498" s="77" t="s">
        <v>95</v>
      </c>
      <c r="G498" s="263">
        <v>376.38</v>
      </c>
      <c r="H498" s="263"/>
      <c r="I498" s="263">
        <v>376.38</v>
      </c>
      <c r="J498" s="263"/>
      <c r="O498" s="47">
        <v>376.38</v>
      </c>
      <c r="P498" s="47">
        <v>376.38</v>
      </c>
    </row>
    <row r="499" spans="1:21" ht="28.5">
      <c r="A499" s="64" t="s">
        <v>1090</v>
      </c>
      <c r="B499" s="65" t="s">
        <v>98</v>
      </c>
      <c r="C499" s="65" t="s">
        <v>1856</v>
      </c>
      <c r="D499" s="66" t="s">
        <v>687</v>
      </c>
      <c r="E499" s="45">
        <v>15.3</v>
      </c>
      <c r="F499" s="67">
        <v>9.56</v>
      </c>
      <c r="G499" s="56" t="s">
        <v>98</v>
      </c>
      <c r="H499" s="58">
        <v>146.27000000000001</v>
      </c>
      <c r="I499" s="68">
        <v>1</v>
      </c>
      <c r="J499" s="58">
        <v>146.27000000000001</v>
      </c>
      <c r="R499" s="47">
        <v>0</v>
      </c>
      <c r="S499" s="47">
        <v>0</v>
      </c>
      <c r="T499" s="47">
        <v>0</v>
      </c>
      <c r="U499" s="47">
        <v>0</v>
      </c>
    </row>
    <row r="500" spans="1:21">
      <c r="A500" s="81"/>
      <c r="B500" s="81"/>
      <c r="C500" s="82" t="s">
        <v>888</v>
      </c>
      <c r="D500" s="81"/>
      <c r="E500" s="81"/>
      <c r="F500" s="81"/>
      <c r="G500" s="81"/>
      <c r="H500" s="81"/>
      <c r="I500" s="81"/>
      <c r="J500" s="81"/>
    </row>
    <row r="501" spans="1:21" ht="15">
      <c r="C501" s="77" t="s">
        <v>95</v>
      </c>
      <c r="G501" s="263">
        <v>146.27000000000001</v>
      </c>
      <c r="H501" s="263"/>
      <c r="I501" s="263">
        <v>146.27000000000001</v>
      </c>
      <c r="J501" s="263"/>
      <c r="O501" s="47">
        <v>146.27000000000001</v>
      </c>
      <c r="P501" s="47">
        <v>146.27000000000001</v>
      </c>
    </row>
    <row r="502" spans="1:21" ht="28.5">
      <c r="A502" s="64" t="s">
        <v>638</v>
      </c>
      <c r="B502" s="65" t="s">
        <v>98</v>
      </c>
      <c r="C502" s="65" t="s">
        <v>1857</v>
      </c>
      <c r="D502" s="66" t="s">
        <v>687</v>
      </c>
      <c r="E502" s="45">
        <v>30.6</v>
      </c>
      <c r="F502" s="67">
        <v>8.5299999999999994</v>
      </c>
      <c r="G502" s="56" t="s">
        <v>98</v>
      </c>
      <c r="H502" s="58">
        <v>261.02</v>
      </c>
      <c r="I502" s="68">
        <v>1</v>
      </c>
      <c r="J502" s="58">
        <v>261.02</v>
      </c>
      <c r="R502" s="47">
        <v>0</v>
      </c>
      <c r="S502" s="47">
        <v>0</v>
      </c>
      <c r="T502" s="47">
        <v>0</v>
      </c>
      <c r="U502" s="47">
        <v>0</v>
      </c>
    </row>
    <row r="503" spans="1:21">
      <c r="A503" s="81"/>
      <c r="B503" s="81"/>
      <c r="C503" s="82" t="s">
        <v>1858</v>
      </c>
      <c r="D503" s="81"/>
      <c r="E503" s="81"/>
      <c r="F503" s="81"/>
      <c r="G503" s="81"/>
      <c r="H503" s="81"/>
      <c r="I503" s="81"/>
      <c r="J503" s="81"/>
    </row>
    <row r="504" spans="1:21" ht="15">
      <c r="C504" s="77" t="s">
        <v>95</v>
      </c>
      <c r="G504" s="263">
        <v>261.02</v>
      </c>
      <c r="H504" s="263"/>
      <c r="I504" s="263">
        <v>261.02</v>
      </c>
      <c r="J504" s="263"/>
      <c r="O504" s="47">
        <v>261.02</v>
      </c>
      <c r="P504" s="47">
        <v>261.02</v>
      </c>
    </row>
    <row r="505" spans="1:21" ht="42.75">
      <c r="A505" s="64" t="s">
        <v>640</v>
      </c>
      <c r="B505" s="65" t="s">
        <v>98</v>
      </c>
      <c r="C505" s="65" t="s">
        <v>1859</v>
      </c>
      <c r="D505" s="66" t="s">
        <v>687</v>
      </c>
      <c r="E505" s="45">
        <v>30.6</v>
      </c>
      <c r="F505" s="67">
        <v>25.69</v>
      </c>
      <c r="G505" s="56" t="s">
        <v>98</v>
      </c>
      <c r="H505" s="58">
        <v>786.11</v>
      </c>
      <c r="I505" s="68">
        <v>1</v>
      </c>
      <c r="J505" s="58">
        <v>786.11</v>
      </c>
      <c r="R505" s="47">
        <v>0</v>
      </c>
      <c r="S505" s="47">
        <v>0</v>
      </c>
      <c r="T505" s="47">
        <v>0</v>
      </c>
      <c r="U505" s="47">
        <v>0</v>
      </c>
    </row>
    <row r="506" spans="1:21">
      <c r="A506" s="81"/>
      <c r="B506" s="81"/>
      <c r="C506" s="82" t="s">
        <v>1858</v>
      </c>
      <c r="D506" s="81"/>
      <c r="E506" s="81"/>
      <c r="F506" s="81"/>
      <c r="G506" s="81"/>
      <c r="H506" s="81"/>
      <c r="I506" s="81"/>
      <c r="J506" s="81"/>
    </row>
    <row r="507" spans="1:21" ht="15">
      <c r="C507" s="77" t="s">
        <v>95</v>
      </c>
      <c r="G507" s="263">
        <v>786.11</v>
      </c>
      <c r="H507" s="263"/>
      <c r="I507" s="263">
        <v>786.11</v>
      </c>
      <c r="J507" s="263"/>
      <c r="O507" s="47">
        <v>786.11</v>
      </c>
      <c r="P507" s="47">
        <v>786.11</v>
      </c>
    </row>
    <row r="508" spans="1:21" ht="42.75">
      <c r="A508" s="64" t="s">
        <v>641</v>
      </c>
      <c r="B508" s="65" t="s">
        <v>98</v>
      </c>
      <c r="C508" s="65" t="s">
        <v>1860</v>
      </c>
      <c r="D508" s="66" t="s">
        <v>687</v>
      </c>
      <c r="E508" s="45">
        <v>30.6</v>
      </c>
      <c r="F508" s="67">
        <v>34.14</v>
      </c>
      <c r="G508" s="56" t="s">
        <v>98</v>
      </c>
      <c r="H508" s="58">
        <v>1044.68</v>
      </c>
      <c r="I508" s="68">
        <v>1</v>
      </c>
      <c r="J508" s="58">
        <v>1044.68</v>
      </c>
      <c r="R508" s="47">
        <v>0</v>
      </c>
      <c r="S508" s="47">
        <v>0</v>
      </c>
      <c r="T508" s="47">
        <v>0</v>
      </c>
      <c r="U508" s="47">
        <v>0</v>
      </c>
    </row>
    <row r="509" spans="1:21">
      <c r="A509" s="81"/>
      <c r="B509" s="81"/>
      <c r="C509" s="82" t="s">
        <v>1858</v>
      </c>
      <c r="D509" s="81"/>
      <c r="E509" s="81"/>
      <c r="F509" s="81"/>
      <c r="G509" s="81"/>
      <c r="H509" s="81"/>
      <c r="I509" s="81"/>
      <c r="J509" s="81"/>
    </row>
    <row r="510" spans="1:21" ht="15">
      <c r="C510" s="77" t="s">
        <v>95</v>
      </c>
      <c r="G510" s="263">
        <v>1044.68</v>
      </c>
      <c r="H510" s="263"/>
      <c r="I510" s="263">
        <v>1044.68</v>
      </c>
      <c r="J510" s="263"/>
      <c r="O510" s="47">
        <v>1044.68</v>
      </c>
      <c r="P510" s="47">
        <v>1044.68</v>
      </c>
    </row>
    <row r="511" spans="1:21" ht="42.75">
      <c r="A511" s="64" t="s">
        <v>642</v>
      </c>
      <c r="B511" s="65" t="s">
        <v>98</v>
      </c>
      <c r="C511" s="65" t="s">
        <v>1861</v>
      </c>
      <c r="D511" s="66" t="s">
        <v>687</v>
      </c>
      <c r="E511" s="45">
        <v>30.6</v>
      </c>
      <c r="F511" s="67">
        <v>68.3</v>
      </c>
      <c r="G511" s="56" t="s">
        <v>98</v>
      </c>
      <c r="H511" s="58">
        <v>2089.98</v>
      </c>
      <c r="I511" s="68">
        <v>1</v>
      </c>
      <c r="J511" s="58">
        <v>2089.98</v>
      </c>
      <c r="R511" s="47">
        <v>0</v>
      </c>
      <c r="S511" s="47">
        <v>0</v>
      </c>
      <c r="T511" s="47">
        <v>0</v>
      </c>
      <c r="U511" s="47">
        <v>0</v>
      </c>
    </row>
    <row r="512" spans="1:21">
      <c r="A512" s="81"/>
      <c r="B512" s="81"/>
      <c r="C512" s="82" t="s">
        <v>1858</v>
      </c>
      <c r="D512" s="81"/>
      <c r="E512" s="81"/>
      <c r="F512" s="81"/>
      <c r="G512" s="81"/>
      <c r="H512" s="81"/>
      <c r="I512" s="81"/>
      <c r="J512" s="81"/>
    </row>
    <row r="513" spans="1:21" ht="15">
      <c r="C513" s="77" t="s">
        <v>95</v>
      </c>
      <c r="G513" s="263">
        <v>2089.98</v>
      </c>
      <c r="H513" s="263"/>
      <c r="I513" s="263">
        <v>2089.98</v>
      </c>
      <c r="J513" s="263"/>
      <c r="O513" s="47">
        <v>2089.98</v>
      </c>
      <c r="P513" s="47">
        <v>2089.98</v>
      </c>
    </row>
    <row r="514" spans="1:21" ht="28.5">
      <c r="A514" s="64" t="s">
        <v>643</v>
      </c>
      <c r="B514" s="65" t="s">
        <v>98</v>
      </c>
      <c r="C514" s="65" t="s">
        <v>1862</v>
      </c>
      <c r="D514" s="66" t="s">
        <v>687</v>
      </c>
      <c r="E514" s="45">
        <v>1111.8</v>
      </c>
      <c r="F514" s="67">
        <v>2.77</v>
      </c>
      <c r="G514" s="56" t="s">
        <v>98</v>
      </c>
      <c r="H514" s="58">
        <v>3079.69</v>
      </c>
      <c r="I514" s="68">
        <v>1</v>
      </c>
      <c r="J514" s="58">
        <v>3079.69</v>
      </c>
      <c r="R514" s="47">
        <v>0</v>
      </c>
      <c r="S514" s="47">
        <v>0</v>
      </c>
      <c r="T514" s="47">
        <v>0</v>
      </c>
      <c r="U514" s="47">
        <v>0</v>
      </c>
    </row>
    <row r="515" spans="1:21">
      <c r="A515" s="81"/>
      <c r="B515" s="81"/>
      <c r="C515" s="82" t="s">
        <v>1863</v>
      </c>
      <c r="D515" s="81"/>
      <c r="E515" s="81"/>
      <c r="F515" s="81"/>
      <c r="G515" s="81"/>
      <c r="H515" s="81"/>
      <c r="I515" s="81"/>
      <c r="J515" s="81"/>
    </row>
    <row r="516" spans="1:21" ht="15">
      <c r="C516" s="77" t="s">
        <v>95</v>
      </c>
      <c r="G516" s="263">
        <v>3079.69</v>
      </c>
      <c r="H516" s="263"/>
      <c r="I516" s="263">
        <v>3079.69</v>
      </c>
      <c r="J516" s="263"/>
      <c r="O516" s="47">
        <v>3079.69</v>
      </c>
      <c r="P516" s="47">
        <v>3079.69</v>
      </c>
    </row>
    <row r="517" spans="1:21" ht="28.5">
      <c r="A517" s="64" t="s">
        <v>644</v>
      </c>
      <c r="B517" s="65" t="s">
        <v>98</v>
      </c>
      <c r="C517" s="65" t="s">
        <v>1864</v>
      </c>
      <c r="D517" s="66" t="s">
        <v>687</v>
      </c>
      <c r="E517" s="45">
        <v>255</v>
      </c>
      <c r="F517" s="67">
        <v>6.28</v>
      </c>
      <c r="G517" s="56" t="s">
        <v>98</v>
      </c>
      <c r="H517" s="58">
        <v>1601.4</v>
      </c>
      <c r="I517" s="68">
        <v>1</v>
      </c>
      <c r="J517" s="58">
        <v>1601.4</v>
      </c>
      <c r="R517" s="47">
        <v>0</v>
      </c>
      <c r="S517" s="47">
        <v>0</v>
      </c>
      <c r="T517" s="47">
        <v>0</v>
      </c>
      <c r="U517" s="47">
        <v>0</v>
      </c>
    </row>
    <row r="518" spans="1:21">
      <c r="A518" s="81"/>
      <c r="B518" s="81"/>
      <c r="C518" s="82" t="s">
        <v>1865</v>
      </c>
      <c r="D518" s="81"/>
      <c r="E518" s="81"/>
      <c r="F518" s="81"/>
      <c r="G518" s="81"/>
      <c r="H518" s="81"/>
      <c r="I518" s="81"/>
      <c r="J518" s="81"/>
    </row>
    <row r="519" spans="1:21" ht="15">
      <c r="C519" s="77" t="s">
        <v>95</v>
      </c>
      <c r="G519" s="263">
        <v>1601.4</v>
      </c>
      <c r="H519" s="263"/>
      <c r="I519" s="263">
        <v>1601.4</v>
      </c>
      <c r="J519" s="263"/>
      <c r="O519" s="47">
        <v>1601.4</v>
      </c>
      <c r="P519" s="47">
        <v>1601.4</v>
      </c>
    </row>
    <row r="520" spans="1:21" ht="28.5">
      <c r="A520" s="64" t="s">
        <v>645</v>
      </c>
      <c r="B520" s="65" t="s">
        <v>98</v>
      </c>
      <c r="C520" s="65" t="s">
        <v>1866</v>
      </c>
      <c r="D520" s="66" t="s">
        <v>687</v>
      </c>
      <c r="E520" s="45">
        <v>61.2</v>
      </c>
      <c r="F520" s="67">
        <v>16.22</v>
      </c>
      <c r="G520" s="56" t="s">
        <v>98</v>
      </c>
      <c r="H520" s="58">
        <v>992.66</v>
      </c>
      <c r="I520" s="68">
        <v>1</v>
      </c>
      <c r="J520" s="58">
        <v>992.66</v>
      </c>
      <c r="R520" s="47">
        <v>0</v>
      </c>
      <c r="S520" s="47">
        <v>0</v>
      </c>
      <c r="T520" s="47">
        <v>0</v>
      </c>
      <c r="U520" s="47">
        <v>0</v>
      </c>
    </row>
    <row r="521" spans="1:21">
      <c r="A521" s="81"/>
      <c r="B521" s="81"/>
      <c r="C521" s="82" t="s">
        <v>1855</v>
      </c>
      <c r="D521" s="81"/>
      <c r="E521" s="81"/>
      <c r="F521" s="81"/>
      <c r="G521" s="81"/>
      <c r="H521" s="81"/>
      <c r="I521" s="81"/>
      <c r="J521" s="81"/>
    </row>
    <row r="522" spans="1:21" ht="15">
      <c r="C522" s="77" t="s">
        <v>95</v>
      </c>
      <c r="G522" s="263">
        <v>992.66</v>
      </c>
      <c r="H522" s="263"/>
      <c r="I522" s="263">
        <v>992.66</v>
      </c>
      <c r="J522" s="263"/>
      <c r="O522" s="47">
        <v>992.66</v>
      </c>
      <c r="P522" s="47">
        <v>992.66</v>
      </c>
    </row>
    <row r="523" spans="1:21" ht="28.5">
      <c r="A523" s="64" t="s">
        <v>646</v>
      </c>
      <c r="B523" s="65" t="s">
        <v>98</v>
      </c>
      <c r="C523" s="65" t="s">
        <v>1867</v>
      </c>
      <c r="D523" s="66" t="s">
        <v>687</v>
      </c>
      <c r="E523" s="45">
        <v>61.2</v>
      </c>
      <c r="F523" s="67">
        <v>3.17</v>
      </c>
      <c r="G523" s="56" t="s">
        <v>98</v>
      </c>
      <c r="H523" s="58">
        <v>194</v>
      </c>
      <c r="I523" s="68">
        <v>1</v>
      </c>
      <c r="J523" s="58">
        <v>194</v>
      </c>
      <c r="R523" s="47">
        <v>0</v>
      </c>
      <c r="S523" s="47">
        <v>0</v>
      </c>
      <c r="T523" s="47">
        <v>0</v>
      </c>
      <c r="U523" s="47">
        <v>0</v>
      </c>
    </row>
    <row r="524" spans="1:21">
      <c r="A524" s="81"/>
      <c r="B524" s="81"/>
      <c r="C524" s="82" t="s">
        <v>1855</v>
      </c>
      <c r="D524" s="81"/>
      <c r="E524" s="81"/>
      <c r="F524" s="81"/>
      <c r="G524" s="81"/>
      <c r="H524" s="81"/>
      <c r="I524" s="81"/>
      <c r="J524" s="81"/>
    </row>
    <row r="525" spans="1:21" ht="15">
      <c r="C525" s="77" t="s">
        <v>95</v>
      </c>
      <c r="G525" s="263">
        <v>194</v>
      </c>
      <c r="H525" s="263"/>
      <c r="I525" s="263">
        <v>194</v>
      </c>
      <c r="J525" s="263"/>
      <c r="O525" s="47">
        <v>194</v>
      </c>
      <c r="P525" s="47">
        <v>194</v>
      </c>
    </row>
    <row r="526" spans="1:21" ht="28.5">
      <c r="A526" s="64" t="s">
        <v>647</v>
      </c>
      <c r="B526" s="65" t="s">
        <v>98</v>
      </c>
      <c r="C526" s="65" t="s">
        <v>1868</v>
      </c>
      <c r="D526" s="66" t="s">
        <v>687</v>
      </c>
      <c r="E526" s="45">
        <v>387.6</v>
      </c>
      <c r="F526" s="67">
        <v>5.43</v>
      </c>
      <c r="G526" s="56" t="s">
        <v>98</v>
      </c>
      <c r="H526" s="58">
        <v>2104.67</v>
      </c>
      <c r="I526" s="68">
        <v>1</v>
      </c>
      <c r="J526" s="58">
        <v>2104.67</v>
      </c>
      <c r="R526" s="47">
        <v>0</v>
      </c>
      <c r="S526" s="47">
        <v>0</v>
      </c>
      <c r="T526" s="47">
        <v>0</v>
      </c>
      <c r="U526" s="47">
        <v>0</v>
      </c>
    </row>
    <row r="527" spans="1:21">
      <c r="A527" s="81"/>
      <c r="B527" s="81"/>
      <c r="C527" s="82" t="s">
        <v>1869</v>
      </c>
      <c r="D527" s="81"/>
      <c r="E527" s="81"/>
      <c r="F527" s="81"/>
      <c r="G527" s="81"/>
      <c r="H527" s="81"/>
      <c r="I527" s="81"/>
      <c r="J527" s="81"/>
    </row>
    <row r="528" spans="1:21" ht="15">
      <c r="C528" s="77" t="s">
        <v>95</v>
      </c>
      <c r="G528" s="263">
        <v>2104.67</v>
      </c>
      <c r="H528" s="263"/>
      <c r="I528" s="263">
        <v>2104.67</v>
      </c>
      <c r="J528" s="263"/>
      <c r="O528" s="47">
        <v>2104.67</v>
      </c>
      <c r="P528" s="47">
        <v>2104.67</v>
      </c>
    </row>
    <row r="529" spans="1:32" ht="42.75">
      <c r="A529" s="64" t="s">
        <v>648</v>
      </c>
      <c r="B529" s="65" t="s">
        <v>98</v>
      </c>
      <c r="C529" s="65" t="s">
        <v>1870</v>
      </c>
      <c r="D529" s="66" t="s">
        <v>687</v>
      </c>
      <c r="E529" s="45">
        <v>127.5</v>
      </c>
      <c r="F529" s="67">
        <v>6.4</v>
      </c>
      <c r="G529" s="56" t="s">
        <v>98</v>
      </c>
      <c r="H529" s="58">
        <v>816</v>
      </c>
      <c r="I529" s="68">
        <v>1</v>
      </c>
      <c r="J529" s="58">
        <v>816</v>
      </c>
      <c r="R529" s="47">
        <v>0</v>
      </c>
      <c r="S529" s="47">
        <v>0</v>
      </c>
      <c r="T529" s="47">
        <v>0</v>
      </c>
      <c r="U529" s="47">
        <v>0</v>
      </c>
    </row>
    <row r="530" spans="1:32">
      <c r="A530" s="81"/>
      <c r="B530" s="81"/>
      <c r="C530" s="82" t="s">
        <v>1871</v>
      </c>
      <c r="D530" s="81"/>
      <c r="E530" s="81"/>
      <c r="F530" s="81"/>
      <c r="G530" s="81"/>
      <c r="H530" s="81"/>
      <c r="I530" s="81"/>
      <c r="J530" s="81"/>
    </row>
    <row r="531" spans="1:32" ht="15">
      <c r="C531" s="77" t="s">
        <v>95</v>
      </c>
      <c r="G531" s="263">
        <v>816</v>
      </c>
      <c r="H531" s="263"/>
      <c r="I531" s="263">
        <v>816</v>
      </c>
      <c r="J531" s="263"/>
      <c r="O531" s="47">
        <v>816</v>
      </c>
      <c r="P531" s="47">
        <v>816</v>
      </c>
    </row>
    <row r="532" spans="1:32" ht="14.25">
      <c r="A532" s="64" t="s">
        <v>649</v>
      </c>
      <c r="B532" s="65" t="s">
        <v>98</v>
      </c>
      <c r="C532" s="65" t="s">
        <v>1872</v>
      </c>
      <c r="D532" s="66" t="s">
        <v>687</v>
      </c>
      <c r="E532" s="45">
        <v>102</v>
      </c>
      <c r="F532" s="67">
        <v>6.77</v>
      </c>
      <c r="G532" s="56" t="s">
        <v>98</v>
      </c>
      <c r="H532" s="58">
        <v>690.54</v>
      </c>
      <c r="I532" s="68">
        <v>1</v>
      </c>
      <c r="J532" s="58">
        <v>690.54</v>
      </c>
      <c r="R532" s="47">
        <v>0</v>
      </c>
      <c r="S532" s="47">
        <v>0</v>
      </c>
      <c r="T532" s="47">
        <v>0</v>
      </c>
      <c r="U532" s="47">
        <v>0</v>
      </c>
    </row>
    <row r="533" spans="1:32">
      <c r="A533" s="81"/>
      <c r="B533" s="81"/>
      <c r="C533" s="82" t="s">
        <v>1873</v>
      </c>
      <c r="D533" s="81"/>
      <c r="E533" s="81"/>
      <c r="F533" s="81"/>
      <c r="G533" s="81"/>
      <c r="H533" s="81"/>
      <c r="I533" s="81"/>
      <c r="J533" s="81"/>
    </row>
    <row r="534" spans="1:32" ht="15">
      <c r="C534" s="77" t="s">
        <v>95</v>
      </c>
      <c r="G534" s="263">
        <v>690.54</v>
      </c>
      <c r="H534" s="263"/>
      <c r="I534" s="263">
        <v>690.54</v>
      </c>
      <c r="J534" s="263"/>
      <c r="O534" s="47">
        <v>690.54</v>
      </c>
      <c r="P534" s="47">
        <v>690.54</v>
      </c>
    </row>
    <row r="536" spans="1:32" ht="15">
      <c r="A536" s="261" t="s">
        <v>1874</v>
      </c>
      <c r="B536" s="261"/>
      <c r="C536" s="261"/>
      <c r="D536" s="261"/>
      <c r="E536" s="261"/>
      <c r="F536" s="261"/>
      <c r="G536" s="263">
        <v>60228.79</v>
      </c>
      <c r="H536" s="263"/>
      <c r="I536" s="263">
        <v>57283.73</v>
      </c>
      <c r="J536" s="263"/>
      <c r="AF536" s="85" t="s">
        <v>1874</v>
      </c>
    </row>
    <row r="540" spans="1:32" ht="16.5">
      <c r="A540" s="264" t="s">
        <v>1875</v>
      </c>
      <c r="B540" s="264"/>
      <c r="C540" s="264"/>
      <c r="D540" s="264"/>
      <c r="E540" s="264"/>
      <c r="F540" s="264"/>
      <c r="G540" s="264"/>
      <c r="H540" s="264"/>
      <c r="I540" s="264"/>
      <c r="J540" s="264"/>
      <c r="AE540" s="63" t="s">
        <v>1875</v>
      </c>
    </row>
    <row r="541" spans="1:32" ht="28.5">
      <c r="A541" s="64" t="s">
        <v>652</v>
      </c>
      <c r="B541" s="65" t="s">
        <v>1661</v>
      </c>
      <c r="C541" s="65" t="s">
        <v>1662</v>
      </c>
      <c r="D541" s="66" t="s">
        <v>530</v>
      </c>
      <c r="E541" s="45">
        <v>0.6</v>
      </c>
      <c r="F541" s="67"/>
      <c r="G541" s="56"/>
      <c r="H541" s="58"/>
      <c r="I541" s="68" t="s">
        <v>98</v>
      </c>
      <c r="J541" s="58"/>
      <c r="R541" s="47">
        <v>152.13999999999999</v>
      </c>
      <c r="S541" s="47">
        <v>129.32</v>
      </c>
      <c r="T541" s="47">
        <v>104.1</v>
      </c>
      <c r="U541" s="47">
        <v>83.28</v>
      </c>
    </row>
    <row r="542" spans="1:32">
      <c r="C542" s="83" t="s">
        <v>1876</v>
      </c>
    </row>
    <row r="543" spans="1:32" ht="14.25">
      <c r="A543" s="64"/>
      <c r="B543" s="65"/>
      <c r="C543" s="65" t="s">
        <v>88</v>
      </c>
      <c r="D543" s="66"/>
      <c r="E543" s="45"/>
      <c r="F543" s="67">
        <v>221.09</v>
      </c>
      <c r="G543" s="56" t="s">
        <v>771</v>
      </c>
      <c r="H543" s="58">
        <v>159.18</v>
      </c>
      <c r="I543" s="68">
        <v>1</v>
      </c>
      <c r="J543" s="58">
        <v>159.18</v>
      </c>
      <c r="Q543" s="47">
        <v>159.18</v>
      </c>
    </row>
    <row r="544" spans="1:32" ht="14.25">
      <c r="A544" s="64"/>
      <c r="B544" s="65"/>
      <c r="C544" s="65" t="s">
        <v>89</v>
      </c>
      <c r="D544" s="66"/>
      <c r="E544" s="45"/>
      <c r="F544" s="67">
        <v>36.200000000000003</v>
      </c>
      <c r="G544" s="56" t="s">
        <v>771</v>
      </c>
      <c r="H544" s="58">
        <v>26.06</v>
      </c>
      <c r="I544" s="68">
        <v>1</v>
      </c>
      <c r="J544" s="58">
        <v>26.06</v>
      </c>
    </row>
    <row r="545" spans="1:21" ht="14.25">
      <c r="A545" s="64"/>
      <c r="B545" s="65"/>
      <c r="C545" s="65" t="s">
        <v>96</v>
      </c>
      <c r="D545" s="66"/>
      <c r="E545" s="45"/>
      <c r="F545" s="67">
        <v>1.35</v>
      </c>
      <c r="G545" s="56" t="s">
        <v>771</v>
      </c>
      <c r="H545" s="80">
        <v>0.97</v>
      </c>
      <c r="I545" s="68">
        <v>1</v>
      </c>
      <c r="J545" s="80">
        <v>0.97</v>
      </c>
      <c r="Q545" s="47">
        <v>0.97</v>
      </c>
    </row>
    <row r="546" spans="1:21" ht="14.25">
      <c r="A546" s="64"/>
      <c r="B546" s="65"/>
      <c r="C546" s="65" t="s">
        <v>97</v>
      </c>
      <c r="D546" s="66"/>
      <c r="E546" s="45"/>
      <c r="F546" s="67">
        <v>111.92</v>
      </c>
      <c r="G546" s="56" t="s">
        <v>98</v>
      </c>
      <c r="H546" s="58">
        <v>67.150000000000006</v>
      </c>
      <c r="I546" s="68">
        <v>1</v>
      </c>
      <c r="J546" s="58">
        <v>67.150000000000006</v>
      </c>
    </row>
    <row r="547" spans="1:21" ht="14.25">
      <c r="A547" s="64"/>
      <c r="B547" s="65"/>
      <c r="C547" s="65" t="s">
        <v>829</v>
      </c>
      <c r="D547" s="66" t="s">
        <v>91</v>
      </c>
      <c r="E547" s="45">
        <v>95</v>
      </c>
      <c r="F547" s="67"/>
      <c r="G547" s="56"/>
      <c r="H547" s="58">
        <v>152.13999999999999</v>
      </c>
      <c r="I547" s="68">
        <v>80.75</v>
      </c>
      <c r="J547" s="58">
        <v>129.32</v>
      </c>
    </row>
    <row r="548" spans="1:21" ht="14.25">
      <c r="A548" s="64"/>
      <c r="B548" s="65"/>
      <c r="C548" s="65" t="s">
        <v>830</v>
      </c>
      <c r="D548" s="66" t="s">
        <v>91</v>
      </c>
      <c r="E548" s="45">
        <v>65</v>
      </c>
      <c r="F548" s="67"/>
      <c r="G548" s="56"/>
      <c r="H548" s="58">
        <v>104.1</v>
      </c>
      <c r="I548" s="68">
        <v>52</v>
      </c>
      <c r="J548" s="58">
        <v>83.28</v>
      </c>
    </row>
    <row r="549" spans="1:21" ht="14.25">
      <c r="A549" s="69"/>
      <c r="B549" s="70"/>
      <c r="C549" s="70" t="s">
        <v>93</v>
      </c>
      <c r="D549" s="71" t="s">
        <v>94</v>
      </c>
      <c r="E549" s="72">
        <v>23.52</v>
      </c>
      <c r="F549" s="73"/>
      <c r="G549" s="74" t="s">
        <v>771</v>
      </c>
      <c r="H549" s="75">
        <v>16.9344</v>
      </c>
      <c r="I549" s="76"/>
      <c r="J549" s="75"/>
    </row>
    <row r="550" spans="1:21" ht="15">
      <c r="C550" s="77" t="s">
        <v>95</v>
      </c>
      <c r="G550" s="263">
        <v>508.63</v>
      </c>
      <c r="H550" s="263"/>
      <c r="I550" s="263">
        <v>464.99</v>
      </c>
      <c r="J550" s="263"/>
      <c r="O550" s="79">
        <v>508.63</v>
      </c>
      <c r="P550" s="79">
        <v>464.99</v>
      </c>
    </row>
    <row r="551" spans="1:21" ht="28.5">
      <c r="A551" s="69" t="s">
        <v>655</v>
      </c>
      <c r="B551" s="70" t="s">
        <v>98</v>
      </c>
      <c r="C551" s="70" t="s">
        <v>1877</v>
      </c>
      <c r="D551" s="71" t="s">
        <v>687</v>
      </c>
      <c r="E551" s="72">
        <v>60</v>
      </c>
      <c r="F551" s="73">
        <v>60.82</v>
      </c>
      <c r="G551" s="74" t="s">
        <v>98</v>
      </c>
      <c r="H551" s="75">
        <v>3649.2</v>
      </c>
      <c r="I551" s="76">
        <v>1</v>
      </c>
      <c r="J551" s="75">
        <v>3649.2</v>
      </c>
      <c r="R551" s="47">
        <v>0</v>
      </c>
      <c r="S551" s="47">
        <v>0</v>
      </c>
      <c r="T551" s="47">
        <v>0</v>
      </c>
      <c r="U551" s="47">
        <v>0</v>
      </c>
    </row>
    <row r="552" spans="1:21" ht="15">
      <c r="C552" s="77" t="s">
        <v>95</v>
      </c>
      <c r="G552" s="263">
        <v>3649.2</v>
      </c>
      <c r="H552" s="263"/>
      <c r="I552" s="263">
        <v>3649.2</v>
      </c>
      <c r="J552" s="263"/>
      <c r="O552" s="47">
        <v>3649.2</v>
      </c>
      <c r="P552" s="47">
        <v>3649.2</v>
      </c>
    </row>
    <row r="553" spans="1:21" ht="28.5">
      <c r="A553" s="69" t="s">
        <v>1102</v>
      </c>
      <c r="B553" s="70" t="s">
        <v>98</v>
      </c>
      <c r="C553" s="70" t="s">
        <v>1878</v>
      </c>
      <c r="D553" s="71" t="s">
        <v>454</v>
      </c>
      <c r="E553" s="72">
        <v>30</v>
      </c>
      <c r="F553" s="73">
        <v>27.14</v>
      </c>
      <c r="G553" s="74" t="s">
        <v>98</v>
      </c>
      <c r="H553" s="75">
        <v>814.2</v>
      </c>
      <c r="I553" s="76">
        <v>1</v>
      </c>
      <c r="J553" s="75">
        <v>814.2</v>
      </c>
      <c r="R553" s="47">
        <v>0</v>
      </c>
      <c r="S553" s="47">
        <v>0</v>
      </c>
      <c r="T553" s="47">
        <v>0</v>
      </c>
      <c r="U553" s="47">
        <v>0</v>
      </c>
    </row>
    <row r="554" spans="1:21" ht="15">
      <c r="C554" s="77" t="s">
        <v>95</v>
      </c>
      <c r="G554" s="263">
        <v>814.2</v>
      </c>
      <c r="H554" s="263"/>
      <c r="I554" s="263">
        <v>814.2</v>
      </c>
      <c r="J554" s="263"/>
      <c r="O554" s="47">
        <v>814.2</v>
      </c>
      <c r="P554" s="47">
        <v>814.2</v>
      </c>
    </row>
    <row r="555" spans="1:21" ht="28.5">
      <c r="A555" s="69" t="s">
        <v>658</v>
      </c>
      <c r="B555" s="70" t="s">
        <v>98</v>
      </c>
      <c r="C555" s="70" t="s">
        <v>1879</v>
      </c>
      <c r="D555" s="71" t="s">
        <v>454</v>
      </c>
      <c r="E555" s="72">
        <v>60</v>
      </c>
      <c r="F555" s="73">
        <v>47.36</v>
      </c>
      <c r="G555" s="74" t="s">
        <v>98</v>
      </c>
      <c r="H555" s="75">
        <v>2841.6</v>
      </c>
      <c r="I555" s="76">
        <v>1</v>
      </c>
      <c r="J555" s="75">
        <v>2841.6</v>
      </c>
      <c r="R555" s="47">
        <v>0</v>
      </c>
      <c r="S555" s="47">
        <v>0</v>
      </c>
      <c r="T555" s="47">
        <v>0</v>
      </c>
      <c r="U555" s="47">
        <v>0</v>
      </c>
    </row>
    <row r="556" spans="1:21" ht="15">
      <c r="C556" s="77" t="s">
        <v>95</v>
      </c>
      <c r="G556" s="263">
        <v>2841.6</v>
      </c>
      <c r="H556" s="263"/>
      <c r="I556" s="263">
        <v>2841.6</v>
      </c>
      <c r="J556" s="263"/>
      <c r="O556" s="47">
        <v>2841.6</v>
      </c>
      <c r="P556" s="47">
        <v>2841.6</v>
      </c>
    </row>
    <row r="557" spans="1:21" ht="28.5">
      <c r="A557" s="69" t="s">
        <v>659</v>
      </c>
      <c r="B557" s="70" t="s">
        <v>98</v>
      </c>
      <c r="C557" s="70" t="s">
        <v>1880</v>
      </c>
      <c r="D557" s="71" t="s">
        <v>454</v>
      </c>
      <c r="E557" s="72">
        <v>30</v>
      </c>
      <c r="F557" s="73">
        <v>25.24</v>
      </c>
      <c r="G557" s="74" t="s">
        <v>98</v>
      </c>
      <c r="H557" s="75">
        <v>757.2</v>
      </c>
      <c r="I557" s="76">
        <v>1</v>
      </c>
      <c r="J557" s="75">
        <v>757.2</v>
      </c>
      <c r="R557" s="47">
        <v>0</v>
      </c>
      <c r="S557" s="47">
        <v>0</v>
      </c>
      <c r="T557" s="47">
        <v>0</v>
      </c>
      <c r="U557" s="47">
        <v>0</v>
      </c>
    </row>
    <row r="558" spans="1:21" ht="15">
      <c r="C558" s="77" t="s">
        <v>95</v>
      </c>
      <c r="G558" s="263">
        <v>757.2</v>
      </c>
      <c r="H558" s="263"/>
      <c r="I558" s="263">
        <v>757.2</v>
      </c>
      <c r="J558" s="263"/>
      <c r="O558" s="47">
        <v>757.2</v>
      </c>
      <c r="P558" s="47">
        <v>757.2</v>
      </c>
    </row>
    <row r="559" spans="1:21" ht="42.75">
      <c r="A559" s="69" t="s">
        <v>660</v>
      </c>
      <c r="B559" s="70" t="s">
        <v>98</v>
      </c>
      <c r="C559" s="70" t="s">
        <v>1881</v>
      </c>
      <c r="D559" s="71" t="s">
        <v>454</v>
      </c>
      <c r="E559" s="72">
        <v>4</v>
      </c>
      <c r="F559" s="73">
        <v>188.2</v>
      </c>
      <c r="G559" s="74" t="s">
        <v>98</v>
      </c>
      <c r="H559" s="75">
        <v>752.8</v>
      </c>
      <c r="I559" s="76">
        <v>1</v>
      </c>
      <c r="J559" s="75">
        <v>752.8</v>
      </c>
      <c r="R559" s="47">
        <v>0</v>
      </c>
      <c r="S559" s="47">
        <v>0</v>
      </c>
      <c r="T559" s="47">
        <v>0</v>
      </c>
      <c r="U559" s="47">
        <v>0</v>
      </c>
    </row>
    <row r="560" spans="1:21" ht="15">
      <c r="C560" s="77" t="s">
        <v>95</v>
      </c>
      <c r="G560" s="263">
        <v>752.8</v>
      </c>
      <c r="H560" s="263"/>
      <c r="I560" s="263">
        <v>752.8</v>
      </c>
      <c r="J560" s="263"/>
      <c r="O560" s="47">
        <v>752.8</v>
      </c>
      <c r="P560" s="47">
        <v>752.8</v>
      </c>
    </row>
    <row r="561" spans="1:21" ht="28.5">
      <c r="A561" s="64" t="s">
        <v>661</v>
      </c>
      <c r="B561" s="65" t="s">
        <v>1661</v>
      </c>
      <c r="C561" s="65" t="s">
        <v>1662</v>
      </c>
      <c r="D561" s="66" t="s">
        <v>530</v>
      </c>
      <c r="E561" s="45">
        <v>0.6</v>
      </c>
      <c r="F561" s="67"/>
      <c r="G561" s="56"/>
      <c r="H561" s="58"/>
      <c r="I561" s="68" t="s">
        <v>98</v>
      </c>
      <c r="J561" s="58"/>
      <c r="R561" s="47">
        <v>152.13999999999999</v>
      </c>
      <c r="S561" s="47">
        <v>129.32</v>
      </c>
      <c r="T561" s="47">
        <v>104.1</v>
      </c>
      <c r="U561" s="47">
        <v>83.28</v>
      </c>
    </row>
    <row r="562" spans="1:21">
      <c r="C562" s="83" t="s">
        <v>1876</v>
      </c>
    </row>
    <row r="563" spans="1:21" ht="14.25">
      <c r="A563" s="64"/>
      <c r="B563" s="65"/>
      <c r="C563" s="65" t="s">
        <v>88</v>
      </c>
      <c r="D563" s="66"/>
      <c r="E563" s="45"/>
      <c r="F563" s="67">
        <v>221.09</v>
      </c>
      <c r="G563" s="56" t="s">
        <v>771</v>
      </c>
      <c r="H563" s="58">
        <v>159.18</v>
      </c>
      <c r="I563" s="68">
        <v>1</v>
      </c>
      <c r="J563" s="58">
        <v>159.18</v>
      </c>
      <c r="Q563" s="47">
        <v>159.18</v>
      </c>
    </row>
    <row r="564" spans="1:21" ht="14.25">
      <c r="A564" s="64"/>
      <c r="B564" s="65"/>
      <c r="C564" s="65" t="s">
        <v>89</v>
      </c>
      <c r="D564" s="66"/>
      <c r="E564" s="45"/>
      <c r="F564" s="67">
        <v>36.200000000000003</v>
      </c>
      <c r="G564" s="56" t="s">
        <v>771</v>
      </c>
      <c r="H564" s="58">
        <v>26.06</v>
      </c>
      <c r="I564" s="68">
        <v>1</v>
      </c>
      <c r="J564" s="58">
        <v>26.06</v>
      </c>
    </row>
    <row r="565" spans="1:21" ht="14.25">
      <c r="A565" s="64"/>
      <c r="B565" s="65"/>
      <c r="C565" s="65" t="s">
        <v>96</v>
      </c>
      <c r="D565" s="66"/>
      <c r="E565" s="45"/>
      <c r="F565" s="67">
        <v>1.35</v>
      </c>
      <c r="G565" s="56" t="s">
        <v>771</v>
      </c>
      <c r="H565" s="80">
        <v>0.97</v>
      </c>
      <c r="I565" s="68">
        <v>1</v>
      </c>
      <c r="J565" s="80">
        <v>0.97</v>
      </c>
      <c r="Q565" s="47">
        <v>0.97</v>
      </c>
    </row>
    <row r="566" spans="1:21" ht="14.25">
      <c r="A566" s="64"/>
      <c r="B566" s="65"/>
      <c r="C566" s="65" t="s">
        <v>97</v>
      </c>
      <c r="D566" s="66"/>
      <c r="E566" s="45"/>
      <c r="F566" s="67">
        <v>111.92</v>
      </c>
      <c r="G566" s="56" t="s">
        <v>98</v>
      </c>
      <c r="H566" s="58">
        <v>67.150000000000006</v>
      </c>
      <c r="I566" s="68">
        <v>1</v>
      </c>
      <c r="J566" s="58">
        <v>67.150000000000006</v>
      </c>
    </row>
    <row r="567" spans="1:21" ht="14.25">
      <c r="A567" s="64"/>
      <c r="B567" s="65"/>
      <c r="C567" s="65" t="s">
        <v>829</v>
      </c>
      <c r="D567" s="66" t="s">
        <v>91</v>
      </c>
      <c r="E567" s="45">
        <v>95</v>
      </c>
      <c r="F567" s="67"/>
      <c r="G567" s="56"/>
      <c r="H567" s="58">
        <v>152.13999999999999</v>
      </c>
      <c r="I567" s="68">
        <v>80.75</v>
      </c>
      <c r="J567" s="58">
        <v>129.32</v>
      </c>
    </row>
    <row r="568" spans="1:21" ht="14.25">
      <c r="A568" s="64"/>
      <c r="B568" s="65"/>
      <c r="C568" s="65" t="s">
        <v>830</v>
      </c>
      <c r="D568" s="66" t="s">
        <v>91</v>
      </c>
      <c r="E568" s="45">
        <v>65</v>
      </c>
      <c r="F568" s="67"/>
      <c r="G568" s="56"/>
      <c r="H568" s="58">
        <v>104.1</v>
      </c>
      <c r="I568" s="68">
        <v>52</v>
      </c>
      <c r="J568" s="58">
        <v>83.28</v>
      </c>
    </row>
    <row r="569" spans="1:21" ht="14.25">
      <c r="A569" s="69"/>
      <c r="B569" s="70"/>
      <c r="C569" s="70" t="s">
        <v>93</v>
      </c>
      <c r="D569" s="71" t="s">
        <v>94</v>
      </c>
      <c r="E569" s="72">
        <v>23.52</v>
      </c>
      <c r="F569" s="73"/>
      <c r="G569" s="74" t="s">
        <v>771</v>
      </c>
      <c r="H569" s="75">
        <v>16.9344</v>
      </c>
      <c r="I569" s="76"/>
      <c r="J569" s="75"/>
    </row>
    <row r="570" spans="1:21" ht="15">
      <c r="C570" s="77" t="s">
        <v>95</v>
      </c>
      <c r="G570" s="263">
        <v>508.63</v>
      </c>
      <c r="H570" s="263"/>
      <c r="I570" s="263">
        <v>464.99</v>
      </c>
      <c r="J570" s="263"/>
      <c r="O570" s="79">
        <v>508.63</v>
      </c>
      <c r="P570" s="79">
        <v>464.99</v>
      </c>
    </row>
    <row r="571" spans="1:21" ht="28.5">
      <c r="A571" s="69" t="s">
        <v>1104</v>
      </c>
      <c r="B571" s="70" t="s">
        <v>98</v>
      </c>
      <c r="C571" s="70" t="s">
        <v>1882</v>
      </c>
      <c r="D571" s="71" t="s">
        <v>687</v>
      </c>
      <c r="E571" s="72">
        <v>60</v>
      </c>
      <c r="F571" s="73">
        <v>65.489999999999995</v>
      </c>
      <c r="G571" s="74" t="s">
        <v>98</v>
      </c>
      <c r="H571" s="75">
        <v>3929.4</v>
      </c>
      <c r="I571" s="76">
        <v>1</v>
      </c>
      <c r="J571" s="75">
        <v>3929.4</v>
      </c>
      <c r="R571" s="47">
        <v>0</v>
      </c>
      <c r="S571" s="47">
        <v>0</v>
      </c>
      <c r="T571" s="47">
        <v>0</v>
      </c>
      <c r="U571" s="47">
        <v>0</v>
      </c>
    </row>
    <row r="572" spans="1:21" ht="15">
      <c r="C572" s="77" t="s">
        <v>95</v>
      </c>
      <c r="G572" s="263">
        <v>3929.4</v>
      </c>
      <c r="H572" s="263"/>
      <c r="I572" s="263">
        <v>3929.4</v>
      </c>
      <c r="J572" s="263"/>
      <c r="O572" s="47">
        <v>3929.4</v>
      </c>
      <c r="P572" s="47">
        <v>3929.4</v>
      </c>
    </row>
    <row r="573" spans="1:21" ht="28.5">
      <c r="A573" s="69" t="s">
        <v>662</v>
      </c>
      <c r="B573" s="70" t="s">
        <v>98</v>
      </c>
      <c r="C573" s="70" t="s">
        <v>1883</v>
      </c>
      <c r="D573" s="71" t="s">
        <v>687</v>
      </c>
      <c r="E573" s="72">
        <v>60</v>
      </c>
      <c r="F573" s="73">
        <v>50.75</v>
      </c>
      <c r="G573" s="74" t="s">
        <v>98</v>
      </c>
      <c r="H573" s="75">
        <v>3045</v>
      </c>
      <c r="I573" s="76">
        <v>1</v>
      </c>
      <c r="J573" s="75">
        <v>3045</v>
      </c>
      <c r="R573" s="47">
        <v>0</v>
      </c>
      <c r="S573" s="47">
        <v>0</v>
      </c>
      <c r="T573" s="47">
        <v>0</v>
      </c>
      <c r="U573" s="47">
        <v>0</v>
      </c>
    </row>
    <row r="574" spans="1:21" ht="15">
      <c r="C574" s="77" t="s">
        <v>95</v>
      </c>
      <c r="G574" s="263">
        <v>3045</v>
      </c>
      <c r="H574" s="263"/>
      <c r="I574" s="263">
        <v>3045</v>
      </c>
      <c r="J574" s="263"/>
      <c r="O574" s="47">
        <v>3045</v>
      </c>
      <c r="P574" s="47">
        <v>3045</v>
      </c>
    </row>
    <row r="575" spans="1:21" ht="14.25">
      <c r="A575" s="69" t="s">
        <v>663</v>
      </c>
      <c r="B575" s="70" t="s">
        <v>98</v>
      </c>
      <c r="C575" s="70" t="s">
        <v>1884</v>
      </c>
      <c r="D575" s="71" t="s">
        <v>687</v>
      </c>
      <c r="E575" s="72">
        <v>60</v>
      </c>
      <c r="F575" s="73">
        <v>27.49</v>
      </c>
      <c r="G575" s="74" t="s">
        <v>98</v>
      </c>
      <c r="H575" s="75">
        <v>1649.4</v>
      </c>
      <c r="I575" s="76">
        <v>1</v>
      </c>
      <c r="J575" s="75">
        <v>1649.4</v>
      </c>
      <c r="R575" s="47">
        <v>0</v>
      </c>
      <c r="S575" s="47">
        <v>0</v>
      </c>
      <c r="T575" s="47">
        <v>0</v>
      </c>
      <c r="U575" s="47">
        <v>0</v>
      </c>
    </row>
    <row r="576" spans="1:21" ht="15">
      <c r="C576" s="77" t="s">
        <v>95</v>
      </c>
      <c r="G576" s="263">
        <v>1649.4</v>
      </c>
      <c r="H576" s="263"/>
      <c r="I576" s="263">
        <v>1649.4</v>
      </c>
      <c r="J576" s="263"/>
      <c r="O576" s="47">
        <v>1649.4</v>
      </c>
      <c r="P576" s="47">
        <v>1649.4</v>
      </c>
    </row>
    <row r="577" spans="1:21" ht="28.5">
      <c r="A577" s="69" t="s">
        <v>664</v>
      </c>
      <c r="B577" s="70" t="s">
        <v>98</v>
      </c>
      <c r="C577" s="70" t="s">
        <v>1878</v>
      </c>
      <c r="D577" s="71" t="s">
        <v>454</v>
      </c>
      <c r="E577" s="72">
        <v>20</v>
      </c>
      <c r="F577" s="73">
        <v>14.78</v>
      </c>
      <c r="G577" s="74" t="s">
        <v>98</v>
      </c>
      <c r="H577" s="75">
        <v>295.60000000000002</v>
      </c>
      <c r="I577" s="76">
        <v>1</v>
      </c>
      <c r="J577" s="75">
        <v>295.60000000000002</v>
      </c>
      <c r="R577" s="47">
        <v>0</v>
      </c>
      <c r="S577" s="47">
        <v>0</v>
      </c>
      <c r="T577" s="47">
        <v>0</v>
      </c>
      <c r="U577" s="47">
        <v>0</v>
      </c>
    </row>
    <row r="578" spans="1:21" ht="15">
      <c r="C578" s="77" t="s">
        <v>95</v>
      </c>
      <c r="G578" s="263">
        <v>295.60000000000002</v>
      </c>
      <c r="H578" s="263"/>
      <c r="I578" s="263">
        <v>295.60000000000002</v>
      </c>
      <c r="J578" s="263"/>
      <c r="O578" s="47">
        <v>295.60000000000002</v>
      </c>
      <c r="P578" s="47">
        <v>295.60000000000002</v>
      </c>
    </row>
    <row r="579" spans="1:21" ht="28.5">
      <c r="A579" s="69" t="s">
        <v>665</v>
      </c>
      <c r="B579" s="70" t="s">
        <v>98</v>
      </c>
      <c r="C579" s="70" t="s">
        <v>1885</v>
      </c>
      <c r="D579" s="71" t="s">
        <v>454</v>
      </c>
      <c r="E579" s="72">
        <v>100</v>
      </c>
      <c r="F579" s="73">
        <v>25.24</v>
      </c>
      <c r="G579" s="74" t="s">
        <v>98</v>
      </c>
      <c r="H579" s="75">
        <v>2524</v>
      </c>
      <c r="I579" s="76">
        <v>1</v>
      </c>
      <c r="J579" s="75">
        <v>2524</v>
      </c>
      <c r="R579" s="47">
        <v>0</v>
      </c>
      <c r="S579" s="47">
        <v>0</v>
      </c>
      <c r="T579" s="47">
        <v>0</v>
      </c>
      <c r="U579" s="47">
        <v>0</v>
      </c>
    </row>
    <row r="580" spans="1:21" ht="15">
      <c r="C580" s="77" t="s">
        <v>95</v>
      </c>
      <c r="G580" s="263">
        <v>2524</v>
      </c>
      <c r="H580" s="263"/>
      <c r="I580" s="263">
        <v>2524</v>
      </c>
      <c r="J580" s="263"/>
      <c r="O580" s="47">
        <v>2524</v>
      </c>
      <c r="P580" s="47">
        <v>2524</v>
      </c>
    </row>
    <row r="581" spans="1:21" ht="28.5">
      <c r="A581" s="69" t="s">
        <v>666</v>
      </c>
      <c r="B581" s="70" t="s">
        <v>98</v>
      </c>
      <c r="C581" s="70" t="s">
        <v>1886</v>
      </c>
      <c r="D581" s="71" t="s">
        <v>454</v>
      </c>
      <c r="E581" s="72">
        <v>100</v>
      </c>
      <c r="F581" s="73">
        <v>47.27</v>
      </c>
      <c r="G581" s="74" t="s">
        <v>98</v>
      </c>
      <c r="H581" s="75">
        <v>4727</v>
      </c>
      <c r="I581" s="76">
        <v>1</v>
      </c>
      <c r="J581" s="75">
        <v>4727</v>
      </c>
      <c r="R581" s="47">
        <v>0</v>
      </c>
      <c r="S581" s="47">
        <v>0</v>
      </c>
      <c r="T581" s="47">
        <v>0</v>
      </c>
      <c r="U581" s="47">
        <v>0</v>
      </c>
    </row>
    <row r="582" spans="1:21" ht="15">
      <c r="C582" s="77" t="s">
        <v>95</v>
      </c>
      <c r="G582" s="263">
        <v>4727</v>
      </c>
      <c r="H582" s="263"/>
      <c r="I582" s="263">
        <v>4727</v>
      </c>
      <c r="J582" s="263"/>
      <c r="O582" s="47">
        <v>4727</v>
      </c>
      <c r="P582" s="47">
        <v>4727</v>
      </c>
    </row>
    <row r="583" spans="1:21" ht="42.75">
      <c r="A583" s="69" t="s">
        <v>668</v>
      </c>
      <c r="B583" s="70" t="s">
        <v>98</v>
      </c>
      <c r="C583" s="70" t="s">
        <v>1881</v>
      </c>
      <c r="D583" s="71" t="s">
        <v>454</v>
      </c>
      <c r="E583" s="72">
        <v>10</v>
      </c>
      <c r="F583" s="73">
        <v>188.2</v>
      </c>
      <c r="G583" s="74" t="s">
        <v>98</v>
      </c>
      <c r="H583" s="75">
        <v>1882</v>
      </c>
      <c r="I583" s="76">
        <v>1</v>
      </c>
      <c r="J583" s="75">
        <v>1882</v>
      </c>
      <c r="R583" s="47">
        <v>0</v>
      </c>
      <c r="S583" s="47">
        <v>0</v>
      </c>
      <c r="T583" s="47">
        <v>0</v>
      </c>
      <c r="U583" s="47">
        <v>0</v>
      </c>
    </row>
    <row r="584" spans="1:21" ht="15">
      <c r="C584" s="77" t="s">
        <v>95</v>
      </c>
      <c r="G584" s="263">
        <v>1882</v>
      </c>
      <c r="H584" s="263"/>
      <c r="I584" s="263">
        <v>1882</v>
      </c>
      <c r="J584" s="263"/>
      <c r="O584" s="47">
        <v>1882</v>
      </c>
      <c r="P584" s="47">
        <v>1882</v>
      </c>
    </row>
    <row r="585" spans="1:21" ht="28.5">
      <c r="A585" s="64" t="s">
        <v>669</v>
      </c>
      <c r="B585" s="65" t="s">
        <v>1654</v>
      </c>
      <c r="C585" s="65" t="s">
        <v>1655</v>
      </c>
      <c r="D585" s="66" t="s">
        <v>530</v>
      </c>
      <c r="E585" s="45">
        <v>5</v>
      </c>
      <c r="F585" s="67"/>
      <c r="G585" s="56"/>
      <c r="H585" s="58"/>
      <c r="I585" s="68" t="s">
        <v>98</v>
      </c>
      <c r="J585" s="58"/>
      <c r="R585" s="47">
        <v>795.38</v>
      </c>
      <c r="S585" s="47">
        <v>676.07</v>
      </c>
      <c r="T585" s="47">
        <v>544.21</v>
      </c>
      <c r="U585" s="47">
        <v>435.36</v>
      </c>
    </row>
    <row r="586" spans="1:21">
      <c r="C586" s="83" t="s">
        <v>1887</v>
      </c>
    </row>
    <row r="587" spans="1:21" ht="14.25">
      <c r="A587" s="64"/>
      <c r="B587" s="65"/>
      <c r="C587" s="65" t="s">
        <v>88</v>
      </c>
      <c r="D587" s="66"/>
      <c r="E587" s="45"/>
      <c r="F587" s="67">
        <v>139.54</v>
      </c>
      <c r="G587" s="56" t="s">
        <v>771</v>
      </c>
      <c r="H587" s="58">
        <v>837.24</v>
      </c>
      <c r="I587" s="68">
        <v>1</v>
      </c>
      <c r="J587" s="58">
        <v>837.24</v>
      </c>
      <c r="Q587" s="47">
        <v>837.24</v>
      </c>
    </row>
    <row r="588" spans="1:21" ht="14.25">
      <c r="A588" s="64"/>
      <c r="B588" s="65"/>
      <c r="C588" s="65" t="s">
        <v>89</v>
      </c>
      <c r="D588" s="66"/>
      <c r="E588" s="45"/>
      <c r="F588" s="67">
        <v>63.56</v>
      </c>
      <c r="G588" s="56" t="s">
        <v>771</v>
      </c>
      <c r="H588" s="58">
        <v>381.36</v>
      </c>
      <c r="I588" s="68">
        <v>1</v>
      </c>
      <c r="J588" s="58">
        <v>381.36</v>
      </c>
    </row>
    <row r="589" spans="1:21" ht="14.25">
      <c r="A589" s="64"/>
      <c r="B589" s="65"/>
      <c r="C589" s="65" t="s">
        <v>96</v>
      </c>
      <c r="D589" s="66"/>
      <c r="E589" s="45"/>
      <c r="F589" s="67">
        <v>0</v>
      </c>
      <c r="G589" s="56" t="s">
        <v>771</v>
      </c>
      <c r="H589" s="80">
        <v>0</v>
      </c>
      <c r="I589" s="68">
        <v>1</v>
      </c>
      <c r="J589" s="80">
        <v>0</v>
      </c>
      <c r="Q589" s="47">
        <v>0</v>
      </c>
    </row>
    <row r="590" spans="1:21" ht="14.25">
      <c r="A590" s="64"/>
      <c r="B590" s="65"/>
      <c r="C590" s="65" t="s">
        <v>97</v>
      </c>
      <c r="D590" s="66"/>
      <c r="E590" s="45"/>
      <c r="F590" s="67">
        <v>16.79</v>
      </c>
      <c r="G590" s="56" t="s">
        <v>98</v>
      </c>
      <c r="H590" s="58">
        <v>83.95</v>
      </c>
      <c r="I590" s="68">
        <v>1</v>
      </c>
      <c r="J590" s="58">
        <v>83.95</v>
      </c>
    </row>
    <row r="591" spans="1:21" ht="14.25">
      <c r="A591" s="64"/>
      <c r="B591" s="65"/>
      <c r="C591" s="65" t="s">
        <v>829</v>
      </c>
      <c r="D591" s="66" t="s">
        <v>91</v>
      </c>
      <c r="E591" s="45">
        <v>95</v>
      </c>
      <c r="F591" s="67"/>
      <c r="G591" s="56"/>
      <c r="H591" s="58">
        <v>795.38</v>
      </c>
      <c r="I591" s="68">
        <v>80.75</v>
      </c>
      <c r="J591" s="58">
        <v>676.07</v>
      </c>
    </row>
    <row r="592" spans="1:21" ht="14.25">
      <c r="A592" s="64"/>
      <c r="B592" s="65"/>
      <c r="C592" s="65" t="s">
        <v>830</v>
      </c>
      <c r="D592" s="66" t="s">
        <v>91</v>
      </c>
      <c r="E592" s="45">
        <v>65</v>
      </c>
      <c r="F592" s="67"/>
      <c r="G592" s="56"/>
      <c r="H592" s="58">
        <v>544.21</v>
      </c>
      <c r="I592" s="68">
        <v>52</v>
      </c>
      <c r="J592" s="58">
        <v>435.36</v>
      </c>
    </row>
    <row r="593" spans="1:32" ht="14.25">
      <c r="A593" s="69"/>
      <c r="B593" s="70"/>
      <c r="C593" s="70" t="s">
        <v>93</v>
      </c>
      <c r="D593" s="71" t="s">
        <v>94</v>
      </c>
      <c r="E593" s="72">
        <v>15.2</v>
      </c>
      <c r="F593" s="73"/>
      <c r="G593" s="74" t="s">
        <v>771</v>
      </c>
      <c r="H593" s="75">
        <v>91.199999999999989</v>
      </c>
      <c r="I593" s="76"/>
      <c r="J593" s="75"/>
    </row>
    <row r="594" spans="1:32" ht="15">
      <c r="C594" s="77" t="s">
        <v>95</v>
      </c>
      <c r="G594" s="263">
        <v>2642.1400000000003</v>
      </c>
      <c r="H594" s="263"/>
      <c r="I594" s="263">
        <v>2413.98</v>
      </c>
      <c r="J594" s="263"/>
      <c r="O594" s="79">
        <v>2642.1400000000003</v>
      </c>
      <c r="P594" s="79">
        <v>2413.98</v>
      </c>
    </row>
    <row r="595" spans="1:32" ht="28.5">
      <c r="A595" s="64" t="s">
        <v>670</v>
      </c>
      <c r="B595" s="65" t="s">
        <v>98</v>
      </c>
      <c r="C595" s="65" t="s">
        <v>1888</v>
      </c>
      <c r="D595" s="66" t="s">
        <v>687</v>
      </c>
      <c r="E595" s="45">
        <v>510</v>
      </c>
      <c r="F595" s="67">
        <v>2.58</v>
      </c>
      <c r="G595" s="56" t="s">
        <v>98</v>
      </c>
      <c r="H595" s="58">
        <v>1315.8</v>
      </c>
      <c r="I595" s="68">
        <v>1</v>
      </c>
      <c r="J595" s="58">
        <v>1315.8</v>
      </c>
      <c r="R595" s="47">
        <v>0</v>
      </c>
      <c r="S595" s="47">
        <v>0</v>
      </c>
      <c r="T595" s="47">
        <v>0</v>
      </c>
      <c r="U595" s="47">
        <v>0</v>
      </c>
    </row>
    <row r="596" spans="1:32">
      <c r="A596" s="81"/>
      <c r="B596" s="81"/>
      <c r="C596" s="82" t="s">
        <v>1889</v>
      </c>
      <c r="D596" s="81"/>
      <c r="E596" s="81"/>
      <c r="F596" s="81"/>
      <c r="G596" s="81"/>
      <c r="H596" s="81"/>
      <c r="I596" s="81"/>
      <c r="J596" s="81"/>
    </row>
    <row r="597" spans="1:32" ht="15">
      <c r="C597" s="77" t="s">
        <v>95</v>
      </c>
      <c r="G597" s="263">
        <v>1315.8</v>
      </c>
      <c r="H597" s="263"/>
      <c r="I597" s="263">
        <v>1315.8</v>
      </c>
      <c r="J597" s="263"/>
      <c r="O597" s="47">
        <v>1315.8</v>
      </c>
      <c r="P597" s="47">
        <v>1315.8</v>
      </c>
    </row>
    <row r="598" spans="1:32" ht="28.5">
      <c r="A598" s="69" t="s">
        <v>671</v>
      </c>
      <c r="B598" s="70" t="s">
        <v>98</v>
      </c>
      <c r="C598" s="70" t="s">
        <v>1890</v>
      </c>
      <c r="D598" s="71" t="s">
        <v>687</v>
      </c>
      <c r="E598" s="72">
        <v>80</v>
      </c>
      <c r="F598" s="73">
        <v>43.74</v>
      </c>
      <c r="G598" s="74" t="s">
        <v>98</v>
      </c>
      <c r="H598" s="75">
        <v>3499.2</v>
      </c>
      <c r="I598" s="76">
        <v>1</v>
      </c>
      <c r="J598" s="75">
        <v>3499.2</v>
      </c>
      <c r="R598" s="47">
        <v>0</v>
      </c>
      <c r="S598" s="47">
        <v>0</v>
      </c>
      <c r="T598" s="47">
        <v>0</v>
      </c>
      <c r="U598" s="47">
        <v>0</v>
      </c>
    </row>
    <row r="599" spans="1:32" ht="15">
      <c r="C599" s="77" t="s">
        <v>95</v>
      </c>
      <c r="G599" s="263">
        <v>3499.2</v>
      </c>
      <c r="H599" s="263"/>
      <c r="I599" s="263">
        <v>3499.2</v>
      </c>
      <c r="J599" s="263"/>
      <c r="O599" s="47">
        <v>3499.2</v>
      </c>
      <c r="P599" s="47">
        <v>3499.2</v>
      </c>
    </row>
    <row r="600" spans="1:32" ht="28.5">
      <c r="A600" s="69" t="s">
        <v>1109</v>
      </c>
      <c r="B600" s="70" t="s">
        <v>98</v>
      </c>
      <c r="C600" s="70" t="s">
        <v>1891</v>
      </c>
      <c r="D600" s="71" t="s">
        <v>454</v>
      </c>
      <c r="E600" s="72">
        <v>15</v>
      </c>
      <c r="F600" s="73">
        <v>0</v>
      </c>
      <c r="G600" s="74" t="s">
        <v>98</v>
      </c>
      <c r="H600" s="75">
        <v>0</v>
      </c>
      <c r="I600" s="76">
        <v>1</v>
      </c>
      <c r="J600" s="75">
        <v>0</v>
      </c>
      <c r="R600" s="47">
        <v>0</v>
      </c>
      <c r="S600" s="47">
        <v>0</v>
      </c>
      <c r="T600" s="47">
        <v>0</v>
      </c>
      <c r="U600" s="47">
        <v>0</v>
      </c>
    </row>
    <row r="601" spans="1:32" ht="15">
      <c r="C601" s="77" t="s">
        <v>95</v>
      </c>
      <c r="G601" s="263">
        <v>0</v>
      </c>
      <c r="H601" s="263"/>
      <c r="I601" s="263">
        <v>0</v>
      </c>
      <c r="J601" s="263"/>
      <c r="O601" s="47">
        <v>0</v>
      </c>
      <c r="P601" s="47">
        <v>0</v>
      </c>
    </row>
    <row r="603" spans="1:32" ht="15">
      <c r="A603" s="261" t="s">
        <v>1892</v>
      </c>
      <c r="B603" s="261"/>
      <c r="C603" s="261"/>
      <c r="D603" s="261"/>
      <c r="E603" s="261"/>
      <c r="F603" s="261"/>
      <c r="G603" s="263">
        <v>35341.799999999996</v>
      </c>
      <c r="H603" s="263"/>
      <c r="I603" s="263">
        <v>35026.359999999993</v>
      </c>
      <c r="J603" s="263"/>
      <c r="AF603" s="85" t="s">
        <v>1892</v>
      </c>
    </row>
    <row r="607" spans="1:32" ht="16.5">
      <c r="A607" s="264" t="s">
        <v>1893</v>
      </c>
      <c r="B607" s="264"/>
      <c r="C607" s="264"/>
      <c r="D607" s="264"/>
      <c r="E607" s="264"/>
      <c r="F607" s="264"/>
      <c r="G607" s="264"/>
      <c r="H607" s="264"/>
      <c r="I607" s="264"/>
      <c r="J607" s="264"/>
      <c r="AE607" s="63" t="s">
        <v>1893</v>
      </c>
    </row>
    <row r="608" spans="1:32" ht="28.5">
      <c r="A608" s="69" t="s">
        <v>1112</v>
      </c>
      <c r="B608" s="70" t="s">
        <v>98</v>
      </c>
      <c r="C608" s="70" t="s">
        <v>1894</v>
      </c>
      <c r="D608" s="71" t="s">
        <v>454</v>
      </c>
      <c r="E608" s="72">
        <v>15</v>
      </c>
      <c r="F608" s="73">
        <v>9.86</v>
      </c>
      <c r="G608" s="74" t="s">
        <v>98</v>
      </c>
      <c r="H608" s="75">
        <v>147.9</v>
      </c>
      <c r="I608" s="76">
        <v>1</v>
      </c>
      <c r="J608" s="75">
        <v>147.9</v>
      </c>
      <c r="R608" s="47">
        <v>0</v>
      </c>
      <c r="S608" s="47">
        <v>0</v>
      </c>
      <c r="T608" s="47">
        <v>0</v>
      </c>
      <c r="U608" s="47">
        <v>0</v>
      </c>
    </row>
    <row r="609" spans="1:21" ht="15">
      <c r="C609" s="77" t="s">
        <v>95</v>
      </c>
      <c r="G609" s="263">
        <v>147.9</v>
      </c>
      <c r="H609" s="263"/>
      <c r="I609" s="263">
        <v>147.9</v>
      </c>
      <c r="J609" s="263"/>
      <c r="O609" s="47">
        <v>147.9</v>
      </c>
      <c r="P609" s="47">
        <v>147.9</v>
      </c>
    </row>
    <row r="610" spans="1:21" ht="28.5">
      <c r="A610" s="64" t="s">
        <v>1115</v>
      </c>
      <c r="B610" s="65" t="s">
        <v>1654</v>
      </c>
      <c r="C610" s="65" t="s">
        <v>1655</v>
      </c>
      <c r="D610" s="66" t="s">
        <v>530</v>
      </c>
      <c r="E610" s="45">
        <v>3</v>
      </c>
      <c r="F610" s="67"/>
      <c r="G610" s="56"/>
      <c r="H610" s="58"/>
      <c r="I610" s="68" t="s">
        <v>98</v>
      </c>
      <c r="J610" s="58"/>
      <c r="R610" s="47">
        <v>477.22</v>
      </c>
      <c r="S610" s="47">
        <v>405.64</v>
      </c>
      <c r="T610" s="47">
        <v>326.52</v>
      </c>
      <c r="U610" s="47">
        <v>261.22000000000003</v>
      </c>
    </row>
    <row r="611" spans="1:21">
      <c r="C611" s="83" t="s">
        <v>1895</v>
      </c>
    </row>
    <row r="612" spans="1:21" ht="14.25">
      <c r="A612" s="64"/>
      <c r="B612" s="65"/>
      <c r="C612" s="65" t="s">
        <v>88</v>
      </c>
      <c r="D612" s="66"/>
      <c r="E612" s="45"/>
      <c r="F612" s="67">
        <v>139.54</v>
      </c>
      <c r="G612" s="56" t="s">
        <v>771</v>
      </c>
      <c r="H612" s="58">
        <v>502.34</v>
      </c>
      <c r="I612" s="68">
        <v>1</v>
      </c>
      <c r="J612" s="58">
        <v>502.34</v>
      </c>
      <c r="Q612" s="47">
        <v>502.34</v>
      </c>
    </row>
    <row r="613" spans="1:21" ht="14.25">
      <c r="A613" s="64"/>
      <c r="B613" s="65"/>
      <c r="C613" s="65" t="s">
        <v>89</v>
      </c>
      <c r="D613" s="66"/>
      <c r="E613" s="45"/>
      <c r="F613" s="67">
        <v>63.56</v>
      </c>
      <c r="G613" s="56" t="s">
        <v>771</v>
      </c>
      <c r="H613" s="58">
        <v>228.82</v>
      </c>
      <c r="I613" s="68">
        <v>1</v>
      </c>
      <c r="J613" s="58">
        <v>228.82</v>
      </c>
    </row>
    <row r="614" spans="1:21" ht="14.25">
      <c r="A614" s="64"/>
      <c r="B614" s="65"/>
      <c r="C614" s="65" t="s">
        <v>96</v>
      </c>
      <c r="D614" s="66"/>
      <c r="E614" s="45"/>
      <c r="F614" s="67">
        <v>0</v>
      </c>
      <c r="G614" s="56" t="s">
        <v>771</v>
      </c>
      <c r="H614" s="80">
        <v>0</v>
      </c>
      <c r="I614" s="68">
        <v>1</v>
      </c>
      <c r="J614" s="80">
        <v>0</v>
      </c>
      <c r="Q614" s="47">
        <v>0</v>
      </c>
    </row>
    <row r="615" spans="1:21" ht="14.25">
      <c r="A615" s="64"/>
      <c r="B615" s="65"/>
      <c r="C615" s="65" t="s">
        <v>97</v>
      </c>
      <c r="D615" s="66"/>
      <c r="E615" s="45"/>
      <c r="F615" s="67">
        <v>16.79</v>
      </c>
      <c r="G615" s="56" t="s">
        <v>98</v>
      </c>
      <c r="H615" s="58">
        <v>50.37</v>
      </c>
      <c r="I615" s="68">
        <v>1</v>
      </c>
      <c r="J615" s="58">
        <v>50.37</v>
      </c>
    </row>
    <row r="616" spans="1:21" ht="14.25">
      <c r="A616" s="64"/>
      <c r="B616" s="65"/>
      <c r="C616" s="65" t="s">
        <v>829</v>
      </c>
      <c r="D616" s="66" t="s">
        <v>91</v>
      </c>
      <c r="E616" s="45">
        <v>95</v>
      </c>
      <c r="F616" s="67"/>
      <c r="G616" s="56"/>
      <c r="H616" s="58">
        <v>477.22</v>
      </c>
      <c r="I616" s="68">
        <v>80.75</v>
      </c>
      <c r="J616" s="58">
        <v>405.64</v>
      </c>
    </row>
    <row r="617" spans="1:21" ht="14.25">
      <c r="A617" s="64"/>
      <c r="B617" s="65"/>
      <c r="C617" s="65" t="s">
        <v>830</v>
      </c>
      <c r="D617" s="66" t="s">
        <v>91</v>
      </c>
      <c r="E617" s="45">
        <v>65</v>
      </c>
      <c r="F617" s="67"/>
      <c r="G617" s="56"/>
      <c r="H617" s="58">
        <v>326.52</v>
      </c>
      <c r="I617" s="68">
        <v>52</v>
      </c>
      <c r="J617" s="58">
        <v>261.22000000000003</v>
      </c>
    </row>
    <row r="618" spans="1:21" ht="14.25">
      <c r="A618" s="69"/>
      <c r="B618" s="70"/>
      <c r="C618" s="70" t="s">
        <v>93</v>
      </c>
      <c r="D618" s="71" t="s">
        <v>94</v>
      </c>
      <c r="E618" s="72">
        <v>15.2</v>
      </c>
      <c r="F618" s="73"/>
      <c r="G618" s="74" t="s">
        <v>771</v>
      </c>
      <c r="H618" s="75">
        <v>54.72</v>
      </c>
      <c r="I618" s="76"/>
      <c r="J618" s="75"/>
    </row>
    <row r="619" spans="1:21" ht="15">
      <c r="C619" s="77" t="s">
        <v>95</v>
      </c>
      <c r="G619" s="263">
        <v>1585.27</v>
      </c>
      <c r="H619" s="263"/>
      <c r="I619" s="263">
        <v>1448.3899999999999</v>
      </c>
      <c r="J619" s="263"/>
      <c r="O619" s="79">
        <v>1585.27</v>
      </c>
      <c r="P619" s="79">
        <v>1448.3899999999999</v>
      </c>
    </row>
    <row r="620" spans="1:21" ht="28.5">
      <c r="A620" s="69" t="s">
        <v>1117</v>
      </c>
      <c r="B620" s="70" t="s">
        <v>98</v>
      </c>
      <c r="C620" s="70" t="s">
        <v>1896</v>
      </c>
      <c r="D620" s="71" t="s">
        <v>454</v>
      </c>
      <c r="E620" s="72">
        <v>6</v>
      </c>
      <c r="F620" s="73">
        <v>152.37</v>
      </c>
      <c r="G620" s="74" t="s">
        <v>98</v>
      </c>
      <c r="H620" s="75">
        <v>914.22</v>
      </c>
      <c r="I620" s="76">
        <v>1</v>
      </c>
      <c r="J620" s="75">
        <v>914.22</v>
      </c>
      <c r="R620" s="47">
        <v>0</v>
      </c>
      <c r="S620" s="47">
        <v>0</v>
      </c>
      <c r="T620" s="47">
        <v>0</v>
      </c>
      <c r="U620" s="47">
        <v>0</v>
      </c>
    </row>
    <row r="621" spans="1:21" ht="15">
      <c r="C621" s="77" t="s">
        <v>95</v>
      </c>
      <c r="G621" s="263">
        <v>914.22</v>
      </c>
      <c r="H621" s="263"/>
      <c r="I621" s="263">
        <v>914.22</v>
      </c>
      <c r="J621" s="263"/>
      <c r="O621" s="47">
        <v>914.22</v>
      </c>
      <c r="P621" s="47">
        <v>914.22</v>
      </c>
    </row>
    <row r="622" spans="1:21" ht="14.25">
      <c r="A622" s="69" t="s">
        <v>1120</v>
      </c>
      <c r="B622" s="70" t="s">
        <v>98</v>
      </c>
      <c r="C622" s="70" t="s">
        <v>920</v>
      </c>
      <c r="D622" s="71" t="s">
        <v>803</v>
      </c>
      <c r="E622" s="72">
        <v>1</v>
      </c>
      <c r="F622" s="73">
        <v>22131.31</v>
      </c>
      <c r="G622" s="74" t="s">
        <v>98</v>
      </c>
      <c r="H622" s="75">
        <v>22131.31</v>
      </c>
      <c r="I622" s="76">
        <v>1</v>
      </c>
      <c r="J622" s="75">
        <v>22131.31</v>
      </c>
      <c r="R622" s="47">
        <v>0</v>
      </c>
      <c r="S622" s="47">
        <v>0</v>
      </c>
      <c r="T622" s="47">
        <v>0</v>
      </c>
      <c r="U622" s="47">
        <v>0</v>
      </c>
    </row>
    <row r="623" spans="1:21" ht="15">
      <c r="C623" s="77" t="s">
        <v>95</v>
      </c>
      <c r="G623" s="263">
        <v>22131.31</v>
      </c>
      <c r="H623" s="263"/>
      <c r="I623" s="263">
        <v>22131.31</v>
      </c>
      <c r="J623" s="263"/>
      <c r="O623" s="47">
        <v>22131.31</v>
      </c>
      <c r="P623" s="47">
        <v>22131.31</v>
      </c>
    </row>
    <row r="625" spans="1:34" ht="15">
      <c r="A625" s="261" t="s">
        <v>1897</v>
      </c>
      <c r="B625" s="261"/>
      <c r="C625" s="261"/>
      <c r="D625" s="261"/>
      <c r="E625" s="261"/>
      <c r="F625" s="261"/>
      <c r="G625" s="263">
        <v>24778.7</v>
      </c>
      <c r="H625" s="263"/>
      <c r="I625" s="263">
        <v>24641.82</v>
      </c>
      <c r="J625" s="263"/>
      <c r="AF625" s="85" t="s">
        <v>1897</v>
      </c>
    </row>
    <row r="629" spans="1:34" ht="15">
      <c r="A629" s="261" t="s">
        <v>822</v>
      </c>
      <c r="B629" s="261"/>
      <c r="C629" s="261"/>
      <c r="D629" s="261"/>
      <c r="E629" s="261"/>
      <c r="F629" s="261"/>
      <c r="G629" s="263">
        <v>774272.99000000022</v>
      </c>
      <c r="H629" s="263"/>
      <c r="I629" s="263">
        <v>768789.76000000013</v>
      </c>
      <c r="J629" s="263"/>
      <c r="AF629" s="85" t="s">
        <v>822</v>
      </c>
    </row>
    <row r="633" spans="1:34" ht="15" customHeight="1">
      <c r="A633" s="261" t="s">
        <v>1898</v>
      </c>
      <c r="B633" s="261"/>
      <c r="C633" s="261"/>
      <c r="D633" s="261"/>
      <c r="E633" s="261"/>
      <c r="F633" s="261"/>
      <c r="G633" s="263">
        <v>774272.99000000022</v>
      </c>
      <c r="H633" s="263"/>
      <c r="I633" s="263">
        <v>768789.76000000013</v>
      </c>
      <c r="J633" s="263"/>
      <c r="AF633" s="85" t="s">
        <v>1899</v>
      </c>
    </row>
    <row r="635" spans="1:34" ht="14.25">
      <c r="C635" s="260" t="s">
        <v>148</v>
      </c>
      <c r="D635" s="260"/>
      <c r="E635" s="260"/>
      <c r="F635" s="260"/>
      <c r="G635" s="260"/>
      <c r="H635" s="260"/>
      <c r="I635" s="262">
        <v>295945.03999999998</v>
      </c>
      <c r="J635" s="262"/>
      <c r="AH635" s="84" t="s">
        <v>148</v>
      </c>
    </row>
    <row r="636" spans="1:34" ht="14.25">
      <c r="C636" s="260" t="s">
        <v>149</v>
      </c>
      <c r="D636" s="260"/>
      <c r="E636" s="260"/>
      <c r="F636" s="260"/>
      <c r="G636" s="260"/>
      <c r="H636" s="260"/>
      <c r="I636" s="262">
        <v>0</v>
      </c>
      <c r="J636" s="262"/>
      <c r="AH636" s="84" t="s">
        <v>149</v>
      </c>
    </row>
    <row r="637" spans="1:34" ht="14.25">
      <c r="C637" s="260" t="s">
        <v>150</v>
      </c>
      <c r="D637" s="260"/>
      <c r="E637" s="260"/>
      <c r="F637" s="260"/>
      <c r="G637" s="260"/>
      <c r="H637" s="260"/>
      <c r="I637" s="262">
        <v>264174.96000000002</v>
      </c>
      <c r="J637" s="262"/>
      <c r="AH637" s="84" t="s">
        <v>150</v>
      </c>
    </row>
    <row r="638" spans="1:34" ht="14.25">
      <c r="C638" s="260" t="s">
        <v>151</v>
      </c>
      <c r="D638" s="260"/>
      <c r="E638" s="260"/>
      <c r="F638" s="260"/>
      <c r="G638" s="260"/>
      <c r="H638" s="260"/>
      <c r="I638" s="262"/>
      <c r="J638" s="262"/>
      <c r="AH638" s="84" t="s">
        <v>151</v>
      </c>
    </row>
    <row r="639" spans="1:34" ht="14.25">
      <c r="C639" s="260" t="s">
        <v>152</v>
      </c>
      <c r="D639" s="260"/>
      <c r="E639" s="260"/>
      <c r="F639" s="260"/>
      <c r="G639" s="260"/>
      <c r="H639" s="260"/>
      <c r="I639" s="262">
        <v>560120</v>
      </c>
      <c r="J639" s="262"/>
      <c r="AH639" s="84" t="s">
        <v>152</v>
      </c>
    </row>
    <row r="640" spans="1:34" ht="14.25">
      <c r="C640" s="56"/>
      <c r="D640" s="56"/>
      <c r="E640" s="56"/>
      <c r="F640" s="56"/>
      <c r="G640" s="56"/>
      <c r="H640" s="56"/>
      <c r="I640" s="86"/>
      <c r="J640" s="86"/>
      <c r="AH640" s="84"/>
    </row>
    <row r="641" spans="1:34" ht="30">
      <c r="C641" s="85" t="s">
        <v>299</v>
      </c>
      <c r="D641" s="56"/>
      <c r="E641" s="56"/>
      <c r="F641" s="56"/>
      <c r="G641" s="56"/>
      <c r="H641" s="56"/>
      <c r="I641" s="86"/>
      <c r="J641" s="86"/>
      <c r="AH641" s="84"/>
    </row>
    <row r="642" spans="1:34" ht="14.25">
      <c r="C642" s="260" t="s">
        <v>300</v>
      </c>
      <c r="D642" s="260"/>
      <c r="E642" s="260"/>
      <c r="F642" s="260"/>
      <c r="G642" s="260"/>
      <c r="H642" s="260"/>
      <c r="I642" s="86"/>
      <c r="J642" s="86">
        <v>1059483.24</v>
      </c>
      <c r="AH642" s="84"/>
    </row>
    <row r="643" spans="1:34" ht="14.25">
      <c r="C643" s="260" t="s">
        <v>301</v>
      </c>
      <c r="D643" s="260"/>
      <c r="E643" s="260"/>
      <c r="F643" s="260"/>
      <c r="G643" s="260"/>
      <c r="H643" s="260"/>
      <c r="I643" s="86"/>
      <c r="J643" s="86">
        <v>0</v>
      </c>
      <c r="AH643" s="84"/>
    </row>
    <row r="644" spans="1:34" ht="14.25">
      <c r="C644" s="260" t="s">
        <v>302</v>
      </c>
      <c r="D644" s="260"/>
      <c r="E644" s="260"/>
      <c r="F644" s="260"/>
      <c r="G644" s="260"/>
      <c r="H644" s="260"/>
      <c r="I644" s="86"/>
      <c r="J644" s="86">
        <v>1875642.22</v>
      </c>
      <c r="AH644" s="84"/>
    </row>
    <row r="645" spans="1:34" ht="14.25">
      <c r="C645" s="260" t="s">
        <v>303</v>
      </c>
      <c r="D645" s="260"/>
      <c r="E645" s="260"/>
      <c r="F645" s="260"/>
      <c r="G645" s="260"/>
      <c r="H645" s="260"/>
      <c r="I645" s="86"/>
      <c r="J645" s="86">
        <v>0</v>
      </c>
      <c r="AH645" s="84"/>
    </row>
    <row r="646" spans="1:34" ht="15">
      <c r="C646" s="261" t="s">
        <v>152</v>
      </c>
      <c r="D646" s="261"/>
      <c r="E646" s="261"/>
      <c r="F646" s="261"/>
      <c r="G646" s="261"/>
      <c r="H646" s="261"/>
      <c r="I646" s="78"/>
      <c r="J646" s="78">
        <v>2935125.46</v>
      </c>
      <c r="AH646" s="84"/>
    </row>
    <row r="649" spans="1:34" ht="14.25">
      <c r="A649" s="258" t="s">
        <v>153</v>
      </c>
      <c r="B649" s="258"/>
      <c r="C649" s="87" t="s">
        <v>1</v>
      </c>
      <c r="D649" s="87"/>
      <c r="E649" s="87"/>
      <c r="F649" s="87"/>
      <c r="G649" s="87"/>
      <c r="H649" s="49" t="s">
        <v>1</v>
      </c>
      <c r="I649" s="49"/>
      <c r="J649" s="49"/>
    </row>
    <row r="650" spans="1:34" ht="14.25">
      <c r="A650" s="49"/>
      <c r="B650" s="49"/>
      <c r="C650" s="259" t="s">
        <v>62</v>
      </c>
      <c r="D650" s="259"/>
      <c r="E650" s="259"/>
      <c r="F650" s="259"/>
      <c r="G650" s="259"/>
      <c r="H650" s="49"/>
      <c r="I650" s="49"/>
      <c r="J650" s="49"/>
    </row>
    <row r="651" spans="1:34" ht="14.25">
      <c r="A651" s="49"/>
      <c r="B651" s="49"/>
      <c r="C651" s="49"/>
      <c r="D651" s="49"/>
      <c r="E651" s="49"/>
      <c r="F651" s="49"/>
      <c r="G651" s="49"/>
      <c r="H651" s="49"/>
      <c r="I651" s="49"/>
      <c r="J651" s="49"/>
    </row>
    <row r="652" spans="1:34" ht="14.25">
      <c r="A652" s="258" t="s">
        <v>154</v>
      </c>
      <c r="B652" s="258"/>
      <c r="C652" s="87" t="s">
        <v>1</v>
      </c>
      <c r="D652" s="87"/>
      <c r="E652" s="87"/>
      <c r="F652" s="87"/>
      <c r="G652" s="87"/>
      <c r="H652" s="49" t="s">
        <v>1</v>
      </c>
      <c r="I652" s="49"/>
      <c r="J652" s="49"/>
    </row>
    <row r="653" spans="1:34" ht="14.25">
      <c r="A653" s="49"/>
      <c r="B653" s="49"/>
      <c r="C653" s="259" t="s">
        <v>62</v>
      </c>
      <c r="D653" s="259"/>
      <c r="E653" s="259"/>
      <c r="F653" s="259"/>
      <c r="G653" s="259"/>
      <c r="H653" s="49"/>
      <c r="I653" s="49"/>
      <c r="J653" s="49"/>
    </row>
  </sheetData>
  <mergeCells count="360">
    <mergeCell ref="A3:J3"/>
    <mergeCell ref="A4:J4"/>
    <mergeCell ref="A6:J6"/>
    <mergeCell ref="A7:J7"/>
    <mergeCell ref="A9:J9"/>
    <mergeCell ref="A11:J11"/>
    <mergeCell ref="C635:H635"/>
    <mergeCell ref="I635:J635"/>
    <mergeCell ref="C636:H636"/>
    <mergeCell ref="I636:J636"/>
    <mergeCell ref="A27:J27"/>
    <mergeCell ref="G36:H36"/>
    <mergeCell ref="I36:J36"/>
    <mergeCell ref="G38:H38"/>
    <mergeCell ref="I38:J38"/>
    <mergeCell ref="G40:H40"/>
    <mergeCell ref="I40:J40"/>
    <mergeCell ref="A12:J12"/>
    <mergeCell ref="A14:J14"/>
    <mergeCell ref="E18:G18"/>
    <mergeCell ref="E19:G19"/>
    <mergeCell ref="E20:G20"/>
    <mergeCell ref="A25:J25"/>
    <mergeCell ref="G48:H48"/>
    <mergeCell ref="I48:J48"/>
    <mergeCell ref="G50:H50"/>
    <mergeCell ref="I50:J50"/>
    <mergeCell ref="G52:H52"/>
    <mergeCell ref="I52:J52"/>
    <mergeCell ref="G42:H42"/>
    <mergeCell ref="I42:J42"/>
    <mergeCell ref="G44:H44"/>
    <mergeCell ref="I44:J44"/>
    <mergeCell ref="G46:H46"/>
    <mergeCell ref="I46:J46"/>
    <mergeCell ref="G67:H67"/>
    <mergeCell ref="I67:J67"/>
    <mergeCell ref="G69:H69"/>
    <mergeCell ref="I69:J69"/>
    <mergeCell ref="G71:H71"/>
    <mergeCell ref="I71:J71"/>
    <mergeCell ref="G54:H54"/>
    <mergeCell ref="I54:J54"/>
    <mergeCell ref="G56:H56"/>
    <mergeCell ref="I56:J56"/>
    <mergeCell ref="G58:H58"/>
    <mergeCell ref="I58:J58"/>
    <mergeCell ref="G79:H79"/>
    <mergeCell ref="I79:J79"/>
    <mergeCell ref="A81:F81"/>
    <mergeCell ref="G81:H81"/>
    <mergeCell ref="I81:J81"/>
    <mergeCell ref="A85:J85"/>
    <mergeCell ref="G73:H73"/>
    <mergeCell ref="I73:J73"/>
    <mergeCell ref="G75:H75"/>
    <mergeCell ref="I75:J75"/>
    <mergeCell ref="G77:H77"/>
    <mergeCell ref="I77:J77"/>
    <mergeCell ref="A102:F102"/>
    <mergeCell ref="G102:H102"/>
    <mergeCell ref="I102:J102"/>
    <mergeCell ref="A106:J106"/>
    <mergeCell ref="G115:H115"/>
    <mergeCell ref="I115:J115"/>
    <mergeCell ref="G94:H94"/>
    <mergeCell ref="I94:J94"/>
    <mergeCell ref="G96:H96"/>
    <mergeCell ref="I96:J96"/>
    <mergeCell ref="A98:F98"/>
    <mergeCell ref="G98:H98"/>
    <mergeCell ref="I98:J98"/>
    <mergeCell ref="G130:H130"/>
    <mergeCell ref="I130:J130"/>
    <mergeCell ref="G139:H139"/>
    <mergeCell ref="I139:J139"/>
    <mergeCell ref="G141:H141"/>
    <mergeCell ref="I141:J141"/>
    <mergeCell ref="G117:H117"/>
    <mergeCell ref="I117:J117"/>
    <mergeCell ref="G126:H126"/>
    <mergeCell ref="I126:J126"/>
    <mergeCell ref="G128:H128"/>
    <mergeCell ref="I128:J128"/>
    <mergeCell ref="G156:H156"/>
    <mergeCell ref="I156:J156"/>
    <mergeCell ref="A158:F158"/>
    <mergeCell ref="G158:H158"/>
    <mergeCell ref="I158:J158"/>
    <mergeCell ref="A162:J162"/>
    <mergeCell ref="G150:H150"/>
    <mergeCell ref="I150:J150"/>
    <mergeCell ref="G152:H152"/>
    <mergeCell ref="I152:J152"/>
    <mergeCell ref="G154:H154"/>
    <mergeCell ref="I154:J154"/>
    <mergeCell ref="G184:H184"/>
    <mergeCell ref="I184:J184"/>
    <mergeCell ref="G186:H186"/>
    <mergeCell ref="I186:J186"/>
    <mergeCell ref="G195:H195"/>
    <mergeCell ref="I195:J195"/>
    <mergeCell ref="G171:H171"/>
    <mergeCell ref="I171:J171"/>
    <mergeCell ref="G173:H173"/>
    <mergeCell ref="I173:J173"/>
    <mergeCell ref="G175:H175"/>
    <mergeCell ref="I175:J175"/>
    <mergeCell ref="G210:H210"/>
    <mergeCell ref="I210:J210"/>
    <mergeCell ref="A212:F212"/>
    <mergeCell ref="G212:H212"/>
    <mergeCell ref="I212:J212"/>
    <mergeCell ref="A216:J216"/>
    <mergeCell ref="G197:H197"/>
    <mergeCell ref="I197:J197"/>
    <mergeCell ref="G199:H199"/>
    <mergeCell ref="I199:J199"/>
    <mergeCell ref="G208:H208"/>
    <mergeCell ref="I208:J208"/>
    <mergeCell ref="A231:F231"/>
    <mergeCell ref="G231:H231"/>
    <mergeCell ref="I231:J231"/>
    <mergeCell ref="A235:J235"/>
    <mergeCell ref="G244:H244"/>
    <mergeCell ref="I244:J244"/>
    <mergeCell ref="G225:H225"/>
    <mergeCell ref="I225:J225"/>
    <mergeCell ref="G227:H227"/>
    <mergeCell ref="I227:J227"/>
    <mergeCell ref="G229:H229"/>
    <mergeCell ref="I229:J229"/>
    <mergeCell ref="G259:H259"/>
    <mergeCell ref="I259:J259"/>
    <mergeCell ref="A261:F261"/>
    <mergeCell ref="G261:H261"/>
    <mergeCell ref="I261:J261"/>
    <mergeCell ref="A265:J265"/>
    <mergeCell ref="G246:H246"/>
    <mergeCell ref="I246:J246"/>
    <mergeCell ref="G255:H255"/>
    <mergeCell ref="I255:J255"/>
    <mergeCell ref="G257:H257"/>
    <mergeCell ref="I257:J257"/>
    <mergeCell ref="G287:H287"/>
    <mergeCell ref="I287:J287"/>
    <mergeCell ref="G289:H289"/>
    <mergeCell ref="I289:J289"/>
    <mergeCell ref="G291:H291"/>
    <mergeCell ref="I291:J291"/>
    <mergeCell ref="G274:H274"/>
    <mergeCell ref="I274:J274"/>
    <mergeCell ref="G276:H276"/>
    <mergeCell ref="I276:J276"/>
    <mergeCell ref="G278:H278"/>
    <mergeCell ref="I278:J278"/>
    <mergeCell ref="A306:F306"/>
    <mergeCell ref="G306:H306"/>
    <mergeCell ref="I306:J306"/>
    <mergeCell ref="A310:J310"/>
    <mergeCell ref="A312:J312"/>
    <mergeCell ref="G321:H321"/>
    <mergeCell ref="I321:J321"/>
    <mergeCell ref="G293:H293"/>
    <mergeCell ref="I293:J293"/>
    <mergeCell ref="G302:H302"/>
    <mergeCell ref="I302:J302"/>
    <mergeCell ref="G304:H304"/>
    <mergeCell ref="I304:J304"/>
    <mergeCell ref="G343:H343"/>
    <mergeCell ref="I343:J343"/>
    <mergeCell ref="G345:H345"/>
    <mergeCell ref="I345:J345"/>
    <mergeCell ref="G347:H347"/>
    <mergeCell ref="I347:J347"/>
    <mergeCell ref="G323:H323"/>
    <mergeCell ref="I323:J323"/>
    <mergeCell ref="G332:H332"/>
    <mergeCell ref="I332:J332"/>
    <mergeCell ref="G341:H341"/>
    <mergeCell ref="I341:J341"/>
    <mergeCell ref="G362:H362"/>
    <mergeCell ref="I362:J362"/>
    <mergeCell ref="G364:H364"/>
    <mergeCell ref="I364:J364"/>
    <mergeCell ref="G373:H373"/>
    <mergeCell ref="I373:J373"/>
    <mergeCell ref="G349:H349"/>
    <mergeCell ref="I349:J349"/>
    <mergeCell ref="G351:H351"/>
    <mergeCell ref="I351:J351"/>
    <mergeCell ref="G353:H353"/>
    <mergeCell ref="I353:J353"/>
    <mergeCell ref="A388:F388"/>
    <mergeCell ref="G388:H388"/>
    <mergeCell ref="I388:J388"/>
    <mergeCell ref="A392:F392"/>
    <mergeCell ref="G392:H392"/>
    <mergeCell ref="I392:J392"/>
    <mergeCell ref="G375:H375"/>
    <mergeCell ref="I375:J375"/>
    <mergeCell ref="G384:H384"/>
    <mergeCell ref="I384:J384"/>
    <mergeCell ref="G386:H386"/>
    <mergeCell ref="I386:J386"/>
    <mergeCell ref="G411:H411"/>
    <mergeCell ref="I411:J411"/>
    <mergeCell ref="A413:F413"/>
    <mergeCell ref="G413:H413"/>
    <mergeCell ref="I413:J413"/>
    <mergeCell ref="A417:J417"/>
    <mergeCell ref="A396:J396"/>
    <mergeCell ref="A398:J398"/>
    <mergeCell ref="G407:H407"/>
    <mergeCell ref="I407:J407"/>
    <mergeCell ref="G409:H409"/>
    <mergeCell ref="I409:J409"/>
    <mergeCell ref="A432:F432"/>
    <mergeCell ref="G432:H432"/>
    <mergeCell ref="I432:J432"/>
    <mergeCell ref="A436:J436"/>
    <mergeCell ref="G445:H445"/>
    <mergeCell ref="I445:J445"/>
    <mergeCell ref="G426:H426"/>
    <mergeCell ref="I426:J426"/>
    <mergeCell ref="G428:H428"/>
    <mergeCell ref="I428:J428"/>
    <mergeCell ref="G430:H430"/>
    <mergeCell ref="I430:J430"/>
    <mergeCell ref="A455:F455"/>
    <mergeCell ref="G455:H455"/>
    <mergeCell ref="I455:J455"/>
    <mergeCell ref="A459:J459"/>
    <mergeCell ref="G468:H468"/>
    <mergeCell ref="I468:J468"/>
    <mergeCell ref="G447:H447"/>
    <mergeCell ref="I447:J447"/>
    <mergeCell ref="G449:H449"/>
    <mergeCell ref="I449:J449"/>
    <mergeCell ref="A451:F451"/>
    <mergeCell ref="G451:H451"/>
    <mergeCell ref="I451:J451"/>
    <mergeCell ref="A478:J478"/>
    <mergeCell ref="G480:H480"/>
    <mergeCell ref="I480:J480"/>
    <mergeCell ref="G482:H482"/>
    <mergeCell ref="I482:J482"/>
    <mergeCell ref="G492:H492"/>
    <mergeCell ref="I492:J492"/>
    <mergeCell ref="G470:H470"/>
    <mergeCell ref="I470:J470"/>
    <mergeCell ref="G472:H472"/>
    <mergeCell ref="I472:J472"/>
    <mergeCell ref="A474:F474"/>
    <mergeCell ref="G474:H474"/>
    <mergeCell ref="I474:J474"/>
    <mergeCell ref="G504:H504"/>
    <mergeCell ref="I504:J504"/>
    <mergeCell ref="G507:H507"/>
    <mergeCell ref="I507:J507"/>
    <mergeCell ref="G510:H510"/>
    <mergeCell ref="I510:J510"/>
    <mergeCell ref="G495:H495"/>
    <mergeCell ref="I495:J495"/>
    <mergeCell ref="G498:H498"/>
    <mergeCell ref="I498:J498"/>
    <mergeCell ref="G501:H501"/>
    <mergeCell ref="I501:J501"/>
    <mergeCell ref="G522:H522"/>
    <mergeCell ref="I522:J522"/>
    <mergeCell ref="G525:H525"/>
    <mergeCell ref="I525:J525"/>
    <mergeCell ref="G528:H528"/>
    <mergeCell ref="I528:J528"/>
    <mergeCell ref="G513:H513"/>
    <mergeCell ref="I513:J513"/>
    <mergeCell ref="G516:H516"/>
    <mergeCell ref="I516:J516"/>
    <mergeCell ref="G519:H519"/>
    <mergeCell ref="I519:J519"/>
    <mergeCell ref="A540:J540"/>
    <mergeCell ref="G550:H550"/>
    <mergeCell ref="I550:J550"/>
    <mergeCell ref="G552:H552"/>
    <mergeCell ref="I552:J552"/>
    <mergeCell ref="G554:H554"/>
    <mergeCell ref="I554:J554"/>
    <mergeCell ref="G531:H531"/>
    <mergeCell ref="I531:J531"/>
    <mergeCell ref="G534:H534"/>
    <mergeCell ref="I534:J534"/>
    <mergeCell ref="A536:F536"/>
    <mergeCell ref="G536:H536"/>
    <mergeCell ref="I536:J536"/>
    <mergeCell ref="G570:H570"/>
    <mergeCell ref="I570:J570"/>
    <mergeCell ref="G572:H572"/>
    <mergeCell ref="I572:J572"/>
    <mergeCell ref="G574:H574"/>
    <mergeCell ref="I574:J574"/>
    <mergeCell ref="G556:H556"/>
    <mergeCell ref="I556:J556"/>
    <mergeCell ref="G558:H558"/>
    <mergeCell ref="I558:J558"/>
    <mergeCell ref="G560:H560"/>
    <mergeCell ref="I560:J560"/>
    <mergeCell ref="G582:H582"/>
    <mergeCell ref="I582:J582"/>
    <mergeCell ref="G584:H584"/>
    <mergeCell ref="I584:J584"/>
    <mergeCell ref="G594:H594"/>
    <mergeCell ref="I594:J594"/>
    <mergeCell ref="G576:H576"/>
    <mergeCell ref="I576:J576"/>
    <mergeCell ref="G578:H578"/>
    <mergeCell ref="I578:J578"/>
    <mergeCell ref="G580:H580"/>
    <mergeCell ref="I580:J580"/>
    <mergeCell ref="A603:F603"/>
    <mergeCell ref="G603:H603"/>
    <mergeCell ref="I603:J603"/>
    <mergeCell ref="A607:J607"/>
    <mergeCell ref="G609:H609"/>
    <mergeCell ref="I609:J609"/>
    <mergeCell ref="G597:H597"/>
    <mergeCell ref="I597:J597"/>
    <mergeCell ref="G599:H599"/>
    <mergeCell ref="I599:J599"/>
    <mergeCell ref="G601:H601"/>
    <mergeCell ref="I601:J601"/>
    <mergeCell ref="A625:F625"/>
    <mergeCell ref="G625:H625"/>
    <mergeCell ref="I625:J625"/>
    <mergeCell ref="A629:F629"/>
    <mergeCell ref="G629:H629"/>
    <mergeCell ref="I629:J629"/>
    <mergeCell ref="G619:H619"/>
    <mergeCell ref="I619:J619"/>
    <mergeCell ref="G621:H621"/>
    <mergeCell ref="I621:J621"/>
    <mergeCell ref="G623:H623"/>
    <mergeCell ref="I623:J623"/>
    <mergeCell ref="A633:F633"/>
    <mergeCell ref="G633:H633"/>
    <mergeCell ref="I633:J633"/>
    <mergeCell ref="C637:H637"/>
    <mergeCell ref="I637:J637"/>
    <mergeCell ref="C638:H638"/>
    <mergeCell ref="I638:J638"/>
    <mergeCell ref="C639:H639"/>
    <mergeCell ref="I639:J639"/>
    <mergeCell ref="C642:H642"/>
    <mergeCell ref="C643:H643"/>
    <mergeCell ref="C644:H644"/>
    <mergeCell ref="C645:H645"/>
    <mergeCell ref="C646:H646"/>
    <mergeCell ref="A652:B652"/>
    <mergeCell ref="C653:G653"/>
    <mergeCell ref="A649:B649"/>
    <mergeCell ref="C650:G650"/>
  </mergeCells>
  <pageMargins left="0.4" right="0.2" top="0.2" bottom="0.4" header="0.2" footer="0.2"/>
  <pageSetup paperSize="9" scale="65" orientation="portrait" r:id="rId1"/>
  <headerFooter>
    <oddHeader>&amp;L&amp;8</oddHead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AH242"/>
  <sheetViews>
    <sheetView workbookViewId="0">
      <selection activeCell="A236" sqref="A5:XFD236"/>
    </sheetView>
  </sheetViews>
  <sheetFormatPr defaultRowHeight="12.75"/>
  <cols>
    <col min="1" max="1" width="5.7109375" style="47" customWidth="1"/>
    <col min="2" max="2" width="11.7109375" style="47" customWidth="1"/>
    <col min="3" max="3" width="40.7109375" style="47" customWidth="1"/>
    <col min="4" max="5" width="11.7109375" style="47" customWidth="1"/>
    <col min="6" max="10" width="12.7109375" style="47" customWidth="1"/>
    <col min="11" max="14" width="9.140625" style="47"/>
    <col min="15" max="30" width="0" style="47" hidden="1" customWidth="1"/>
    <col min="31" max="31" width="141.7109375" style="47" hidden="1" customWidth="1"/>
    <col min="32" max="32" width="93.7109375" style="47" hidden="1" customWidth="1"/>
    <col min="33" max="33" width="0" style="47" hidden="1" customWidth="1"/>
    <col min="34" max="34" width="101.7109375" style="47" hidden="1" customWidth="1"/>
    <col min="35" max="36" width="0" style="47" hidden="1" customWidth="1"/>
    <col min="37" max="256" width="9.140625" style="47"/>
    <col min="257" max="257" width="5.7109375" style="47" customWidth="1"/>
    <col min="258" max="258" width="11.7109375" style="47" customWidth="1"/>
    <col min="259" max="259" width="40.7109375" style="47" customWidth="1"/>
    <col min="260" max="261" width="11.7109375" style="47" customWidth="1"/>
    <col min="262" max="266" width="12.7109375" style="47" customWidth="1"/>
    <col min="267" max="270" width="9.140625" style="47"/>
    <col min="271" max="292" width="0" style="47" hidden="1" customWidth="1"/>
    <col min="293" max="512" width="9.140625" style="47"/>
    <col min="513" max="513" width="5.7109375" style="47" customWidth="1"/>
    <col min="514" max="514" width="11.7109375" style="47" customWidth="1"/>
    <col min="515" max="515" width="40.7109375" style="47" customWidth="1"/>
    <col min="516" max="517" width="11.7109375" style="47" customWidth="1"/>
    <col min="518" max="522" width="12.7109375" style="47" customWidth="1"/>
    <col min="523" max="526" width="9.140625" style="47"/>
    <col min="527" max="548" width="0" style="47" hidden="1" customWidth="1"/>
    <col min="549" max="768" width="9.140625" style="47"/>
    <col min="769" max="769" width="5.7109375" style="47" customWidth="1"/>
    <col min="770" max="770" width="11.7109375" style="47" customWidth="1"/>
    <col min="771" max="771" width="40.7109375" style="47" customWidth="1"/>
    <col min="772" max="773" width="11.7109375" style="47" customWidth="1"/>
    <col min="774" max="778" width="12.7109375" style="47" customWidth="1"/>
    <col min="779" max="782" width="9.140625" style="47"/>
    <col min="783" max="804" width="0" style="47" hidden="1" customWidth="1"/>
    <col min="805" max="1024" width="9.140625" style="47"/>
    <col min="1025" max="1025" width="5.7109375" style="47" customWidth="1"/>
    <col min="1026" max="1026" width="11.7109375" style="47" customWidth="1"/>
    <col min="1027" max="1027" width="40.7109375" style="47" customWidth="1"/>
    <col min="1028" max="1029" width="11.7109375" style="47" customWidth="1"/>
    <col min="1030" max="1034" width="12.7109375" style="47" customWidth="1"/>
    <col min="1035" max="1038" width="9.140625" style="47"/>
    <col min="1039" max="1060" width="0" style="47" hidden="1" customWidth="1"/>
    <col min="1061" max="1280" width="9.140625" style="47"/>
    <col min="1281" max="1281" width="5.7109375" style="47" customWidth="1"/>
    <col min="1282" max="1282" width="11.7109375" style="47" customWidth="1"/>
    <col min="1283" max="1283" width="40.7109375" style="47" customWidth="1"/>
    <col min="1284" max="1285" width="11.7109375" style="47" customWidth="1"/>
    <col min="1286" max="1290" width="12.7109375" style="47" customWidth="1"/>
    <col min="1291" max="1294" width="9.140625" style="47"/>
    <col min="1295" max="1316" width="0" style="47" hidden="1" customWidth="1"/>
    <col min="1317" max="1536" width="9.140625" style="47"/>
    <col min="1537" max="1537" width="5.7109375" style="47" customWidth="1"/>
    <col min="1538" max="1538" width="11.7109375" style="47" customWidth="1"/>
    <col min="1539" max="1539" width="40.7109375" style="47" customWidth="1"/>
    <col min="1540" max="1541" width="11.7109375" style="47" customWidth="1"/>
    <col min="1542" max="1546" width="12.7109375" style="47" customWidth="1"/>
    <col min="1547" max="1550" width="9.140625" style="47"/>
    <col min="1551" max="1572" width="0" style="47" hidden="1" customWidth="1"/>
    <col min="1573" max="1792" width="9.140625" style="47"/>
    <col min="1793" max="1793" width="5.7109375" style="47" customWidth="1"/>
    <col min="1794" max="1794" width="11.7109375" style="47" customWidth="1"/>
    <col min="1795" max="1795" width="40.7109375" style="47" customWidth="1"/>
    <col min="1796" max="1797" width="11.7109375" style="47" customWidth="1"/>
    <col min="1798" max="1802" width="12.7109375" style="47" customWidth="1"/>
    <col min="1803" max="1806" width="9.140625" style="47"/>
    <col min="1807" max="1828" width="0" style="47" hidden="1" customWidth="1"/>
    <col min="1829" max="2048" width="9.140625" style="47"/>
    <col min="2049" max="2049" width="5.7109375" style="47" customWidth="1"/>
    <col min="2050" max="2050" width="11.7109375" style="47" customWidth="1"/>
    <col min="2051" max="2051" width="40.7109375" style="47" customWidth="1"/>
    <col min="2052" max="2053" width="11.7109375" style="47" customWidth="1"/>
    <col min="2054" max="2058" width="12.7109375" style="47" customWidth="1"/>
    <col min="2059" max="2062" width="9.140625" style="47"/>
    <col min="2063" max="2084" width="0" style="47" hidden="1" customWidth="1"/>
    <col min="2085" max="2304" width="9.140625" style="47"/>
    <col min="2305" max="2305" width="5.7109375" style="47" customWidth="1"/>
    <col min="2306" max="2306" width="11.7109375" style="47" customWidth="1"/>
    <col min="2307" max="2307" width="40.7109375" style="47" customWidth="1"/>
    <col min="2308" max="2309" width="11.7109375" style="47" customWidth="1"/>
    <col min="2310" max="2314" width="12.7109375" style="47" customWidth="1"/>
    <col min="2315" max="2318" width="9.140625" style="47"/>
    <col min="2319" max="2340" width="0" style="47" hidden="1" customWidth="1"/>
    <col min="2341" max="2560" width="9.140625" style="47"/>
    <col min="2561" max="2561" width="5.7109375" style="47" customWidth="1"/>
    <col min="2562" max="2562" width="11.7109375" style="47" customWidth="1"/>
    <col min="2563" max="2563" width="40.7109375" style="47" customWidth="1"/>
    <col min="2564" max="2565" width="11.7109375" style="47" customWidth="1"/>
    <col min="2566" max="2570" width="12.7109375" style="47" customWidth="1"/>
    <col min="2571" max="2574" width="9.140625" style="47"/>
    <col min="2575" max="2596" width="0" style="47" hidden="1" customWidth="1"/>
    <col min="2597" max="2816" width="9.140625" style="47"/>
    <col min="2817" max="2817" width="5.7109375" style="47" customWidth="1"/>
    <col min="2818" max="2818" width="11.7109375" style="47" customWidth="1"/>
    <col min="2819" max="2819" width="40.7109375" style="47" customWidth="1"/>
    <col min="2820" max="2821" width="11.7109375" style="47" customWidth="1"/>
    <col min="2822" max="2826" width="12.7109375" style="47" customWidth="1"/>
    <col min="2827" max="2830" width="9.140625" style="47"/>
    <col min="2831" max="2852" width="0" style="47" hidden="1" customWidth="1"/>
    <col min="2853" max="3072" width="9.140625" style="47"/>
    <col min="3073" max="3073" width="5.7109375" style="47" customWidth="1"/>
    <col min="3074" max="3074" width="11.7109375" style="47" customWidth="1"/>
    <col min="3075" max="3075" width="40.7109375" style="47" customWidth="1"/>
    <col min="3076" max="3077" width="11.7109375" style="47" customWidth="1"/>
    <col min="3078" max="3082" width="12.7109375" style="47" customWidth="1"/>
    <col min="3083" max="3086" width="9.140625" style="47"/>
    <col min="3087" max="3108" width="0" style="47" hidden="1" customWidth="1"/>
    <col min="3109" max="3328" width="9.140625" style="47"/>
    <col min="3329" max="3329" width="5.7109375" style="47" customWidth="1"/>
    <col min="3330" max="3330" width="11.7109375" style="47" customWidth="1"/>
    <col min="3331" max="3331" width="40.7109375" style="47" customWidth="1"/>
    <col min="3332" max="3333" width="11.7109375" style="47" customWidth="1"/>
    <col min="3334" max="3338" width="12.7109375" style="47" customWidth="1"/>
    <col min="3339" max="3342" width="9.140625" style="47"/>
    <col min="3343" max="3364" width="0" style="47" hidden="1" customWidth="1"/>
    <col min="3365" max="3584" width="9.140625" style="47"/>
    <col min="3585" max="3585" width="5.7109375" style="47" customWidth="1"/>
    <col min="3586" max="3586" width="11.7109375" style="47" customWidth="1"/>
    <col min="3587" max="3587" width="40.7109375" style="47" customWidth="1"/>
    <col min="3588" max="3589" width="11.7109375" style="47" customWidth="1"/>
    <col min="3590" max="3594" width="12.7109375" style="47" customWidth="1"/>
    <col min="3595" max="3598" width="9.140625" style="47"/>
    <col min="3599" max="3620" width="0" style="47" hidden="1" customWidth="1"/>
    <col min="3621" max="3840" width="9.140625" style="47"/>
    <col min="3841" max="3841" width="5.7109375" style="47" customWidth="1"/>
    <col min="3842" max="3842" width="11.7109375" style="47" customWidth="1"/>
    <col min="3843" max="3843" width="40.7109375" style="47" customWidth="1"/>
    <col min="3844" max="3845" width="11.7109375" style="47" customWidth="1"/>
    <col min="3846" max="3850" width="12.7109375" style="47" customWidth="1"/>
    <col min="3851" max="3854" width="9.140625" style="47"/>
    <col min="3855" max="3876" width="0" style="47" hidden="1" customWidth="1"/>
    <col min="3877" max="4096" width="9.140625" style="47"/>
    <col min="4097" max="4097" width="5.7109375" style="47" customWidth="1"/>
    <col min="4098" max="4098" width="11.7109375" style="47" customWidth="1"/>
    <col min="4099" max="4099" width="40.7109375" style="47" customWidth="1"/>
    <col min="4100" max="4101" width="11.7109375" style="47" customWidth="1"/>
    <col min="4102" max="4106" width="12.7109375" style="47" customWidth="1"/>
    <col min="4107" max="4110" width="9.140625" style="47"/>
    <col min="4111" max="4132" width="0" style="47" hidden="1" customWidth="1"/>
    <col min="4133" max="4352" width="9.140625" style="47"/>
    <col min="4353" max="4353" width="5.7109375" style="47" customWidth="1"/>
    <col min="4354" max="4354" width="11.7109375" style="47" customWidth="1"/>
    <col min="4355" max="4355" width="40.7109375" style="47" customWidth="1"/>
    <col min="4356" max="4357" width="11.7109375" style="47" customWidth="1"/>
    <col min="4358" max="4362" width="12.7109375" style="47" customWidth="1"/>
    <col min="4363" max="4366" width="9.140625" style="47"/>
    <col min="4367" max="4388" width="0" style="47" hidden="1" customWidth="1"/>
    <col min="4389" max="4608" width="9.140625" style="47"/>
    <col min="4609" max="4609" width="5.7109375" style="47" customWidth="1"/>
    <col min="4610" max="4610" width="11.7109375" style="47" customWidth="1"/>
    <col min="4611" max="4611" width="40.7109375" style="47" customWidth="1"/>
    <col min="4612" max="4613" width="11.7109375" style="47" customWidth="1"/>
    <col min="4614" max="4618" width="12.7109375" style="47" customWidth="1"/>
    <col min="4619" max="4622" width="9.140625" style="47"/>
    <col min="4623" max="4644" width="0" style="47" hidden="1" customWidth="1"/>
    <col min="4645" max="4864" width="9.140625" style="47"/>
    <col min="4865" max="4865" width="5.7109375" style="47" customWidth="1"/>
    <col min="4866" max="4866" width="11.7109375" style="47" customWidth="1"/>
    <col min="4867" max="4867" width="40.7109375" style="47" customWidth="1"/>
    <col min="4868" max="4869" width="11.7109375" style="47" customWidth="1"/>
    <col min="4870" max="4874" width="12.7109375" style="47" customWidth="1"/>
    <col min="4875" max="4878" width="9.140625" style="47"/>
    <col min="4879" max="4900" width="0" style="47" hidden="1" customWidth="1"/>
    <col min="4901" max="5120" width="9.140625" style="47"/>
    <col min="5121" max="5121" width="5.7109375" style="47" customWidth="1"/>
    <col min="5122" max="5122" width="11.7109375" style="47" customWidth="1"/>
    <col min="5123" max="5123" width="40.7109375" style="47" customWidth="1"/>
    <col min="5124" max="5125" width="11.7109375" style="47" customWidth="1"/>
    <col min="5126" max="5130" width="12.7109375" style="47" customWidth="1"/>
    <col min="5131" max="5134" width="9.140625" style="47"/>
    <col min="5135" max="5156" width="0" style="47" hidden="1" customWidth="1"/>
    <col min="5157" max="5376" width="9.140625" style="47"/>
    <col min="5377" max="5377" width="5.7109375" style="47" customWidth="1"/>
    <col min="5378" max="5378" width="11.7109375" style="47" customWidth="1"/>
    <col min="5379" max="5379" width="40.7109375" style="47" customWidth="1"/>
    <col min="5380" max="5381" width="11.7109375" style="47" customWidth="1"/>
    <col min="5382" max="5386" width="12.7109375" style="47" customWidth="1"/>
    <col min="5387" max="5390" width="9.140625" style="47"/>
    <col min="5391" max="5412" width="0" style="47" hidden="1" customWidth="1"/>
    <col min="5413" max="5632" width="9.140625" style="47"/>
    <col min="5633" max="5633" width="5.7109375" style="47" customWidth="1"/>
    <col min="5634" max="5634" width="11.7109375" style="47" customWidth="1"/>
    <col min="5635" max="5635" width="40.7109375" style="47" customWidth="1"/>
    <col min="5636" max="5637" width="11.7109375" style="47" customWidth="1"/>
    <col min="5638" max="5642" width="12.7109375" style="47" customWidth="1"/>
    <col min="5643" max="5646" width="9.140625" style="47"/>
    <col min="5647" max="5668" width="0" style="47" hidden="1" customWidth="1"/>
    <col min="5669" max="5888" width="9.140625" style="47"/>
    <col min="5889" max="5889" width="5.7109375" style="47" customWidth="1"/>
    <col min="5890" max="5890" width="11.7109375" style="47" customWidth="1"/>
    <col min="5891" max="5891" width="40.7109375" style="47" customWidth="1"/>
    <col min="5892" max="5893" width="11.7109375" style="47" customWidth="1"/>
    <col min="5894" max="5898" width="12.7109375" style="47" customWidth="1"/>
    <col min="5899" max="5902" width="9.140625" style="47"/>
    <col min="5903" max="5924" width="0" style="47" hidden="1" customWidth="1"/>
    <col min="5925" max="6144" width="9.140625" style="47"/>
    <col min="6145" max="6145" width="5.7109375" style="47" customWidth="1"/>
    <col min="6146" max="6146" width="11.7109375" style="47" customWidth="1"/>
    <col min="6147" max="6147" width="40.7109375" style="47" customWidth="1"/>
    <col min="6148" max="6149" width="11.7109375" style="47" customWidth="1"/>
    <col min="6150" max="6154" width="12.7109375" style="47" customWidth="1"/>
    <col min="6155" max="6158" width="9.140625" style="47"/>
    <col min="6159" max="6180" width="0" style="47" hidden="1" customWidth="1"/>
    <col min="6181" max="6400" width="9.140625" style="47"/>
    <col min="6401" max="6401" width="5.7109375" style="47" customWidth="1"/>
    <col min="6402" max="6402" width="11.7109375" style="47" customWidth="1"/>
    <col min="6403" max="6403" width="40.7109375" style="47" customWidth="1"/>
    <col min="6404" max="6405" width="11.7109375" style="47" customWidth="1"/>
    <col min="6406" max="6410" width="12.7109375" style="47" customWidth="1"/>
    <col min="6411" max="6414" width="9.140625" style="47"/>
    <col min="6415" max="6436" width="0" style="47" hidden="1" customWidth="1"/>
    <col min="6437" max="6656" width="9.140625" style="47"/>
    <col min="6657" max="6657" width="5.7109375" style="47" customWidth="1"/>
    <col min="6658" max="6658" width="11.7109375" style="47" customWidth="1"/>
    <col min="6659" max="6659" width="40.7109375" style="47" customWidth="1"/>
    <col min="6660" max="6661" width="11.7109375" style="47" customWidth="1"/>
    <col min="6662" max="6666" width="12.7109375" style="47" customWidth="1"/>
    <col min="6667" max="6670" width="9.140625" style="47"/>
    <col min="6671" max="6692" width="0" style="47" hidden="1" customWidth="1"/>
    <col min="6693" max="6912" width="9.140625" style="47"/>
    <col min="6913" max="6913" width="5.7109375" style="47" customWidth="1"/>
    <col min="6914" max="6914" width="11.7109375" style="47" customWidth="1"/>
    <col min="6915" max="6915" width="40.7109375" style="47" customWidth="1"/>
    <col min="6916" max="6917" width="11.7109375" style="47" customWidth="1"/>
    <col min="6918" max="6922" width="12.7109375" style="47" customWidth="1"/>
    <col min="6923" max="6926" width="9.140625" style="47"/>
    <col min="6927" max="6948" width="0" style="47" hidden="1" customWidth="1"/>
    <col min="6949" max="7168" width="9.140625" style="47"/>
    <col min="7169" max="7169" width="5.7109375" style="47" customWidth="1"/>
    <col min="7170" max="7170" width="11.7109375" style="47" customWidth="1"/>
    <col min="7171" max="7171" width="40.7109375" style="47" customWidth="1"/>
    <col min="7172" max="7173" width="11.7109375" style="47" customWidth="1"/>
    <col min="7174" max="7178" width="12.7109375" style="47" customWidth="1"/>
    <col min="7179" max="7182" width="9.140625" style="47"/>
    <col min="7183" max="7204" width="0" style="47" hidden="1" customWidth="1"/>
    <col min="7205" max="7424" width="9.140625" style="47"/>
    <col min="7425" max="7425" width="5.7109375" style="47" customWidth="1"/>
    <col min="7426" max="7426" width="11.7109375" style="47" customWidth="1"/>
    <col min="7427" max="7427" width="40.7109375" style="47" customWidth="1"/>
    <col min="7428" max="7429" width="11.7109375" style="47" customWidth="1"/>
    <col min="7430" max="7434" width="12.7109375" style="47" customWidth="1"/>
    <col min="7435" max="7438" width="9.140625" style="47"/>
    <col min="7439" max="7460" width="0" style="47" hidden="1" customWidth="1"/>
    <col min="7461" max="7680" width="9.140625" style="47"/>
    <col min="7681" max="7681" width="5.7109375" style="47" customWidth="1"/>
    <col min="7682" max="7682" width="11.7109375" style="47" customWidth="1"/>
    <col min="7683" max="7683" width="40.7109375" style="47" customWidth="1"/>
    <col min="7684" max="7685" width="11.7109375" style="47" customWidth="1"/>
    <col min="7686" max="7690" width="12.7109375" style="47" customWidth="1"/>
    <col min="7691" max="7694" width="9.140625" style="47"/>
    <col min="7695" max="7716" width="0" style="47" hidden="1" customWidth="1"/>
    <col min="7717" max="7936" width="9.140625" style="47"/>
    <col min="7937" max="7937" width="5.7109375" style="47" customWidth="1"/>
    <col min="7938" max="7938" width="11.7109375" style="47" customWidth="1"/>
    <col min="7939" max="7939" width="40.7109375" style="47" customWidth="1"/>
    <col min="7940" max="7941" width="11.7109375" style="47" customWidth="1"/>
    <col min="7942" max="7946" width="12.7109375" style="47" customWidth="1"/>
    <col min="7947" max="7950" width="9.140625" style="47"/>
    <col min="7951" max="7972" width="0" style="47" hidden="1" customWidth="1"/>
    <col min="7973" max="8192" width="9.140625" style="47"/>
    <col min="8193" max="8193" width="5.7109375" style="47" customWidth="1"/>
    <col min="8194" max="8194" width="11.7109375" style="47" customWidth="1"/>
    <col min="8195" max="8195" width="40.7109375" style="47" customWidth="1"/>
    <col min="8196" max="8197" width="11.7109375" style="47" customWidth="1"/>
    <col min="8198" max="8202" width="12.7109375" style="47" customWidth="1"/>
    <col min="8203" max="8206" width="9.140625" style="47"/>
    <col min="8207" max="8228" width="0" style="47" hidden="1" customWidth="1"/>
    <col min="8229" max="8448" width="9.140625" style="47"/>
    <col min="8449" max="8449" width="5.7109375" style="47" customWidth="1"/>
    <col min="8450" max="8450" width="11.7109375" style="47" customWidth="1"/>
    <col min="8451" max="8451" width="40.7109375" style="47" customWidth="1"/>
    <col min="8452" max="8453" width="11.7109375" style="47" customWidth="1"/>
    <col min="8454" max="8458" width="12.7109375" style="47" customWidth="1"/>
    <col min="8459" max="8462" width="9.140625" style="47"/>
    <col min="8463" max="8484" width="0" style="47" hidden="1" customWidth="1"/>
    <col min="8485" max="8704" width="9.140625" style="47"/>
    <col min="8705" max="8705" width="5.7109375" style="47" customWidth="1"/>
    <col min="8706" max="8706" width="11.7109375" style="47" customWidth="1"/>
    <col min="8707" max="8707" width="40.7109375" style="47" customWidth="1"/>
    <col min="8708" max="8709" width="11.7109375" style="47" customWidth="1"/>
    <col min="8710" max="8714" width="12.7109375" style="47" customWidth="1"/>
    <col min="8715" max="8718" width="9.140625" style="47"/>
    <col min="8719" max="8740" width="0" style="47" hidden="1" customWidth="1"/>
    <col min="8741" max="8960" width="9.140625" style="47"/>
    <col min="8961" max="8961" width="5.7109375" style="47" customWidth="1"/>
    <col min="8962" max="8962" width="11.7109375" style="47" customWidth="1"/>
    <col min="8963" max="8963" width="40.7109375" style="47" customWidth="1"/>
    <col min="8964" max="8965" width="11.7109375" style="47" customWidth="1"/>
    <col min="8966" max="8970" width="12.7109375" style="47" customWidth="1"/>
    <col min="8971" max="8974" width="9.140625" style="47"/>
    <col min="8975" max="8996" width="0" style="47" hidden="1" customWidth="1"/>
    <col min="8997" max="9216" width="9.140625" style="47"/>
    <col min="9217" max="9217" width="5.7109375" style="47" customWidth="1"/>
    <col min="9218" max="9218" width="11.7109375" style="47" customWidth="1"/>
    <col min="9219" max="9219" width="40.7109375" style="47" customWidth="1"/>
    <col min="9220" max="9221" width="11.7109375" style="47" customWidth="1"/>
    <col min="9222" max="9226" width="12.7109375" style="47" customWidth="1"/>
    <col min="9227" max="9230" width="9.140625" style="47"/>
    <col min="9231" max="9252" width="0" style="47" hidden="1" customWidth="1"/>
    <col min="9253" max="9472" width="9.140625" style="47"/>
    <col min="9473" max="9473" width="5.7109375" style="47" customWidth="1"/>
    <col min="9474" max="9474" width="11.7109375" style="47" customWidth="1"/>
    <col min="9475" max="9475" width="40.7109375" style="47" customWidth="1"/>
    <col min="9476" max="9477" width="11.7109375" style="47" customWidth="1"/>
    <col min="9478" max="9482" width="12.7109375" style="47" customWidth="1"/>
    <col min="9483" max="9486" width="9.140625" style="47"/>
    <col min="9487" max="9508" width="0" style="47" hidden="1" customWidth="1"/>
    <col min="9509" max="9728" width="9.140625" style="47"/>
    <col min="9729" max="9729" width="5.7109375" style="47" customWidth="1"/>
    <col min="9730" max="9730" width="11.7109375" style="47" customWidth="1"/>
    <col min="9731" max="9731" width="40.7109375" style="47" customWidth="1"/>
    <col min="9732" max="9733" width="11.7109375" style="47" customWidth="1"/>
    <col min="9734" max="9738" width="12.7109375" style="47" customWidth="1"/>
    <col min="9739" max="9742" width="9.140625" style="47"/>
    <col min="9743" max="9764" width="0" style="47" hidden="1" customWidth="1"/>
    <col min="9765" max="9984" width="9.140625" style="47"/>
    <col min="9985" max="9985" width="5.7109375" style="47" customWidth="1"/>
    <col min="9986" max="9986" width="11.7109375" style="47" customWidth="1"/>
    <col min="9987" max="9987" width="40.7109375" style="47" customWidth="1"/>
    <col min="9988" max="9989" width="11.7109375" style="47" customWidth="1"/>
    <col min="9990" max="9994" width="12.7109375" style="47" customWidth="1"/>
    <col min="9995" max="9998" width="9.140625" style="47"/>
    <col min="9999" max="10020" width="0" style="47" hidden="1" customWidth="1"/>
    <col min="10021" max="10240" width="9.140625" style="47"/>
    <col min="10241" max="10241" width="5.7109375" style="47" customWidth="1"/>
    <col min="10242" max="10242" width="11.7109375" style="47" customWidth="1"/>
    <col min="10243" max="10243" width="40.7109375" style="47" customWidth="1"/>
    <col min="10244" max="10245" width="11.7109375" style="47" customWidth="1"/>
    <col min="10246" max="10250" width="12.7109375" style="47" customWidth="1"/>
    <col min="10251" max="10254" width="9.140625" style="47"/>
    <col min="10255" max="10276" width="0" style="47" hidden="1" customWidth="1"/>
    <col min="10277" max="10496" width="9.140625" style="47"/>
    <col min="10497" max="10497" width="5.7109375" style="47" customWidth="1"/>
    <col min="10498" max="10498" width="11.7109375" style="47" customWidth="1"/>
    <col min="10499" max="10499" width="40.7109375" style="47" customWidth="1"/>
    <col min="10500" max="10501" width="11.7109375" style="47" customWidth="1"/>
    <col min="10502" max="10506" width="12.7109375" style="47" customWidth="1"/>
    <col min="10507" max="10510" width="9.140625" style="47"/>
    <col min="10511" max="10532" width="0" style="47" hidden="1" customWidth="1"/>
    <col min="10533" max="10752" width="9.140625" style="47"/>
    <col min="10753" max="10753" width="5.7109375" style="47" customWidth="1"/>
    <col min="10754" max="10754" width="11.7109375" style="47" customWidth="1"/>
    <col min="10755" max="10755" width="40.7109375" style="47" customWidth="1"/>
    <col min="10756" max="10757" width="11.7109375" style="47" customWidth="1"/>
    <col min="10758" max="10762" width="12.7109375" style="47" customWidth="1"/>
    <col min="10763" max="10766" width="9.140625" style="47"/>
    <col min="10767" max="10788" width="0" style="47" hidden="1" customWidth="1"/>
    <col min="10789" max="11008" width="9.140625" style="47"/>
    <col min="11009" max="11009" width="5.7109375" style="47" customWidth="1"/>
    <col min="11010" max="11010" width="11.7109375" style="47" customWidth="1"/>
    <col min="11011" max="11011" width="40.7109375" style="47" customWidth="1"/>
    <col min="11012" max="11013" width="11.7109375" style="47" customWidth="1"/>
    <col min="11014" max="11018" width="12.7109375" style="47" customWidth="1"/>
    <col min="11019" max="11022" width="9.140625" style="47"/>
    <col min="11023" max="11044" width="0" style="47" hidden="1" customWidth="1"/>
    <col min="11045" max="11264" width="9.140625" style="47"/>
    <col min="11265" max="11265" width="5.7109375" style="47" customWidth="1"/>
    <col min="11266" max="11266" width="11.7109375" style="47" customWidth="1"/>
    <col min="11267" max="11267" width="40.7109375" style="47" customWidth="1"/>
    <col min="11268" max="11269" width="11.7109375" style="47" customWidth="1"/>
    <col min="11270" max="11274" width="12.7109375" style="47" customWidth="1"/>
    <col min="11275" max="11278" width="9.140625" style="47"/>
    <col min="11279" max="11300" width="0" style="47" hidden="1" customWidth="1"/>
    <col min="11301" max="11520" width="9.140625" style="47"/>
    <col min="11521" max="11521" width="5.7109375" style="47" customWidth="1"/>
    <col min="11522" max="11522" width="11.7109375" style="47" customWidth="1"/>
    <col min="11523" max="11523" width="40.7109375" style="47" customWidth="1"/>
    <col min="11524" max="11525" width="11.7109375" style="47" customWidth="1"/>
    <col min="11526" max="11530" width="12.7109375" style="47" customWidth="1"/>
    <col min="11531" max="11534" width="9.140625" style="47"/>
    <col min="11535" max="11556" width="0" style="47" hidden="1" customWidth="1"/>
    <col min="11557" max="11776" width="9.140625" style="47"/>
    <col min="11777" max="11777" width="5.7109375" style="47" customWidth="1"/>
    <col min="11778" max="11778" width="11.7109375" style="47" customWidth="1"/>
    <col min="11779" max="11779" width="40.7109375" style="47" customWidth="1"/>
    <col min="11780" max="11781" width="11.7109375" style="47" customWidth="1"/>
    <col min="11782" max="11786" width="12.7109375" style="47" customWidth="1"/>
    <col min="11787" max="11790" width="9.140625" style="47"/>
    <col min="11791" max="11812" width="0" style="47" hidden="1" customWidth="1"/>
    <col min="11813" max="12032" width="9.140625" style="47"/>
    <col min="12033" max="12033" width="5.7109375" style="47" customWidth="1"/>
    <col min="12034" max="12034" width="11.7109375" style="47" customWidth="1"/>
    <col min="12035" max="12035" width="40.7109375" style="47" customWidth="1"/>
    <col min="12036" max="12037" width="11.7109375" style="47" customWidth="1"/>
    <col min="12038" max="12042" width="12.7109375" style="47" customWidth="1"/>
    <col min="12043" max="12046" width="9.140625" style="47"/>
    <col min="12047" max="12068" width="0" style="47" hidden="1" customWidth="1"/>
    <col min="12069" max="12288" width="9.140625" style="47"/>
    <col min="12289" max="12289" width="5.7109375" style="47" customWidth="1"/>
    <col min="12290" max="12290" width="11.7109375" style="47" customWidth="1"/>
    <col min="12291" max="12291" width="40.7109375" style="47" customWidth="1"/>
    <col min="12292" max="12293" width="11.7109375" style="47" customWidth="1"/>
    <col min="12294" max="12298" width="12.7109375" style="47" customWidth="1"/>
    <col min="12299" max="12302" width="9.140625" style="47"/>
    <col min="12303" max="12324" width="0" style="47" hidden="1" customWidth="1"/>
    <col min="12325" max="12544" width="9.140625" style="47"/>
    <col min="12545" max="12545" width="5.7109375" style="47" customWidth="1"/>
    <col min="12546" max="12546" width="11.7109375" style="47" customWidth="1"/>
    <col min="12547" max="12547" width="40.7109375" style="47" customWidth="1"/>
    <col min="12548" max="12549" width="11.7109375" style="47" customWidth="1"/>
    <col min="12550" max="12554" width="12.7109375" style="47" customWidth="1"/>
    <col min="12555" max="12558" width="9.140625" style="47"/>
    <col min="12559" max="12580" width="0" style="47" hidden="1" customWidth="1"/>
    <col min="12581" max="12800" width="9.140625" style="47"/>
    <col min="12801" max="12801" width="5.7109375" style="47" customWidth="1"/>
    <col min="12802" max="12802" width="11.7109375" style="47" customWidth="1"/>
    <col min="12803" max="12803" width="40.7109375" style="47" customWidth="1"/>
    <col min="12804" max="12805" width="11.7109375" style="47" customWidth="1"/>
    <col min="12806" max="12810" width="12.7109375" style="47" customWidth="1"/>
    <col min="12811" max="12814" width="9.140625" style="47"/>
    <col min="12815" max="12836" width="0" style="47" hidden="1" customWidth="1"/>
    <col min="12837" max="13056" width="9.140625" style="47"/>
    <col min="13057" max="13057" width="5.7109375" style="47" customWidth="1"/>
    <col min="13058" max="13058" width="11.7109375" style="47" customWidth="1"/>
    <col min="13059" max="13059" width="40.7109375" style="47" customWidth="1"/>
    <col min="13060" max="13061" width="11.7109375" style="47" customWidth="1"/>
    <col min="13062" max="13066" width="12.7109375" style="47" customWidth="1"/>
    <col min="13067" max="13070" width="9.140625" style="47"/>
    <col min="13071" max="13092" width="0" style="47" hidden="1" customWidth="1"/>
    <col min="13093" max="13312" width="9.140625" style="47"/>
    <col min="13313" max="13313" width="5.7109375" style="47" customWidth="1"/>
    <col min="13314" max="13314" width="11.7109375" style="47" customWidth="1"/>
    <col min="13315" max="13315" width="40.7109375" style="47" customWidth="1"/>
    <col min="13316" max="13317" width="11.7109375" style="47" customWidth="1"/>
    <col min="13318" max="13322" width="12.7109375" style="47" customWidth="1"/>
    <col min="13323" max="13326" width="9.140625" style="47"/>
    <col min="13327" max="13348" width="0" style="47" hidden="1" customWidth="1"/>
    <col min="13349" max="13568" width="9.140625" style="47"/>
    <col min="13569" max="13569" width="5.7109375" style="47" customWidth="1"/>
    <col min="13570" max="13570" width="11.7109375" style="47" customWidth="1"/>
    <col min="13571" max="13571" width="40.7109375" style="47" customWidth="1"/>
    <col min="13572" max="13573" width="11.7109375" style="47" customWidth="1"/>
    <col min="13574" max="13578" width="12.7109375" style="47" customWidth="1"/>
    <col min="13579" max="13582" width="9.140625" style="47"/>
    <col min="13583" max="13604" width="0" style="47" hidden="1" customWidth="1"/>
    <col min="13605" max="13824" width="9.140625" style="47"/>
    <col min="13825" max="13825" width="5.7109375" style="47" customWidth="1"/>
    <col min="13826" max="13826" width="11.7109375" style="47" customWidth="1"/>
    <col min="13827" max="13827" width="40.7109375" style="47" customWidth="1"/>
    <col min="13828" max="13829" width="11.7109375" style="47" customWidth="1"/>
    <col min="13830" max="13834" width="12.7109375" style="47" customWidth="1"/>
    <col min="13835" max="13838" width="9.140625" style="47"/>
    <col min="13839" max="13860" width="0" style="47" hidden="1" customWidth="1"/>
    <col min="13861" max="14080" width="9.140625" style="47"/>
    <col min="14081" max="14081" width="5.7109375" style="47" customWidth="1"/>
    <col min="14082" max="14082" width="11.7109375" style="47" customWidth="1"/>
    <col min="14083" max="14083" width="40.7109375" style="47" customWidth="1"/>
    <col min="14084" max="14085" width="11.7109375" style="47" customWidth="1"/>
    <col min="14086" max="14090" width="12.7109375" style="47" customWidth="1"/>
    <col min="14091" max="14094" width="9.140625" style="47"/>
    <col min="14095" max="14116" width="0" style="47" hidden="1" customWidth="1"/>
    <col min="14117" max="14336" width="9.140625" style="47"/>
    <col min="14337" max="14337" width="5.7109375" style="47" customWidth="1"/>
    <col min="14338" max="14338" width="11.7109375" style="47" customWidth="1"/>
    <col min="14339" max="14339" width="40.7109375" style="47" customWidth="1"/>
    <col min="14340" max="14341" width="11.7109375" style="47" customWidth="1"/>
    <col min="14342" max="14346" width="12.7109375" style="47" customWidth="1"/>
    <col min="14347" max="14350" width="9.140625" style="47"/>
    <col min="14351" max="14372" width="0" style="47" hidden="1" customWidth="1"/>
    <col min="14373" max="14592" width="9.140625" style="47"/>
    <col min="14593" max="14593" width="5.7109375" style="47" customWidth="1"/>
    <col min="14594" max="14594" width="11.7109375" style="47" customWidth="1"/>
    <col min="14595" max="14595" width="40.7109375" style="47" customWidth="1"/>
    <col min="14596" max="14597" width="11.7109375" style="47" customWidth="1"/>
    <col min="14598" max="14602" width="12.7109375" style="47" customWidth="1"/>
    <col min="14603" max="14606" width="9.140625" style="47"/>
    <col min="14607" max="14628" width="0" style="47" hidden="1" customWidth="1"/>
    <col min="14629" max="14848" width="9.140625" style="47"/>
    <col min="14849" max="14849" width="5.7109375" style="47" customWidth="1"/>
    <col min="14850" max="14850" width="11.7109375" style="47" customWidth="1"/>
    <col min="14851" max="14851" width="40.7109375" style="47" customWidth="1"/>
    <col min="14852" max="14853" width="11.7109375" style="47" customWidth="1"/>
    <col min="14854" max="14858" width="12.7109375" style="47" customWidth="1"/>
    <col min="14859" max="14862" width="9.140625" style="47"/>
    <col min="14863" max="14884" width="0" style="47" hidden="1" customWidth="1"/>
    <col min="14885" max="15104" width="9.140625" style="47"/>
    <col min="15105" max="15105" width="5.7109375" style="47" customWidth="1"/>
    <col min="15106" max="15106" width="11.7109375" style="47" customWidth="1"/>
    <col min="15107" max="15107" width="40.7109375" style="47" customWidth="1"/>
    <col min="15108" max="15109" width="11.7109375" style="47" customWidth="1"/>
    <col min="15110" max="15114" width="12.7109375" style="47" customWidth="1"/>
    <col min="15115" max="15118" width="9.140625" style="47"/>
    <col min="15119" max="15140" width="0" style="47" hidden="1" customWidth="1"/>
    <col min="15141" max="15360" width="9.140625" style="47"/>
    <col min="15361" max="15361" width="5.7109375" style="47" customWidth="1"/>
    <col min="15362" max="15362" width="11.7109375" style="47" customWidth="1"/>
    <col min="15363" max="15363" width="40.7109375" style="47" customWidth="1"/>
    <col min="15364" max="15365" width="11.7109375" style="47" customWidth="1"/>
    <col min="15366" max="15370" width="12.7109375" style="47" customWidth="1"/>
    <col min="15371" max="15374" width="9.140625" style="47"/>
    <col min="15375" max="15396" width="0" style="47" hidden="1" customWidth="1"/>
    <col min="15397" max="15616" width="9.140625" style="47"/>
    <col min="15617" max="15617" width="5.7109375" style="47" customWidth="1"/>
    <col min="15618" max="15618" width="11.7109375" style="47" customWidth="1"/>
    <col min="15619" max="15619" width="40.7109375" style="47" customWidth="1"/>
    <col min="15620" max="15621" width="11.7109375" style="47" customWidth="1"/>
    <col min="15622" max="15626" width="12.7109375" style="47" customWidth="1"/>
    <col min="15627" max="15630" width="9.140625" style="47"/>
    <col min="15631" max="15652" width="0" style="47" hidden="1" customWidth="1"/>
    <col min="15653" max="15872" width="9.140625" style="47"/>
    <col min="15873" max="15873" width="5.7109375" style="47" customWidth="1"/>
    <col min="15874" max="15874" width="11.7109375" style="47" customWidth="1"/>
    <col min="15875" max="15875" width="40.7109375" style="47" customWidth="1"/>
    <col min="15876" max="15877" width="11.7109375" style="47" customWidth="1"/>
    <col min="15878" max="15882" width="12.7109375" style="47" customWidth="1"/>
    <col min="15883" max="15886" width="9.140625" style="47"/>
    <col min="15887" max="15908" width="0" style="47" hidden="1" customWidth="1"/>
    <col min="15909" max="16128" width="9.140625" style="47"/>
    <col min="16129" max="16129" width="5.7109375" style="47" customWidth="1"/>
    <col min="16130" max="16130" width="11.7109375" style="47" customWidth="1"/>
    <col min="16131" max="16131" width="40.7109375" style="47" customWidth="1"/>
    <col min="16132" max="16133" width="11.7109375" style="47" customWidth="1"/>
    <col min="16134" max="16138" width="12.7109375" style="47" customWidth="1"/>
    <col min="16139" max="16142" width="9.140625" style="47"/>
    <col min="16143" max="16164" width="0" style="47" hidden="1" customWidth="1"/>
    <col min="16165" max="16384" width="9.140625" style="47"/>
  </cols>
  <sheetData>
    <row r="1" spans="1:31" s="44" customFormat="1" ht="12">
      <c r="A1" s="44" t="s">
        <v>370</v>
      </c>
    </row>
    <row r="2" spans="1:31" ht="14.25">
      <c r="A2" s="49"/>
      <c r="B2" s="49"/>
      <c r="C2" s="49"/>
      <c r="D2" s="49"/>
      <c r="E2" s="49"/>
      <c r="F2" s="49"/>
      <c r="G2" s="49"/>
      <c r="H2" s="49"/>
      <c r="I2" s="49"/>
      <c r="J2" s="46" t="s">
        <v>65</v>
      </c>
    </row>
    <row r="3" spans="1:31" ht="15.75">
      <c r="A3" s="273"/>
      <c r="B3" s="273"/>
      <c r="C3" s="273"/>
      <c r="D3" s="273"/>
      <c r="E3" s="273"/>
      <c r="F3" s="273"/>
      <c r="G3" s="273"/>
      <c r="H3" s="273"/>
      <c r="I3" s="273"/>
      <c r="J3" s="273"/>
    </row>
    <row r="4" spans="1:31">
      <c r="A4" s="259" t="s">
        <v>69</v>
      </c>
      <c r="B4" s="259"/>
      <c r="C4" s="259"/>
      <c r="D4" s="259"/>
      <c r="E4" s="259"/>
      <c r="F4" s="259"/>
      <c r="G4" s="259"/>
      <c r="H4" s="259"/>
      <c r="I4" s="259"/>
      <c r="J4" s="259"/>
    </row>
    <row r="5" spans="1:31" ht="14.25">
      <c r="A5" s="49"/>
      <c r="B5" s="49"/>
      <c r="C5" s="49"/>
      <c r="D5" s="49"/>
      <c r="E5" s="49"/>
      <c r="F5" s="49"/>
      <c r="G5" s="49"/>
      <c r="H5" s="49"/>
      <c r="I5" s="49"/>
      <c r="J5" s="49"/>
    </row>
    <row r="6" spans="1:31" ht="15.75">
      <c r="A6" s="273" t="s">
        <v>318</v>
      </c>
      <c r="B6" s="273"/>
      <c r="C6" s="273"/>
      <c r="D6" s="273"/>
      <c r="E6" s="273"/>
      <c r="F6" s="273"/>
      <c r="G6" s="273"/>
      <c r="H6" s="273"/>
      <c r="I6" s="273"/>
      <c r="J6" s="273"/>
      <c r="AE6" s="54" t="s">
        <v>315</v>
      </c>
    </row>
    <row r="7" spans="1:31">
      <c r="A7" s="269" t="s">
        <v>71</v>
      </c>
      <c r="B7" s="269"/>
      <c r="C7" s="269"/>
      <c r="D7" s="269"/>
      <c r="E7" s="269"/>
      <c r="F7" s="269"/>
      <c r="G7" s="269"/>
      <c r="H7" s="269"/>
      <c r="I7" s="269"/>
      <c r="J7" s="269"/>
    </row>
    <row r="8" spans="1:31" ht="14.25">
      <c r="A8" s="49"/>
      <c r="B8" s="49"/>
      <c r="C8" s="49"/>
      <c r="D8" s="49"/>
      <c r="E8" s="49"/>
      <c r="F8" s="49"/>
      <c r="G8" s="49"/>
      <c r="H8" s="49"/>
      <c r="I8" s="49"/>
      <c r="J8" s="49"/>
    </row>
    <row r="9" spans="1:31" ht="18" hidden="1">
      <c r="A9" s="266" t="s">
        <v>98</v>
      </c>
      <c r="B9" s="266"/>
      <c r="C9" s="266"/>
      <c r="D9" s="266"/>
      <c r="E9" s="266"/>
      <c r="F9" s="266"/>
      <c r="G9" s="266"/>
      <c r="H9" s="266"/>
      <c r="I9" s="266"/>
      <c r="J9" s="266"/>
      <c r="AE9" s="88" t="s">
        <v>98</v>
      </c>
    </row>
    <row r="10" spans="1:31" ht="14.25" hidden="1">
      <c r="A10" s="49"/>
      <c r="B10" s="49"/>
      <c r="C10" s="49"/>
      <c r="D10" s="49"/>
      <c r="E10" s="49"/>
      <c r="F10" s="49"/>
      <c r="G10" s="49"/>
      <c r="H10" s="49"/>
      <c r="I10" s="49"/>
      <c r="J10" s="49"/>
    </row>
    <row r="11" spans="1:31" ht="18">
      <c r="A11" s="267" t="s">
        <v>51</v>
      </c>
      <c r="B11" s="268"/>
      <c r="C11" s="268"/>
      <c r="D11" s="268"/>
      <c r="E11" s="268"/>
      <c r="F11" s="268"/>
      <c r="G11" s="268"/>
      <c r="H11" s="268"/>
      <c r="I11" s="268"/>
      <c r="J11" s="268"/>
      <c r="AE11" s="55" t="s">
        <v>1900</v>
      </c>
    </row>
    <row r="12" spans="1:31">
      <c r="A12" s="269" t="s">
        <v>72</v>
      </c>
      <c r="B12" s="270"/>
      <c r="C12" s="270"/>
      <c r="D12" s="270"/>
      <c r="E12" s="270"/>
      <c r="F12" s="270"/>
      <c r="G12" s="270"/>
      <c r="H12" s="270"/>
      <c r="I12" s="270"/>
      <c r="J12" s="270"/>
    </row>
    <row r="13" spans="1:31" ht="14.25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31" ht="14.25">
      <c r="A14" s="260" t="s">
        <v>373</v>
      </c>
      <c r="B14" s="260"/>
      <c r="C14" s="260"/>
      <c r="D14" s="260"/>
      <c r="E14" s="260"/>
      <c r="F14" s="260"/>
      <c r="G14" s="260"/>
      <c r="H14" s="260"/>
      <c r="I14" s="260"/>
      <c r="J14" s="260"/>
      <c r="AE14" s="56" t="s">
        <v>373</v>
      </c>
    </row>
    <row r="15" spans="1:31" ht="14.25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31" ht="14.25">
      <c r="A16" s="49"/>
      <c r="B16" s="49"/>
      <c r="C16" s="49"/>
      <c r="D16" s="49"/>
      <c r="E16" s="49"/>
      <c r="F16" s="49"/>
      <c r="G16" s="49"/>
      <c r="H16" s="57" t="s">
        <v>73</v>
      </c>
      <c r="I16" s="57" t="s">
        <v>74</v>
      </c>
      <c r="J16" s="49"/>
    </row>
    <row r="17" spans="1:31" ht="14.25">
      <c r="A17" s="49"/>
      <c r="B17" s="49"/>
      <c r="C17" s="49"/>
      <c r="D17" s="49"/>
      <c r="E17" s="49"/>
      <c r="F17" s="49"/>
      <c r="G17" s="49"/>
      <c r="H17" s="57" t="s">
        <v>75</v>
      </c>
      <c r="I17" s="57" t="s">
        <v>75</v>
      </c>
      <c r="J17" s="49"/>
    </row>
    <row r="18" spans="1:31" ht="14.25">
      <c r="A18" s="49"/>
      <c r="B18" s="49"/>
      <c r="C18" s="49"/>
      <c r="D18" s="49"/>
      <c r="E18" s="265" t="s">
        <v>76</v>
      </c>
      <c r="F18" s="265"/>
      <c r="G18" s="265"/>
      <c r="H18" s="58">
        <v>96.376870000000054</v>
      </c>
      <c r="I18" s="58">
        <v>94.959279999999993</v>
      </c>
      <c r="J18" s="49" t="s">
        <v>77</v>
      </c>
    </row>
    <row r="19" spans="1:31" ht="14.25">
      <c r="A19" s="49"/>
      <c r="B19" s="49"/>
      <c r="C19" s="49"/>
      <c r="D19" s="49"/>
      <c r="E19" s="265" t="s">
        <v>78</v>
      </c>
      <c r="F19" s="265"/>
      <c r="G19" s="265"/>
      <c r="H19" s="58">
        <v>551.76239999999996</v>
      </c>
      <c r="I19" s="58">
        <v>551.76239999999996</v>
      </c>
      <c r="J19" s="49" t="s">
        <v>79</v>
      </c>
    </row>
    <row r="20" spans="1:31" ht="14.25">
      <c r="A20" s="49"/>
      <c r="B20" s="49"/>
      <c r="C20" s="49"/>
      <c r="D20" s="49"/>
      <c r="E20" s="265" t="s">
        <v>26</v>
      </c>
      <c r="F20" s="265"/>
      <c r="G20" s="265"/>
      <c r="H20" s="58">
        <v>5.2507900000000003</v>
      </c>
      <c r="I20" s="58">
        <v>5.2507900000000003</v>
      </c>
      <c r="J20" s="49" t="s">
        <v>77</v>
      </c>
    </row>
    <row r="21" spans="1:31" ht="14.25">
      <c r="A21" s="49"/>
      <c r="B21" s="49"/>
      <c r="C21" s="49"/>
      <c r="D21" s="49"/>
      <c r="E21" s="49"/>
      <c r="F21" s="49"/>
      <c r="G21" s="49"/>
      <c r="H21" s="45"/>
      <c r="I21" s="58"/>
      <c r="J21" s="49"/>
    </row>
    <row r="22" spans="1:31" ht="14.25">
      <c r="A22" s="49" t="s">
        <v>246</v>
      </c>
      <c r="B22" s="49"/>
      <c r="C22" s="49"/>
      <c r="D22" s="59"/>
      <c r="E22" s="60"/>
      <c r="F22" s="49"/>
      <c r="G22" s="49"/>
      <c r="H22" s="49"/>
      <c r="I22" s="49"/>
      <c r="J22" s="49"/>
    </row>
    <row r="23" spans="1:31" ht="71.25">
      <c r="A23" s="61" t="s">
        <v>2</v>
      </c>
      <c r="B23" s="61" t="s">
        <v>80</v>
      </c>
      <c r="C23" s="61" t="s">
        <v>24</v>
      </c>
      <c r="D23" s="61" t="s">
        <v>81</v>
      </c>
      <c r="E23" s="61" t="s">
        <v>82</v>
      </c>
      <c r="F23" s="61" t="s">
        <v>83</v>
      </c>
      <c r="G23" s="62" t="s">
        <v>84</v>
      </c>
      <c r="H23" s="61" t="s">
        <v>85</v>
      </c>
      <c r="I23" s="61" t="s">
        <v>86</v>
      </c>
      <c r="J23" s="61" t="s">
        <v>87</v>
      </c>
    </row>
    <row r="24" spans="1:31" ht="14.25">
      <c r="A24" s="61">
        <v>1</v>
      </c>
      <c r="B24" s="61">
        <v>2</v>
      </c>
      <c r="C24" s="61">
        <v>3</v>
      </c>
      <c r="D24" s="61">
        <v>4</v>
      </c>
      <c r="E24" s="61">
        <v>5</v>
      </c>
      <c r="F24" s="61">
        <v>6</v>
      </c>
      <c r="G24" s="61">
        <v>7</v>
      </c>
      <c r="H24" s="61">
        <v>8</v>
      </c>
      <c r="I24" s="61">
        <v>9</v>
      </c>
      <c r="J24" s="61">
        <v>10</v>
      </c>
    </row>
    <row r="26" spans="1:31" ht="16.5">
      <c r="A26" s="264" t="s">
        <v>1901</v>
      </c>
      <c r="B26" s="264"/>
      <c r="C26" s="264"/>
      <c r="D26" s="264"/>
      <c r="E26" s="264"/>
      <c r="F26" s="264"/>
      <c r="G26" s="264"/>
      <c r="H26" s="264"/>
      <c r="I26" s="264"/>
      <c r="J26" s="264"/>
      <c r="AE26" s="63" t="s">
        <v>1901</v>
      </c>
    </row>
    <row r="27" spans="1:31" ht="42.75">
      <c r="A27" s="64" t="s">
        <v>376</v>
      </c>
      <c r="B27" s="65" t="s">
        <v>1902</v>
      </c>
      <c r="C27" s="65" t="s">
        <v>1903</v>
      </c>
      <c r="D27" s="66" t="s">
        <v>460</v>
      </c>
      <c r="E27" s="45">
        <v>4</v>
      </c>
      <c r="F27" s="67"/>
      <c r="G27" s="56"/>
      <c r="H27" s="58"/>
      <c r="I27" s="68" t="s">
        <v>98</v>
      </c>
      <c r="J27" s="58"/>
      <c r="R27" s="47">
        <v>31.02</v>
      </c>
      <c r="S27" s="47">
        <v>26.37</v>
      </c>
      <c r="T27" s="47">
        <v>23.27</v>
      </c>
      <c r="U27" s="47">
        <v>18.61</v>
      </c>
    </row>
    <row r="28" spans="1:31" ht="14.25">
      <c r="A28" s="64"/>
      <c r="B28" s="65"/>
      <c r="C28" s="65" t="s">
        <v>88</v>
      </c>
      <c r="D28" s="66"/>
      <c r="E28" s="45"/>
      <c r="F28" s="67">
        <v>8.08</v>
      </c>
      <c r="G28" s="56" t="s">
        <v>771</v>
      </c>
      <c r="H28" s="58">
        <v>38.78</v>
      </c>
      <c r="I28" s="68">
        <v>1</v>
      </c>
      <c r="J28" s="58">
        <v>38.78</v>
      </c>
      <c r="Q28" s="47">
        <v>38.78</v>
      </c>
    </row>
    <row r="29" spans="1:31" ht="14.25">
      <c r="A29" s="64"/>
      <c r="B29" s="65"/>
      <c r="C29" s="65" t="s">
        <v>89</v>
      </c>
      <c r="D29" s="66"/>
      <c r="E29" s="45"/>
      <c r="F29" s="67">
        <v>0</v>
      </c>
      <c r="G29" s="56" t="s">
        <v>771</v>
      </c>
      <c r="H29" s="58">
        <v>0</v>
      </c>
      <c r="I29" s="68">
        <v>1</v>
      </c>
      <c r="J29" s="58">
        <v>0</v>
      </c>
    </row>
    <row r="30" spans="1:31" ht="14.25">
      <c r="A30" s="64"/>
      <c r="B30" s="65"/>
      <c r="C30" s="65" t="s">
        <v>96</v>
      </c>
      <c r="D30" s="66"/>
      <c r="E30" s="45"/>
      <c r="F30" s="67">
        <v>0</v>
      </c>
      <c r="G30" s="56" t="s">
        <v>771</v>
      </c>
      <c r="H30" s="80">
        <v>0</v>
      </c>
      <c r="I30" s="68">
        <v>1</v>
      </c>
      <c r="J30" s="80">
        <v>0</v>
      </c>
      <c r="Q30" s="47">
        <v>0</v>
      </c>
    </row>
    <row r="31" spans="1:31" ht="14.25">
      <c r="A31" s="64"/>
      <c r="B31" s="65"/>
      <c r="C31" s="65" t="s">
        <v>97</v>
      </c>
      <c r="D31" s="66"/>
      <c r="E31" s="45"/>
      <c r="F31" s="67">
        <v>1.88</v>
      </c>
      <c r="G31" s="56" t="s">
        <v>98</v>
      </c>
      <c r="H31" s="58">
        <v>7.52</v>
      </c>
      <c r="I31" s="68">
        <v>1</v>
      </c>
      <c r="J31" s="58">
        <v>7.52</v>
      </c>
    </row>
    <row r="32" spans="1:31" ht="14.25">
      <c r="A32" s="64"/>
      <c r="B32" s="65"/>
      <c r="C32" s="65" t="s">
        <v>829</v>
      </c>
      <c r="D32" s="66" t="s">
        <v>91</v>
      </c>
      <c r="E32" s="45">
        <v>80</v>
      </c>
      <c r="F32" s="67"/>
      <c r="G32" s="56"/>
      <c r="H32" s="58">
        <v>31.02</v>
      </c>
      <c r="I32" s="68">
        <v>68</v>
      </c>
      <c r="J32" s="58">
        <v>26.37</v>
      </c>
    </row>
    <row r="33" spans="1:21" ht="14.25">
      <c r="A33" s="64"/>
      <c r="B33" s="65"/>
      <c r="C33" s="65" t="s">
        <v>830</v>
      </c>
      <c r="D33" s="66" t="s">
        <v>91</v>
      </c>
      <c r="E33" s="45">
        <v>60</v>
      </c>
      <c r="F33" s="67"/>
      <c r="G33" s="56"/>
      <c r="H33" s="58">
        <v>23.27</v>
      </c>
      <c r="I33" s="68">
        <v>48</v>
      </c>
      <c r="J33" s="58">
        <v>18.61</v>
      </c>
    </row>
    <row r="34" spans="1:21" ht="14.25">
      <c r="A34" s="69"/>
      <c r="B34" s="70"/>
      <c r="C34" s="70" t="s">
        <v>93</v>
      </c>
      <c r="D34" s="71" t="s">
        <v>94</v>
      </c>
      <c r="E34" s="72">
        <v>0.84</v>
      </c>
      <c r="F34" s="73"/>
      <c r="G34" s="74" t="s">
        <v>771</v>
      </c>
      <c r="H34" s="75">
        <v>4.032</v>
      </c>
      <c r="I34" s="76"/>
      <c r="J34" s="75"/>
    </row>
    <row r="35" spans="1:21" ht="15">
      <c r="C35" s="77" t="s">
        <v>95</v>
      </c>
      <c r="G35" s="263">
        <v>100.59</v>
      </c>
      <c r="H35" s="263"/>
      <c r="I35" s="263">
        <v>91.28</v>
      </c>
      <c r="J35" s="263"/>
      <c r="O35" s="79">
        <v>100.59</v>
      </c>
      <c r="P35" s="79">
        <v>91.28</v>
      </c>
    </row>
    <row r="36" spans="1:21" ht="28.5">
      <c r="A36" s="64" t="s">
        <v>381</v>
      </c>
      <c r="B36" s="65" t="s">
        <v>1904</v>
      </c>
      <c r="C36" s="65" t="s">
        <v>1905</v>
      </c>
      <c r="D36" s="66" t="s">
        <v>834</v>
      </c>
      <c r="E36" s="45">
        <v>0.03</v>
      </c>
      <c r="F36" s="67">
        <v>2571</v>
      </c>
      <c r="G36" s="56" t="s">
        <v>98</v>
      </c>
      <c r="H36" s="58">
        <v>77.13</v>
      </c>
      <c r="I36" s="68">
        <v>1</v>
      </c>
      <c r="J36" s="58">
        <v>77.13</v>
      </c>
      <c r="R36" s="47">
        <v>0</v>
      </c>
      <c r="S36" s="47">
        <v>0</v>
      </c>
      <c r="T36" s="47">
        <v>0</v>
      </c>
      <c r="U36" s="47">
        <v>0</v>
      </c>
    </row>
    <row r="37" spans="1:21">
      <c r="A37" s="81"/>
      <c r="B37" s="81"/>
      <c r="C37" s="82" t="s">
        <v>843</v>
      </c>
      <c r="D37" s="81"/>
      <c r="E37" s="81"/>
      <c r="F37" s="81"/>
      <c r="G37" s="81"/>
      <c r="H37" s="81"/>
      <c r="I37" s="81"/>
      <c r="J37" s="81"/>
    </row>
    <row r="38" spans="1:21" ht="15">
      <c r="C38" s="77" t="s">
        <v>95</v>
      </c>
      <c r="G38" s="263">
        <v>77.13</v>
      </c>
      <c r="H38" s="263"/>
      <c r="I38" s="263">
        <v>77.13</v>
      </c>
      <c r="J38" s="263"/>
      <c r="O38" s="47">
        <v>77.13</v>
      </c>
      <c r="P38" s="47">
        <v>77.13</v>
      </c>
    </row>
    <row r="39" spans="1:21" ht="28.5">
      <c r="A39" s="69" t="s">
        <v>385</v>
      </c>
      <c r="B39" s="70" t="s">
        <v>1906</v>
      </c>
      <c r="C39" s="70" t="s">
        <v>1907</v>
      </c>
      <c r="D39" s="71" t="s">
        <v>454</v>
      </c>
      <c r="E39" s="72">
        <v>1</v>
      </c>
      <c r="F39" s="73">
        <v>157.53</v>
      </c>
      <c r="G39" s="74" t="s">
        <v>98</v>
      </c>
      <c r="H39" s="75">
        <v>157.53</v>
      </c>
      <c r="I39" s="76">
        <v>1</v>
      </c>
      <c r="J39" s="75">
        <v>157.53</v>
      </c>
      <c r="R39" s="47">
        <v>0</v>
      </c>
      <c r="S39" s="47">
        <v>0</v>
      </c>
      <c r="T39" s="47">
        <v>0</v>
      </c>
      <c r="U39" s="47">
        <v>0</v>
      </c>
    </row>
    <row r="40" spans="1:21" ht="15">
      <c r="C40" s="77" t="s">
        <v>95</v>
      </c>
      <c r="G40" s="263">
        <v>157.53</v>
      </c>
      <c r="H40" s="263"/>
      <c r="I40" s="263">
        <v>157.53</v>
      </c>
      <c r="J40" s="263"/>
      <c r="O40" s="47">
        <v>157.53</v>
      </c>
      <c r="P40" s="47">
        <v>157.53</v>
      </c>
    </row>
    <row r="41" spans="1:21" ht="28.5">
      <c r="A41" s="64" t="s">
        <v>389</v>
      </c>
      <c r="B41" s="65" t="s">
        <v>847</v>
      </c>
      <c r="C41" s="65" t="s">
        <v>848</v>
      </c>
      <c r="D41" s="66" t="s">
        <v>460</v>
      </c>
      <c r="E41" s="45">
        <v>19</v>
      </c>
      <c r="F41" s="67"/>
      <c r="G41" s="56"/>
      <c r="H41" s="58"/>
      <c r="I41" s="68" t="s">
        <v>98</v>
      </c>
      <c r="J41" s="58"/>
      <c r="R41" s="47">
        <v>403.58</v>
      </c>
      <c r="S41" s="47">
        <v>343.04</v>
      </c>
      <c r="T41" s="47">
        <v>285.14</v>
      </c>
      <c r="U41" s="47">
        <v>228.11</v>
      </c>
    </row>
    <row r="42" spans="1:21" ht="14.25">
      <c r="A42" s="64"/>
      <c r="B42" s="65"/>
      <c r="C42" s="65" t="s">
        <v>88</v>
      </c>
      <c r="D42" s="66"/>
      <c r="E42" s="45"/>
      <c r="F42" s="67">
        <v>19.239999999999998</v>
      </c>
      <c r="G42" s="56" t="s">
        <v>771</v>
      </c>
      <c r="H42" s="58">
        <v>438.67</v>
      </c>
      <c r="I42" s="68">
        <v>1</v>
      </c>
      <c r="J42" s="58">
        <v>438.67</v>
      </c>
      <c r="Q42" s="47">
        <v>438.67</v>
      </c>
    </row>
    <row r="43" spans="1:21" ht="14.25">
      <c r="A43" s="64"/>
      <c r="B43" s="65"/>
      <c r="C43" s="65" t="s">
        <v>89</v>
      </c>
      <c r="D43" s="66"/>
      <c r="E43" s="45"/>
      <c r="F43" s="67">
        <v>0</v>
      </c>
      <c r="G43" s="56" t="s">
        <v>771</v>
      </c>
      <c r="H43" s="58">
        <v>0</v>
      </c>
      <c r="I43" s="68">
        <v>1</v>
      </c>
      <c r="J43" s="58">
        <v>0</v>
      </c>
    </row>
    <row r="44" spans="1:21" ht="14.25">
      <c r="A44" s="64"/>
      <c r="B44" s="65"/>
      <c r="C44" s="65" t="s">
        <v>96</v>
      </c>
      <c r="D44" s="66"/>
      <c r="E44" s="45"/>
      <c r="F44" s="67">
        <v>0</v>
      </c>
      <c r="G44" s="56" t="s">
        <v>771</v>
      </c>
      <c r="H44" s="80">
        <v>0</v>
      </c>
      <c r="I44" s="68">
        <v>1</v>
      </c>
      <c r="J44" s="80">
        <v>0</v>
      </c>
      <c r="Q44" s="47">
        <v>0</v>
      </c>
    </row>
    <row r="45" spans="1:21" ht="14.25">
      <c r="A45" s="64"/>
      <c r="B45" s="65"/>
      <c r="C45" s="65" t="s">
        <v>97</v>
      </c>
      <c r="D45" s="66"/>
      <c r="E45" s="45"/>
      <c r="F45" s="67">
        <v>2.08</v>
      </c>
      <c r="G45" s="56" t="s">
        <v>98</v>
      </c>
      <c r="H45" s="58">
        <v>39.520000000000003</v>
      </c>
      <c r="I45" s="68">
        <v>1</v>
      </c>
      <c r="J45" s="58">
        <v>39.520000000000003</v>
      </c>
    </row>
    <row r="46" spans="1:21" ht="14.25">
      <c r="A46" s="64"/>
      <c r="B46" s="65"/>
      <c r="C46" s="65" t="s">
        <v>829</v>
      </c>
      <c r="D46" s="66" t="s">
        <v>91</v>
      </c>
      <c r="E46" s="45">
        <v>92</v>
      </c>
      <c r="F46" s="67"/>
      <c r="G46" s="56"/>
      <c r="H46" s="58">
        <v>403.58</v>
      </c>
      <c r="I46" s="68">
        <v>78.2</v>
      </c>
      <c r="J46" s="58">
        <v>343.04</v>
      </c>
    </row>
    <row r="47" spans="1:21" ht="14.25">
      <c r="A47" s="64"/>
      <c r="B47" s="65"/>
      <c r="C47" s="65" t="s">
        <v>830</v>
      </c>
      <c r="D47" s="66" t="s">
        <v>91</v>
      </c>
      <c r="E47" s="45">
        <v>65</v>
      </c>
      <c r="F47" s="67"/>
      <c r="G47" s="56"/>
      <c r="H47" s="58">
        <v>285.14</v>
      </c>
      <c r="I47" s="68">
        <v>52</v>
      </c>
      <c r="J47" s="58">
        <v>228.11</v>
      </c>
    </row>
    <row r="48" spans="1:21" ht="14.25">
      <c r="A48" s="69"/>
      <c r="B48" s="70"/>
      <c r="C48" s="70" t="s">
        <v>93</v>
      </c>
      <c r="D48" s="71" t="s">
        <v>94</v>
      </c>
      <c r="E48" s="72">
        <v>2</v>
      </c>
      <c r="F48" s="73"/>
      <c r="G48" s="74" t="s">
        <v>771</v>
      </c>
      <c r="H48" s="75">
        <v>45.6</v>
      </c>
      <c r="I48" s="76"/>
      <c r="J48" s="75"/>
    </row>
    <row r="49" spans="1:21" ht="15">
      <c r="C49" s="77" t="s">
        <v>95</v>
      </c>
      <c r="G49" s="263">
        <v>1166.9100000000001</v>
      </c>
      <c r="H49" s="263"/>
      <c r="I49" s="263">
        <v>1049.3400000000001</v>
      </c>
      <c r="J49" s="263"/>
      <c r="O49" s="79">
        <v>1166.9100000000001</v>
      </c>
      <c r="P49" s="79">
        <v>1049.3400000000001</v>
      </c>
    </row>
    <row r="50" spans="1:21" ht="54">
      <c r="A50" s="69" t="s">
        <v>392</v>
      </c>
      <c r="B50" s="70" t="s">
        <v>1754</v>
      </c>
      <c r="C50" s="70" t="s">
        <v>285</v>
      </c>
      <c r="D50" s="71" t="s">
        <v>454</v>
      </c>
      <c r="E50" s="72">
        <v>17</v>
      </c>
      <c r="F50" s="73">
        <v>1256.2</v>
      </c>
      <c r="G50" s="74" t="s">
        <v>98</v>
      </c>
      <c r="H50" s="75">
        <v>21355.4</v>
      </c>
      <c r="I50" s="76">
        <v>1</v>
      </c>
      <c r="J50" s="75">
        <v>21355.4</v>
      </c>
      <c r="R50" s="47">
        <v>0</v>
      </c>
      <c r="S50" s="47">
        <v>0</v>
      </c>
      <c r="T50" s="47">
        <v>0</v>
      </c>
      <c r="U50" s="47">
        <v>0</v>
      </c>
    </row>
    <row r="51" spans="1:21" ht="15">
      <c r="C51" s="77" t="s">
        <v>95</v>
      </c>
      <c r="G51" s="263">
        <v>21355.4</v>
      </c>
      <c r="H51" s="263"/>
      <c r="I51" s="263">
        <v>21355.4</v>
      </c>
      <c r="J51" s="263"/>
      <c r="O51" s="47">
        <v>21355.4</v>
      </c>
      <c r="P51" s="47">
        <v>21355.4</v>
      </c>
    </row>
    <row r="52" spans="1:21" ht="82.5">
      <c r="A52" s="69" t="s">
        <v>396</v>
      </c>
      <c r="B52" s="70" t="s">
        <v>1908</v>
      </c>
      <c r="C52" s="70" t="s">
        <v>286</v>
      </c>
      <c r="D52" s="71" t="s">
        <v>454</v>
      </c>
      <c r="E52" s="72">
        <v>2</v>
      </c>
      <c r="F52" s="73">
        <v>2625.7</v>
      </c>
      <c r="G52" s="74" t="s">
        <v>98</v>
      </c>
      <c r="H52" s="75">
        <v>5251.4</v>
      </c>
      <c r="I52" s="76">
        <v>1</v>
      </c>
      <c r="J52" s="75">
        <v>5251.4</v>
      </c>
      <c r="R52" s="47">
        <v>0</v>
      </c>
      <c r="S52" s="47">
        <v>0</v>
      </c>
      <c r="T52" s="47">
        <v>0</v>
      </c>
      <c r="U52" s="47">
        <v>0</v>
      </c>
    </row>
    <row r="53" spans="1:21" ht="15">
      <c r="C53" s="77" t="s">
        <v>95</v>
      </c>
      <c r="G53" s="263">
        <v>5251.4</v>
      </c>
      <c r="H53" s="263"/>
      <c r="I53" s="263">
        <v>5251.4</v>
      </c>
      <c r="J53" s="263"/>
      <c r="O53" s="47">
        <v>5251.4</v>
      </c>
      <c r="P53" s="47">
        <v>5251.4</v>
      </c>
    </row>
    <row r="54" spans="1:21" ht="28.5">
      <c r="A54" s="64" t="s">
        <v>401</v>
      </c>
      <c r="B54" s="65" t="s">
        <v>1667</v>
      </c>
      <c r="C54" s="65" t="s">
        <v>1909</v>
      </c>
      <c r="D54" s="66" t="s">
        <v>460</v>
      </c>
      <c r="E54" s="45">
        <v>3</v>
      </c>
      <c r="F54" s="67"/>
      <c r="G54" s="56"/>
      <c r="H54" s="58"/>
      <c r="I54" s="68" t="s">
        <v>98</v>
      </c>
      <c r="J54" s="58"/>
      <c r="R54" s="47">
        <v>23.45</v>
      </c>
      <c r="S54" s="47">
        <v>19.93</v>
      </c>
      <c r="T54" s="47">
        <v>17.59</v>
      </c>
      <c r="U54" s="47">
        <v>14.07</v>
      </c>
    </row>
    <row r="55" spans="1:21" ht="14.25">
      <c r="A55" s="64"/>
      <c r="B55" s="65"/>
      <c r="C55" s="65" t="s">
        <v>88</v>
      </c>
      <c r="D55" s="66"/>
      <c r="E55" s="45"/>
      <c r="F55" s="67">
        <v>5.03</v>
      </c>
      <c r="G55" s="56" t="s">
        <v>771</v>
      </c>
      <c r="H55" s="58">
        <v>18.11</v>
      </c>
      <c r="I55" s="68">
        <v>1</v>
      </c>
      <c r="J55" s="58">
        <v>18.11</v>
      </c>
      <c r="Q55" s="47">
        <v>18.11</v>
      </c>
    </row>
    <row r="56" spans="1:21" ht="14.25">
      <c r="A56" s="64"/>
      <c r="B56" s="65"/>
      <c r="C56" s="65" t="s">
        <v>89</v>
      </c>
      <c r="D56" s="66"/>
      <c r="E56" s="45"/>
      <c r="F56" s="67">
        <v>34.56</v>
      </c>
      <c r="G56" s="56" t="s">
        <v>771</v>
      </c>
      <c r="H56" s="58">
        <v>124.42</v>
      </c>
      <c r="I56" s="68">
        <v>1</v>
      </c>
      <c r="J56" s="58">
        <v>124.42</v>
      </c>
    </row>
    <row r="57" spans="1:21" ht="14.25">
      <c r="A57" s="64"/>
      <c r="B57" s="65"/>
      <c r="C57" s="65" t="s">
        <v>96</v>
      </c>
      <c r="D57" s="66"/>
      <c r="E57" s="45"/>
      <c r="F57" s="67">
        <v>3.11</v>
      </c>
      <c r="G57" s="56" t="s">
        <v>771</v>
      </c>
      <c r="H57" s="80">
        <v>11.2</v>
      </c>
      <c r="I57" s="68">
        <v>1</v>
      </c>
      <c r="J57" s="80">
        <v>11.2</v>
      </c>
      <c r="Q57" s="47">
        <v>11.2</v>
      </c>
    </row>
    <row r="58" spans="1:21" ht="14.25">
      <c r="A58" s="64"/>
      <c r="B58" s="65"/>
      <c r="C58" s="65" t="s">
        <v>97</v>
      </c>
      <c r="D58" s="66"/>
      <c r="E58" s="45"/>
      <c r="F58" s="67">
        <v>8.34</v>
      </c>
      <c r="G58" s="56" t="s">
        <v>98</v>
      </c>
      <c r="H58" s="58">
        <v>25.02</v>
      </c>
      <c r="I58" s="68">
        <v>1</v>
      </c>
      <c r="J58" s="58">
        <v>25.02</v>
      </c>
    </row>
    <row r="59" spans="1:21" ht="14.25">
      <c r="A59" s="64"/>
      <c r="B59" s="65"/>
      <c r="C59" s="65" t="s">
        <v>829</v>
      </c>
      <c r="D59" s="66" t="s">
        <v>91</v>
      </c>
      <c r="E59" s="45">
        <v>80</v>
      </c>
      <c r="F59" s="67"/>
      <c r="G59" s="56"/>
      <c r="H59" s="58">
        <v>23.45</v>
      </c>
      <c r="I59" s="68">
        <v>68</v>
      </c>
      <c r="J59" s="58">
        <v>19.93</v>
      </c>
    </row>
    <row r="60" spans="1:21" ht="14.25">
      <c r="A60" s="64"/>
      <c r="B60" s="65"/>
      <c r="C60" s="65" t="s">
        <v>830</v>
      </c>
      <c r="D60" s="66" t="s">
        <v>91</v>
      </c>
      <c r="E60" s="45">
        <v>60</v>
      </c>
      <c r="F60" s="67"/>
      <c r="G60" s="56"/>
      <c r="H60" s="58">
        <v>17.59</v>
      </c>
      <c r="I60" s="68">
        <v>48</v>
      </c>
      <c r="J60" s="58">
        <v>14.07</v>
      </c>
    </row>
    <row r="61" spans="1:21" ht="14.25">
      <c r="A61" s="69"/>
      <c r="B61" s="70"/>
      <c r="C61" s="70" t="s">
        <v>93</v>
      </c>
      <c r="D61" s="71" t="s">
        <v>94</v>
      </c>
      <c r="E61" s="72">
        <v>0.59</v>
      </c>
      <c r="F61" s="73"/>
      <c r="G61" s="74" t="s">
        <v>771</v>
      </c>
      <c r="H61" s="75">
        <v>2.1239999999999997</v>
      </c>
      <c r="I61" s="76"/>
      <c r="J61" s="75"/>
    </row>
    <row r="62" spans="1:21" ht="15">
      <c r="C62" s="77" t="s">
        <v>95</v>
      </c>
      <c r="G62" s="263">
        <v>208.59</v>
      </c>
      <c r="H62" s="263"/>
      <c r="I62" s="263">
        <v>201.55</v>
      </c>
      <c r="J62" s="263"/>
      <c r="O62" s="79">
        <v>208.59</v>
      </c>
      <c r="P62" s="79">
        <v>201.55</v>
      </c>
    </row>
    <row r="63" spans="1:21" ht="68.25">
      <c r="A63" s="69" t="s">
        <v>405</v>
      </c>
      <c r="B63" s="70" t="s">
        <v>1910</v>
      </c>
      <c r="C63" s="70" t="s">
        <v>287</v>
      </c>
      <c r="D63" s="71" t="s">
        <v>454</v>
      </c>
      <c r="E63" s="72">
        <v>3</v>
      </c>
      <c r="F63" s="73">
        <v>401.32</v>
      </c>
      <c r="G63" s="74" t="s">
        <v>98</v>
      </c>
      <c r="H63" s="75">
        <v>1203.96</v>
      </c>
      <c r="I63" s="76">
        <v>1</v>
      </c>
      <c r="J63" s="75">
        <v>1203.96</v>
      </c>
      <c r="R63" s="47">
        <v>0</v>
      </c>
      <c r="S63" s="47">
        <v>0</v>
      </c>
      <c r="T63" s="47">
        <v>0</v>
      </c>
      <c r="U63" s="47">
        <v>0</v>
      </c>
    </row>
    <row r="64" spans="1:21" ht="15">
      <c r="C64" s="77" t="s">
        <v>95</v>
      </c>
      <c r="G64" s="263">
        <v>1203.96</v>
      </c>
      <c r="H64" s="263"/>
      <c r="I64" s="263">
        <v>1203.96</v>
      </c>
      <c r="J64" s="263"/>
      <c r="O64" s="47">
        <v>1203.96</v>
      </c>
      <c r="P64" s="47">
        <v>1203.96</v>
      </c>
    </row>
    <row r="65" spans="1:21" ht="71.25">
      <c r="A65" s="64" t="s">
        <v>414</v>
      </c>
      <c r="B65" s="65" t="s">
        <v>1632</v>
      </c>
      <c r="C65" s="65" t="s">
        <v>1633</v>
      </c>
      <c r="D65" s="66" t="s">
        <v>460</v>
      </c>
      <c r="E65" s="45">
        <v>5</v>
      </c>
      <c r="F65" s="67"/>
      <c r="G65" s="56"/>
      <c r="H65" s="58"/>
      <c r="I65" s="68" t="s">
        <v>98</v>
      </c>
      <c r="J65" s="58"/>
      <c r="R65" s="47">
        <v>65.040000000000006</v>
      </c>
      <c r="S65" s="47">
        <v>55.28</v>
      </c>
      <c r="T65" s="47">
        <v>44.5</v>
      </c>
      <c r="U65" s="47">
        <v>35.6</v>
      </c>
    </row>
    <row r="66" spans="1:21" ht="14.25">
      <c r="A66" s="64"/>
      <c r="B66" s="65"/>
      <c r="C66" s="65" t="s">
        <v>88</v>
      </c>
      <c r="D66" s="66"/>
      <c r="E66" s="45"/>
      <c r="F66" s="67">
        <v>10.87</v>
      </c>
      <c r="G66" s="56" t="s">
        <v>771</v>
      </c>
      <c r="H66" s="58">
        <v>65.22</v>
      </c>
      <c r="I66" s="68">
        <v>1</v>
      </c>
      <c r="J66" s="58">
        <v>65.22</v>
      </c>
      <c r="Q66" s="47">
        <v>65.22</v>
      </c>
    </row>
    <row r="67" spans="1:21" ht="14.25">
      <c r="A67" s="64"/>
      <c r="B67" s="65"/>
      <c r="C67" s="65" t="s">
        <v>89</v>
      </c>
      <c r="D67" s="66"/>
      <c r="E67" s="45"/>
      <c r="F67" s="67">
        <v>8.8699999999999992</v>
      </c>
      <c r="G67" s="56" t="s">
        <v>771</v>
      </c>
      <c r="H67" s="58">
        <v>53.22</v>
      </c>
      <c r="I67" s="68">
        <v>1</v>
      </c>
      <c r="J67" s="58">
        <v>53.22</v>
      </c>
    </row>
    <row r="68" spans="1:21" ht="14.25">
      <c r="A68" s="64"/>
      <c r="B68" s="65"/>
      <c r="C68" s="65" t="s">
        <v>96</v>
      </c>
      <c r="D68" s="66"/>
      <c r="E68" s="45"/>
      <c r="F68" s="67">
        <v>0.54</v>
      </c>
      <c r="G68" s="56" t="s">
        <v>771</v>
      </c>
      <c r="H68" s="80">
        <v>3.24</v>
      </c>
      <c r="I68" s="68">
        <v>1</v>
      </c>
      <c r="J68" s="80">
        <v>3.24</v>
      </c>
      <c r="Q68" s="47">
        <v>3.24</v>
      </c>
    </row>
    <row r="69" spans="1:21" ht="14.25">
      <c r="A69" s="64"/>
      <c r="B69" s="65"/>
      <c r="C69" s="65" t="s">
        <v>97</v>
      </c>
      <c r="D69" s="66"/>
      <c r="E69" s="45"/>
      <c r="F69" s="67">
        <v>0.76</v>
      </c>
      <c r="G69" s="56" t="s">
        <v>98</v>
      </c>
      <c r="H69" s="58">
        <v>3.8</v>
      </c>
      <c r="I69" s="68">
        <v>1</v>
      </c>
      <c r="J69" s="58">
        <v>3.8</v>
      </c>
    </row>
    <row r="70" spans="1:21" ht="14.25">
      <c r="A70" s="64"/>
      <c r="B70" s="65"/>
      <c r="C70" s="65" t="s">
        <v>829</v>
      </c>
      <c r="D70" s="66" t="s">
        <v>91</v>
      </c>
      <c r="E70" s="45">
        <v>95</v>
      </c>
      <c r="F70" s="67"/>
      <c r="G70" s="56"/>
      <c r="H70" s="58">
        <v>65.040000000000006</v>
      </c>
      <c r="I70" s="68">
        <v>80.75</v>
      </c>
      <c r="J70" s="58">
        <v>55.28</v>
      </c>
    </row>
    <row r="71" spans="1:21" ht="14.25">
      <c r="A71" s="64"/>
      <c r="B71" s="65"/>
      <c r="C71" s="65" t="s">
        <v>830</v>
      </c>
      <c r="D71" s="66" t="s">
        <v>91</v>
      </c>
      <c r="E71" s="45">
        <v>65</v>
      </c>
      <c r="F71" s="67"/>
      <c r="G71" s="56"/>
      <c r="H71" s="58">
        <v>44.5</v>
      </c>
      <c r="I71" s="68">
        <v>52</v>
      </c>
      <c r="J71" s="58">
        <v>35.6</v>
      </c>
    </row>
    <row r="72" spans="1:21" ht="14.25">
      <c r="A72" s="69"/>
      <c r="B72" s="70"/>
      <c r="C72" s="70" t="s">
        <v>93</v>
      </c>
      <c r="D72" s="71" t="s">
        <v>94</v>
      </c>
      <c r="E72" s="72">
        <v>1.1299999999999999</v>
      </c>
      <c r="F72" s="73"/>
      <c r="G72" s="74" t="s">
        <v>771</v>
      </c>
      <c r="H72" s="75">
        <v>6.7799999999999994</v>
      </c>
      <c r="I72" s="76"/>
      <c r="J72" s="75"/>
    </row>
    <row r="73" spans="1:21" ht="15">
      <c r="C73" s="77" t="s">
        <v>95</v>
      </c>
      <c r="G73" s="263">
        <v>231.78</v>
      </c>
      <c r="H73" s="263"/>
      <c r="I73" s="263">
        <v>213.12</v>
      </c>
      <c r="J73" s="263"/>
      <c r="O73" s="79">
        <v>231.78</v>
      </c>
      <c r="P73" s="79">
        <v>213.12</v>
      </c>
    </row>
    <row r="74" spans="1:21" ht="139.5">
      <c r="A74" s="69" t="s">
        <v>417</v>
      </c>
      <c r="B74" s="70" t="s">
        <v>1911</v>
      </c>
      <c r="C74" s="70" t="s">
        <v>288</v>
      </c>
      <c r="D74" s="71" t="s">
        <v>454</v>
      </c>
      <c r="E74" s="72">
        <v>3</v>
      </c>
      <c r="F74" s="73">
        <v>739</v>
      </c>
      <c r="G74" s="74" t="s">
        <v>98</v>
      </c>
      <c r="H74" s="75">
        <v>2217</v>
      </c>
      <c r="I74" s="76">
        <v>1</v>
      </c>
      <c r="J74" s="75">
        <v>2217</v>
      </c>
      <c r="R74" s="47">
        <v>0</v>
      </c>
      <c r="S74" s="47">
        <v>0</v>
      </c>
      <c r="T74" s="47">
        <v>0</v>
      </c>
      <c r="U74" s="47">
        <v>0</v>
      </c>
    </row>
    <row r="75" spans="1:21" ht="15">
      <c r="C75" s="77" t="s">
        <v>95</v>
      </c>
      <c r="G75" s="263">
        <v>2217</v>
      </c>
      <c r="H75" s="263"/>
      <c r="I75" s="263">
        <v>2217</v>
      </c>
      <c r="J75" s="263"/>
      <c r="O75" s="47">
        <v>2217</v>
      </c>
      <c r="P75" s="47">
        <v>2217</v>
      </c>
    </row>
    <row r="76" spans="1:21" ht="82.5">
      <c r="A76" s="69" t="s">
        <v>424</v>
      </c>
      <c r="B76" s="70" t="s">
        <v>1911</v>
      </c>
      <c r="C76" s="70" t="s">
        <v>289</v>
      </c>
      <c r="D76" s="71" t="s">
        <v>454</v>
      </c>
      <c r="E76" s="72">
        <v>2</v>
      </c>
      <c r="F76" s="73">
        <v>2005.05</v>
      </c>
      <c r="G76" s="74" t="s">
        <v>98</v>
      </c>
      <c r="H76" s="75">
        <v>4010.1</v>
      </c>
      <c r="I76" s="76">
        <v>1</v>
      </c>
      <c r="J76" s="75">
        <v>4010.1</v>
      </c>
      <c r="R76" s="47">
        <v>0</v>
      </c>
      <c r="S76" s="47">
        <v>0</v>
      </c>
      <c r="T76" s="47">
        <v>0</v>
      </c>
      <c r="U76" s="47">
        <v>0</v>
      </c>
    </row>
    <row r="77" spans="1:21" ht="15">
      <c r="C77" s="77" t="s">
        <v>95</v>
      </c>
      <c r="G77" s="263">
        <v>4010.1</v>
      </c>
      <c r="H77" s="263"/>
      <c r="I77" s="263">
        <v>4010.1</v>
      </c>
      <c r="J77" s="263"/>
      <c r="O77" s="47">
        <v>4010.1</v>
      </c>
      <c r="P77" s="47">
        <v>4010.1</v>
      </c>
    </row>
    <row r="78" spans="1:21" ht="42.75">
      <c r="A78" s="64" t="s">
        <v>711</v>
      </c>
      <c r="B78" s="65" t="s">
        <v>1912</v>
      </c>
      <c r="C78" s="65" t="s">
        <v>1913</v>
      </c>
      <c r="D78" s="66" t="s">
        <v>460</v>
      </c>
      <c r="E78" s="45">
        <v>1</v>
      </c>
      <c r="F78" s="67"/>
      <c r="G78" s="56"/>
      <c r="H78" s="58"/>
      <c r="I78" s="68" t="s">
        <v>98</v>
      </c>
      <c r="J78" s="58"/>
      <c r="R78" s="47">
        <v>30.4</v>
      </c>
      <c r="S78" s="47">
        <v>25.84</v>
      </c>
      <c r="T78" s="47">
        <v>20.8</v>
      </c>
      <c r="U78" s="47">
        <v>16.64</v>
      </c>
    </row>
    <row r="79" spans="1:21" ht="14.25">
      <c r="A79" s="64"/>
      <c r="B79" s="65"/>
      <c r="C79" s="65" t="s">
        <v>88</v>
      </c>
      <c r="D79" s="66"/>
      <c r="E79" s="45"/>
      <c r="F79" s="67">
        <v>23.51</v>
      </c>
      <c r="G79" s="56" t="s">
        <v>771</v>
      </c>
      <c r="H79" s="58">
        <v>28.21</v>
      </c>
      <c r="I79" s="68">
        <v>1</v>
      </c>
      <c r="J79" s="58">
        <v>28.21</v>
      </c>
      <c r="Q79" s="47">
        <v>28.21</v>
      </c>
    </row>
    <row r="80" spans="1:21" ht="14.25">
      <c r="A80" s="64"/>
      <c r="B80" s="65"/>
      <c r="C80" s="65" t="s">
        <v>89</v>
      </c>
      <c r="D80" s="66"/>
      <c r="E80" s="45"/>
      <c r="F80" s="67">
        <v>41.74</v>
      </c>
      <c r="G80" s="56" t="s">
        <v>771</v>
      </c>
      <c r="H80" s="58">
        <v>50.09</v>
      </c>
      <c r="I80" s="68">
        <v>1</v>
      </c>
      <c r="J80" s="58">
        <v>50.09</v>
      </c>
    </row>
    <row r="81" spans="1:32" ht="14.25">
      <c r="A81" s="64"/>
      <c r="B81" s="65"/>
      <c r="C81" s="65" t="s">
        <v>96</v>
      </c>
      <c r="D81" s="66"/>
      <c r="E81" s="45"/>
      <c r="F81" s="67">
        <v>3.16</v>
      </c>
      <c r="G81" s="56" t="s">
        <v>771</v>
      </c>
      <c r="H81" s="80">
        <v>3.79</v>
      </c>
      <c r="I81" s="68">
        <v>1</v>
      </c>
      <c r="J81" s="80">
        <v>3.79</v>
      </c>
      <c r="Q81" s="47">
        <v>3.79</v>
      </c>
    </row>
    <row r="82" spans="1:32" ht="14.25">
      <c r="A82" s="64"/>
      <c r="B82" s="65"/>
      <c r="C82" s="65" t="s">
        <v>97</v>
      </c>
      <c r="D82" s="66"/>
      <c r="E82" s="45"/>
      <c r="F82" s="67">
        <v>3</v>
      </c>
      <c r="G82" s="56" t="s">
        <v>98</v>
      </c>
      <c r="H82" s="58">
        <v>3</v>
      </c>
      <c r="I82" s="68">
        <v>1</v>
      </c>
      <c r="J82" s="58">
        <v>3</v>
      </c>
    </row>
    <row r="83" spans="1:32" ht="14.25">
      <c r="A83" s="64"/>
      <c r="B83" s="65"/>
      <c r="C83" s="65" t="s">
        <v>829</v>
      </c>
      <c r="D83" s="66" t="s">
        <v>91</v>
      </c>
      <c r="E83" s="45">
        <v>95</v>
      </c>
      <c r="F83" s="67"/>
      <c r="G83" s="56"/>
      <c r="H83" s="58">
        <v>30.4</v>
      </c>
      <c r="I83" s="68">
        <v>80.75</v>
      </c>
      <c r="J83" s="58">
        <v>25.84</v>
      </c>
    </row>
    <row r="84" spans="1:32" ht="14.25">
      <c r="A84" s="64"/>
      <c r="B84" s="65"/>
      <c r="C84" s="65" t="s">
        <v>830</v>
      </c>
      <c r="D84" s="66" t="s">
        <v>91</v>
      </c>
      <c r="E84" s="45">
        <v>65</v>
      </c>
      <c r="F84" s="67"/>
      <c r="G84" s="56"/>
      <c r="H84" s="58">
        <v>20.8</v>
      </c>
      <c r="I84" s="68">
        <v>52</v>
      </c>
      <c r="J84" s="58">
        <v>16.64</v>
      </c>
    </row>
    <row r="85" spans="1:32" ht="14.25">
      <c r="A85" s="69"/>
      <c r="B85" s="70"/>
      <c r="C85" s="70" t="s">
        <v>93</v>
      </c>
      <c r="D85" s="71" t="s">
        <v>94</v>
      </c>
      <c r="E85" s="72">
        <v>2.37</v>
      </c>
      <c r="F85" s="73"/>
      <c r="G85" s="74" t="s">
        <v>771</v>
      </c>
      <c r="H85" s="75">
        <v>2.8439999999999999</v>
      </c>
      <c r="I85" s="76"/>
      <c r="J85" s="75"/>
    </row>
    <row r="86" spans="1:32" ht="15">
      <c r="C86" s="77" t="s">
        <v>95</v>
      </c>
      <c r="G86" s="263">
        <v>132.5</v>
      </c>
      <c r="H86" s="263"/>
      <c r="I86" s="263">
        <v>123.78</v>
      </c>
      <c r="J86" s="263"/>
      <c r="O86" s="79">
        <v>132.5</v>
      </c>
      <c r="P86" s="79">
        <v>123.78</v>
      </c>
    </row>
    <row r="87" spans="1:32" ht="39.75">
      <c r="A87" s="69" t="s">
        <v>714</v>
      </c>
      <c r="B87" s="70" t="s">
        <v>98</v>
      </c>
      <c r="C87" s="70" t="s">
        <v>290</v>
      </c>
      <c r="D87" s="71" t="s">
        <v>454</v>
      </c>
      <c r="E87" s="72">
        <v>1</v>
      </c>
      <c r="F87" s="73">
        <v>2196</v>
      </c>
      <c r="G87" s="74" t="s">
        <v>98</v>
      </c>
      <c r="H87" s="75">
        <v>2196</v>
      </c>
      <c r="I87" s="76">
        <v>1</v>
      </c>
      <c r="J87" s="75">
        <v>2196</v>
      </c>
      <c r="R87" s="47">
        <v>0</v>
      </c>
      <c r="S87" s="47">
        <v>0</v>
      </c>
      <c r="T87" s="47">
        <v>0</v>
      </c>
      <c r="U87" s="47">
        <v>0</v>
      </c>
    </row>
    <row r="88" spans="1:32" ht="15">
      <c r="C88" s="77" t="s">
        <v>95</v>
      </c>
      <c r="G88" s="263">
        <v>2196</v>
      </c>
      <c r="H88" s="263"/>
      <c r="I88" s="263">
        <v>2196</v>
      </c>
      <c r="J88" s="263"/>
      <c r="O88" s="47">
        <v>2196</v>
      </c>
      <c r="P88" s="47">
        <v>2196</v>
      </c>
    </row>
    <row r="90" spans="1:32" ht="15">
      <c r="A90" s="261" t="s">
        <v>1914</v>
      </c>
      <c r="B90" s="261"/>
      <c r="C90" s="261"/>
      <c r="D90" s="261"/>
      <c r="E90" s="261"/>
      <c r="F90" s="261"/>
      <c r="G90" s="263">
        <v>38308.89</v>
      </c>
      <c r="H90" s="263"/>
      <c r="I90" s="263">
        <v>38147.589999999997</v>
      </c>
      <c r="J90" s="263"/>
      <c r="AF90" s="85" t="s">
        <v>1914</v>
      </c>
    </row>
    <row r="95" spans="1:32" ht="16.5">
      <c r="A95" s="264" t="s">
        <v>1915</v>
      </c>
      <c r="B95" s="264"/>
      <c r="C95" s="264"/>
      <c r="D95" s="264"/>
      <c r="E95" s="264"/>
      <c r="F95" s="264"/>
      <c r="G95" s="264"/>
      <c r="H95" s="264"/>
      <c r="I95" s="264"/>
      <c r="J95" s="264"/>
      <c r="AE95" s="63" t="s">
        <v>1915</v>
      </c>
    </row>
    <row r="96" spans="1:32" ht="28.5">
      <c r="A96" s="64" t="s">
        <v>717</v>
      </c>
      <c r="B96" s="65" t="s">
        <v>1834</v>
      </c>
      <c r="C96" s="65" t="s">
        <v>1835</v>
      </c>
      <c r="D96" s="66" t="s">
        <v>460</v>
      </c>
      <c r="E96" s="45">
        <v>2</v>
      </c>
      <c r="F96" s="67"/>
      <c r="G96" s="56"/>
      <c r="H96" s="58"/>
      <c r="I96" s="68" t="s">
        <v>98</v>
      </c>
      <c r="J96" s="58"/>
      <c r="R96" s="47">
        <v>223.56</v>
      </c>
      <c r="S96" s="47">
        <v>190.03</v>
      </c>
      <c r="T96" s="47">
        <v>167.67</v>
      </c>
      <c r="U96" s="47">
        <v>134.13999999999999</v>
      </c>
    </row>
    <row r="97" spans="1:32" ht="14.25">
      <c r="A97" s="64"/>
      <c r="B97" s="65"/>
      <c r="C97" s="65" t="s">
        <v>88</v>
      </c>
      <c r="D97" s="66"/>
      <c r="E97" s="45"/>
      <c r="F97" s="67">
        <v>112.01</v>
      </c>
      <c r="G97" s="56" t="s">
        <v>771</v>
      </c>
      <c r="H97" s="58">
        <v>268.82</v>
      </c>
      <c r="I97" s="68">
        <v>1</v>
      </c>
      <c r="J97" s="58">
        <v>268.82</v>
      </c>
      <c r="Q97" s="47">
        <v>268.82</v>
      </c>
    </row>
    <row r="98" spans="1:32" ht="14.25">
      <c r="A98" s="64"/>
      <c r="B98" s="65"/>
      <c r="C98" s="65" t="s">
        <v>89</v>
      </c>
      <c r="D98" s="66"/>
      <c r="E98" s="45"/>
      <c r="F98" s="67">
        <v>39.6</v>
      </c>
      <c r="G98" s="56" t="s">
        <v>771</v>
      </c>
      <c r="H98" s="58">
        <v>95.04</v>
      </c>
      <c r="I98" s="68">
        <v>1</v>
      </c>
      <c r="J98" s="58">
        <v>95.04</v>
      </c>
    </row>
    <row r="99" spans="1:32" ht="14.25">
      <c r="A99" s="64"/>
      <c r="B99" s="65"/>
      <c r="C99" s="65" t="s">
        <v>96</v>
      </c>
      <c r="D99" s="66"/>
      <c r="E99" s="45"/>
      <c r="F99" s="67">
        <v>4.43</v>
      </c>
      <c r="G99" s="56" t="s">
        <v>771</v>
      </c>
      <c r="H99" s="80">
        <v>10.63</v>
      </c>
      <c r="I99" s="68">
        <v>1</v>
      </c>
      <c r="J99" s="80">
        <v>10.63</v>
      </c>
      <c r="Q99" s="47">
        <v>10.63</v>
      </c>
    </row>
    <row r="100" spans="1:32" ht="14.25">
      <c r="A100" s="64"/>
      <c r="B100" s="65"/>
      <c r="C100" s="65" t="s">
        <v>97</v>
      </c>
      <c r="D100" s="66"/>
      <c r="E100" s="45"/>
      <c r="F100" s="67">
        <v>48.32</v>
      </c>
      <c r="G100" s="56" t="s">
        <v>98</v>
      </c>
      <c r="H100" s="58">
        <v>96.64</v>
      </c>
      <c r="I100" s="68">
        <v>1</v>
      </c>
      <c r="J100" s="58">
        <v>96.64</v>
      </c>
    </row>
    <row r="101" spans="1:32" ht="14.25">
      <c r="A101" s="64"/>
      <c r="B101" s="65"/>
      <c r="C101" s="65" t="s">
        <v>829</v>
      </c>
      <c r="D101" s="66" t="s">
        <v>91</v>
      </c>
      <c r="E101" s="45">
        <v>80</v>
      </c>
      <c r="F101" s="67"/>
      <c r="G101" s="56"/>
      <c r="H101" s="58">
        <v>223.56</v>
      </c>
      <c r="I101" s="68">
        <v>68</v>
      </c>
      <c r="J101" s="58">
        <v>190.03</v>
      </c>
    </row>
    <row r="102" spans="1:32" ht="14.25">
      <c r="A102" s="64"/>
      <c r="B102" s="65"/>
      <c r="C102" s="65" t="s">
        <v>830</v>
      </c>
      <c r="D102" s="66" t="s">
        <v>91</v>
      </c>
      <c r="E102" s="45">
        <v>60</v>
      </c>
      <c r="F102" s="67"/>
      <c r="G102" s="56"/>
      <c r="H102" s="58">
        <v>167.67</v>
      </c>
      <c r="I102" s="68">
        <v>48</v>
      </c>
      <c r="J102" s="58">
        <v>134.13999999999999</v>
      </c>
    </row>
    <row r="103" spans="1:32" ht="14.25">
      <c r="A103" s="69"/>
      <c r="B103" s="70"/>
      <c r="C103" s="70" t="s">
        <v>93</v>
      </c>
      <c r="D103" s="71" t="s">
        <v>94</v>
      </c>
      <c r="E103" s="72">
        <v>10.1</v>
      </c>
      <c r="F103" s="73"/>
      <c r="G103" s="74" t="s">
        <v>771</v>
      </c>
      <c r="H103" s="75">
        <v>24.24</v>
      </c>
      <c r="I103" s="76"/>
      <c r="J103" s="75"/>
    </row>
    <row r="104" spans="1:32" ht="15">
      <c r="C104" s="77" t="s">
        <v>95</v>
      </c>
      <c r="G104" s="263">
        <v>851.73</v>
      </c>
      <c r="H104" s="263"/>
      <c r="I104" s="263">
        <v>784.67</v>
      </c>
      <c r="J104" s="263"/>
      <c r="O104" s="79">
        <v>851.73</v>
      </c>
      <c r="P104" s="79">
        <v>784.67</v>
      </c>
    </row>
    <row r="105" spans="1:32" ht="39.75">
      <c r="A105" s="69" t="s">
        <v>427</v>
      </c>
      <c r="B105" s="70" t="s">
        <v>1916</v>
      </c>
      <c r="C105" s="70" t="s">
        <v>291</v>
      </c>
      <c r="D105" s="71" t="s">
        <v>454</v>
      </c>
      <c r="E105" s="72">
        <v>1</v>
      </c>
      <c r="F105" s="73">
        <v>448.8</v>
      </c>
      <c r="G105" s="74" t="s">
        <v>98</v>
      </c>
      <c r="H105" s="75">
        <v>448.8</v>
      </c>
      <c r="I105" s="76">
        <v>1</v>
      </c>
      <c r="J105" s="75">
        <v>448.8</v>
      </c>
      <c r="R105" s="47">
        <v>0</v>
      </c>
      <c r="S105" s="47">
        <v>0</v>
      </c>
      <c r="T105" s="47">
        <v>0</v>
      </c>
      <c r="U105" s="47">
        <v>0</v>
      </c>
    </row>
    <row r="106" spans="1:32" ht="15">
      <c r="C106" s="77" t="s">
        <v>95</v>
      </c>
      <c r="G106" s="263">
        <v>448.8</v>
      </c>
      <c r="H106" s="263"/>
      <c r="I106" s="263">
        <v>448.8</v>
      </c>
      <c r="J106" s="263"/>
      <c r="O106" s="47">
        <v>448.8</v>
      </c>
      <c r="P106" s="47">
        <v>448.8</v>
      </c>
    </row>
    <row r="107" spans="1:32" ht="39.75">
      <c r="A107" s="69" t="s">
        <v>431</v>
      </c>
      <c r="B107" s="70" t="s">
        <v>1917</v>
      </c>
      <c r="C107" s="70" t="s">
        <v>292</v>
      </c>
      <c r="D107" s="71" t="s">
        <v>454</v>
      </c>
      <c r="E107" s="72">
        <v>1</v>
      </c>
      <c r="F107" s="73">
        <v>1775.4</v>
      </c>
      <c r="G107" s="74" t="s">
        <v>98</v>
      </c>
      <c r="H107" s="75">
        <v>1775.4</v>
      </c>
      <c r="I107" s="76">
        <v>1</v>
      </c>
      <c r="J107" s="75">
        <v>1775.4</v>
      </c>
      <c r="R107" s="47">
        <v>0</v>
      </c>
      <c r="S107" s="47">
        <v>0</v>
      </c>
      <c r="T107" s="47">
        <v>0</v>
      </c>
      <c r="U107" s="47">
        <v>0</v>
      </c>
    </row>
    <row r="108" spans="1:32" ht="15">
      <c r="C108" s="77" t="s">
        <v>95</v>
      </c>
      <c r="G108" s="263">
        <v>1775.4</v>
      </c>
      <c r="H108" s="263"/>
      <c r="I108" s="263">
        <v>1775.4</v>
      </c>
      <c r="J108" s="263"/>
      <c r="O108" s="47">
        <v>1775.4</v>
      </c>
      <c r="P108" s="47">
        <v>1775.4</v>
      </c>
    </row>
    <row r="110" spans="1:32" ht="30">
      <c r="A110" s="261" t="s">
        <v>1918</v>
      </c>
      <c r="B110" s="261"/>
      <c r="C110" s="261"/>
      <c r="D110" s="261"/>
      <c r="E110" s="261"/>
      <c r="F110" s="261"/>
      <c r="G110" s="263">
        <v>3075.9300000000003</v>
      </c>
      <c r="H110" s="263"/>
      <c r="I110" s="263">
        <v>3008.87</v>
      </c>
      <c r="J110" s="263"/>
      <c r="AF110" s="85" t="s">
        <v>1918</v>
      </c>
    </row>
    <row r="114" spans="1:32" ht="16.5">
      <c r="A114" s="264" t="s">
        <v>1919</v>
      </c>
      <c r="B114" s="264"/>
      <c r="C114" s="264"/>
      <c r="D114" s="264"/>
      <c r="E114" s="264"/>
      <c r="F114" s="264"/>
      <c r="G114" s="264"/>
      <c r="H114" s="264"/>
      <c r="I114" s="264"/>
      <c r="J114" s="264"/>
      <c r="AE114" s="63" t="s">
        <v>1919</v>
      </c>
    </row>
    <row r="115" spans="1:32" ht="28.5">
      <c r="A115" s="64" t="s">
        <v>433</v>
      </c>
      <c r="B115" s="65" t="s">
        <v>826</v>
      </c>
      <c r="C115" s="65" t="s">
        <v>827</v>
      </c>
      <c r="D115" s="66" t="s">
        <v>828</v>
      </c>
      <c r="E115" s="45">
        <v>1</v>
      </c>
      <c r="F115" s="67"/>
      <c r="G115" s="56"/>
      <c r="H115" s="58"/>
      <c r="I115" s="68" t="s">
        <v>98</v>
      </c>
      <c r="J115" s="58"/>
      <c r="R115" s="47">
        <v>172.43</v>
      </c>
      <c r="S115" s="47">
        <v>146.56</v>
      </c>
      <c r="T115" s="47">
        <v>117.98</v>
      </c>
      <c r="U115" s="47">
        <v>94.38</v>
      </c>
    </row>
    <row r="116" spans="1:32" ht="14.25">
      <c r="A116" s="64"/>
      <c r="B116" s="65"/>
      <c r="C116" s="65" t="s">
        <v>88</v>
      </c>
      <c r="D116" s="66"/>
      <c r="E116" s="45"/>
      <c r="F116" s="67">
        <v>140.44999999999999</v>
      </c>
      <c r="G116" s="56" t="s">
        <v>771</v>
      </c>
      <c r="H116" s="58">
        <v>168.54</v>
      </c>
      <c r="I116" s="68">
        <v>1</v>
      </c>
      <c r="J116" s="58">
        <v>168.54</v>
      </c>
      <c r="Q116" s="47">
        <v>168.54</v>
      </c>
    </row>
    <row r="117" spans="1:32" ht="14.25">
      <c r="A117" s="64"/>
      <c r="B117" s="65"/>
      <c r="C117" s="65" t="s">
        <v>89</v>
      </c>
      <c r="D117" s="66"/>
      <c r="E117" s="45"/>
      <c r="F117" s="67">
        <v>177.46</v>
      </c>
      <c r="G117" s="56" t="s">
        <v>771</v>
      </c>
      <c r="H117" s="58">
        <v>212.95</v>
      </c>
      <c r="I117" s="68">
        <v>1</v>
      </c>
      <c r="J117" s="58">
        <v>212.95</v>
      </c>
    </row>
    <row r="118" spans="1:32" ht="14.25">
      <c r="A118" s="64"/>
      <c r="B118" s="65"/>
      <c r="C118" s="65" t="s">
        <v>96</v>
      </c>
      <c r="D118" s="66"/>
      <c r="E118" s="45"/>
      <c r="F118" s="67">
        <v>10.8</v>
      </c>
      <c r="G118" s="56" t="s">
        <v>771</v>
      </c>
      <c r="H118" s="80">
        <v>12.96</v>
      </c>
      <c r="I118" s="68">
        <v>1</v>
      </c>
      <c r="J118" s="80">
        <v>12.96</v>
      </c>
      <c r="Q118" s="47">
        <v>12.96</v>
      </c>
    </row>
    <row r="119" spans="1:32" ht="14.25">
      <c r="A119" s="64"/>
      <c r="B119" s="65"/>
      <c r="C119" s="65" t="s">
        <v>97</v>
      </c>
      <c r="D119" s="66"/>
      <c r="E119" s="45"/>
      <c r="F119" s="67">
        <v>96.23</v>
      </c>
      <c r="G119" s="56" t="s">
        <v>98</v>
      </c>
      <c r="H119" s="58">
        <v>96.23</v>
      </c>
      <c r="I119" s="68">
        <v>1</v>
      </c>
      <c r="J119" s="58">
        <v>96.23</v>
      </c>
    </row>
    <row r="120" spans="1:32" ht="14.25">
      <c r="A120" s="64"/>
      <c r="B120" s="65"/>
      <c r="C120" s="65" t="s">
        <v>829</v>
      </c>
      <c r="D120" s="66" t="s">
        <v>91</v>
      </c>
      <c r="E120" s="45">
        <v>95</v>
      </c>
      <c r="F120" s="67"/>
      <c r="G120" s="56"/>
      <c r="H120" s="58">
        <v>172.43</v>
      </c>
      <c r="I120" s="68">
        <v>80.75</v>
      </c>
      <c r="J120" s="58">
        <v>146.56</v>
      </c>
    </row>
    <row r="121" spans="1:32" ht="14.25">
      <c r="A121" s="64"/>
      <c r="B121" s="65"/>
      <c r="C121" s="65" t="s">
        <v>830</v>
      </c>
      <c r="D121" s="66" t="s">
        <v>91</v>
      </c>
      <c r="E121" s="45">
        <v>65</v>
      </c>
      <c r="F121" s="67"/>
      <c r="G121" s="56"/>
      <c r="H121" s="58">
        <v>117.98</v>
      </c>
      <c r="I121" s="68">
        <v>52</v>
      </c>
      <c r="J121" s="58">
        <v>94.38</v>
      </c>
    </row>
    <row r="122" spans="1:32" ht="14.25">
      <c r="A122" s="69"/>
      <c r="B122" s="70"/>
      <c r="C122" s="70" t="s">
        <v>93</v>
      </c>
      <c r="D122" s="71" t="s">
        <v>94</v>
      </c>
      <c r="E122" s="72">
        <v>14.6</v>
      </c>
      <c r="F122" s="73"/>
      <c r="G122" s="74" t="s">
        <v>771</v>
      </c>
      <c r="H122" s="75">
        <v>17.52</v>
      </c>
      <c r="I122" s="76"/>
      <c r="J122" s="75"/>
    </row>
    <row r="123" spans="1:32" ht="15">
      <c r="C123" s="77" t="s">
        <v>95</v>
      </c>
      <c r="G123" s="263">
        <v>768.13</v>
      </c>
      <c r="H123" s="263"/>
      <c r="I123" s="263">
        <v>718.66000000000008</v>
      </c>
      <c r="J123" s="263"/>
      <c r="O123" s="79">
        <v>768.13</v>
      </c>
      <c r="P123" s="79">
        <v>718.66000000000008</v>
      </c>
    </row>
    <row r="124" spans="1:32" ht="82.5">
      <c r="A124" s="69" t="s">
        <v>726</v>
      </c>
      <c r="B124" s="70" t="s">
        <v>98</v>
      </c>
      <c r="C124" s="70" t="s">
        <v>293</v>
      </c>
      <c r="D124" s="71" t="s">
        <v>454</v>
      </c>
      <c r="E124" s="72">
        <v>1</v>
      </c>
      <c r="F124" s="73">
        <v>12310</v>
      </c>
      <c r="G124" s="74" t="s">
        <v>98</v>
      </c>
      <c r="H124" s="75">
        <v>12310</v>
      </c>
      <c r="I124" s="76">
        <v>1</v>
      </c>
      <c r="J124" s="75">
        <v>12310</v>
      </c>
      <c r="R124" s="47">
        <v>0</v>
      </c>
      <c r="S124" s="47">
        <v>0</v>
      </c>
      <c r="T124" s="47">
        <v>0</v>
      </c>
      <c r="U124" s="47">
        <v>0</v>
      </c>
    </row>
    <row r="125" spans="1:32" ht="15">
      <c r="C125" s="77" t="s">
        <v>95</v>
      </c>
      <c r="G125" s="263">
        <v>12310</v>
      </c>
      <c r="H125" s="263"/>
      <c r="I125" s="263">
        <v>12310</v>
      </c>
      <c r="J125" s="263"/>
      <c r="O125" s="47">
        <v>12310</v>
      </c>
      <c r="P125" s="47">
        <v>12310</v>
      </c>
    </row>
    <row r="127" spans="1:32" ht="15">
      <c r="A127" s="261" t="s">
        <v>1920</v>
      </c>
      <c r="B127" s="261"/>
      <c r="C127" s="261"/>
      <c r="D127" s="261"/>
      <c r="E127" s="261"/>
      <c r="F127" s="261"/>
      <c r="G127" s="263">
        <v>13078.13</v>
      </c>
      <c r="H127" s="263"/>
      <c r="I127" s="263">
        <v>13028.66</v>
      </c>
      <c r="J127" s="263"/>
      <c r="AF127" s="85" t="s">
        <v>1920</v>
      </c>
    </row>
    <row r="131" spans="1:31" ht="16.5">
      <c r="A131" s="264" t="s">
        <v>1921</v>
      </c>
      <c r="B131" s="264"/>
      <c r="C131" s="264"/>
      <c r="D131" s="264"/>
      <c r="E131" s="264"/>
      <c r="F131" s="264"/>
      <c r="G131" s="264"/>
      <c r="H131" s="264"/>
      <c r="I131" s="264"/>
      <c r="J131" s="264"/>
      <c r="AE131" s="63" t="s">
        <v>1921</v>
      </c>
    </row>
    <row r="132" spans="1:31" ht="68.25">
      <c r="A132" s="69" t="s">
        <v>728</v>
      </c>
      <c r="B132" s="70" t="s">
        <v>98</v>
      </c>
      <c r="C132" s="70" t="s">
        <v>283</v>
      </c>
      <c r="D132" s="71" t="s">
        <v>454</v>
      </c>
      <c r="E132" s="72">
        <v>5</v>
      </c>
      <c r="F132" s="73">
        <v>1236.8599999999999</v>
      </c>
      <c r="G132" s="74" t="s">
        <v>98</v>
      </c>
      <c r="H132" s="75">
        <v>6184.3</v>
      </c>
      <c r="I132" s="76">
        <v>1</v>
      </c>
      <c r="J132" s="75">
        <v>6184.3</v>
      </c>
      <c r="R132" s="47">
        <v>0</v>
      </c>
      <c r="S132" s="47">
        <v>0</v>
      </c>
      <c r="T132" s="47">
        <v>0</v>
      </c>
      <c r="U132" s="47">
        <v>0</v>
      </c>
    </row>
    <row r="133" spans="1:31" ht="15">
      <c r="C133" s="77" t="s">
        <v>95</v>
      </c>
      <c r="G133" s="263">
        <v>6184.3</v>
      </c>
      <c r="H133" s="263"/>
      <c r="I133" s="263">
        <v>6184.3</v>
      </c>
      <c r="J133" s="263"/>
      <c r="O133" s="47">
        <v>6184.3</v>
      </c>
      <c r="P133" s="47">
        <v>6184.3</v>
      </c>
    </row>
    <row r="134" spans="1:31" ht="39.75">
      <c r="A134" s="69" t="s">
        <v>731</v>
      </c>
      <c r="B134" s="70" t="s">
        <v>98</v>
      </c>
      <c r="C134" s="70" t="s">
        <v>284</v>
      </c>
      <c r="D134" s="71" t="s">
        <v>454</v>
      </c>
      <c r="E134" s="72">
        <v>1</v>
      </c>
      <c r="F134" s="73">
        <v>662.7</v>
      </c>
      <c r="G134" s="74" t="s">
        <v>98</v>
      </c>
      <c r="H134" s="75">
        <v>662.7</v>
      </c>
      <c r="I134" s="76">
        <v>1</v>
      </c>
      <c r="J134" s="75">
        <v>662.7</v>
      </c>
      <c r="R134" s="47">
        <v>0</v>
      </c>
      <c r="S134" s="47">
        <v>0</v>
      </c>
      <c r="T134" s="47">
        <v>0</v>
      </c>
      <c r="U134" s="47">
        <v>0</v>
      </c>
    </row>
    <row r="135" spans="1:31" ht="15">
      <c r="C135" s="77" t="s">
        <v>95</v>
      </c>
      <c r="G135" s="263">
        <v>662.7</v>
      </c>
      <c r="H135" s="263"/>
      <c r="I135" s="263">
        <v>662.7</v>
      </c>
      <c r="J135" s="263"/>
      <c r="O135" s="47">
        <v>662.7</v>
      </c>
      <c r="P135" s="47">
        <v>662.7</v>
      </c>
    </row>
    <row r="136" spans="1:31" ht="71.25">
      <c r="A136" s="64" t="s">
        <v>436</v>
      </c>
      <c r="B136" s="65" t="s">
        <v>902</v>
      </c>
      <c r="C136" s="65" t="s">
        <v>903</v>
      </c>
      <c r="D136" s="66" t="s">
        <v>530</v>
      </c>
      <c r="E136" s="45">
        <v>7.8</v>
      </c>
      <c r="F136" s="67"/>
      <c r="G136" s="56"/>
      <c r="H136" s="58"/>
      <c r="I136" s="68" t="s">
        <v>98</v>
      </c>
      <c r="J136" s="58"/>
      <c r="R136" s="47">
        <v>3474.37</v>
      </c>
      <c r="S136" s="47">
        <v>2953.21</v>
      </c>
      <c r="T136" s="47">
        <v>2377.1999999999998</v>
      </c>
      <c r="U136" s="47">
        <v>1901.76</v>
      </c>
    </row>
    <row r="137" spans="1:31">
      <c r="C137" s="83" t="s">
        <v>1922</v>
      </c>
    </row>
    <row r="138" spans="1:31" ht="14.25">
      <c r="A138" s="64"/>
      <c r="B138" s="65"/>
      <c r="C138" s="65" t="s">
        <v>88</v>
      </c>
      <c r="D138" s="66"/>
      <c r="E138" s="45"/>
      <c r="F138" s="67">
        <v>388.03</v>
      </c>
      <c r="G138" s="56" t="s">
        <v>771</v>
      </c>
      <c r="H138" s="58">
        <v>3631.96</v>
      </c>
      <c r="I138" s="68">
        <v>1</v>
      </c>
      <c r="J138" s="58">
        <v>3631.96</v>
      </c>
      <c r="Q138" s="47">
        <v>3631.96</v>
      </c>
    </row>
    <row r="139" spans="1:31" ht="14.25">
      <c r="A139" s="64"/>
      <c r="B139" s="65"/>
      <c r="C139" s="65" t="s">
        <v>89</v>
      </c>
      <c r="D139" s="66"/>
      <c r="E139" s="45"/>
      <c r="F139" s="67">
        <v>70.430000000000007</v>
      </c>
      <c r="G139" s="56" t="s">
        <v>771</v>
      </c>
      <c r="H139" s="58">
        <v>659.22</v>
      </c>
      <c r="I139" s="68">
        <v>1</v>
      </c>
      <c r="J139" s="58">
        <v>659.22</v>
      </c>
    </row>
    <row r="140" spans="1:31" ht="14.25">
      <c r="A140" s="64"/>
      <c r="B140" s="65"/>
      <c r="C140" s="65" t="s">
        <v>96</v>
      </c>
      <c r="D140" s="66"/>
      <c r="E140" s="45"/>
      <c r="F140" s="67">
        <v>2.7</v>
      </c>
      <c r="G140" s="56" t="s">
        <v>771</v>
      </c>
      <c r="H140" s="80">
        <v>25.27</v>
      </c>
      <c r="I140" s="68">
        <v>1</v>
      </c>
      <c r="J140" s="80">
        <v>25.27</v>
      </c>
      <c r="Q140" s="47">
        <v>25.27</v>
      </c>
    </row>
    <row r="141" spans="1:31" ht="14.25">
      <c r="A141" s="64"/>
      <c r="B141" s="65"/>
      <c r="C141" s="65" t="s">
        <v>97</v>
      </c>
      <c r="D141" s="66"/>
      <c r="E141" s="45"/>
      <c r="F141" s="67">
        <v>191.35</v>
      </c>
      <c r="G141" s="56" t="s">
        <v>98</v>
      </c>
      <c r="H141" s="58">
        <v>1492.53</v>
      </c>
      <c r="I141" s="68">
        <v>1</v>
      </c>
      <c r="J141" s="58">
        <v>1492.53</v>
      </c>
    </row>
    <row r="142" spans="1:31" ht="14.25">
      <c r="A142" s="64"/>
      <c r="B142" s="65"/>
      <c r="C142" s="65" t="s">
        <v>829</v>
      </c>
      <c r="D142" s="66" t="s">
        <v>91</v>
      </c>
      <c r="E142" s="45">
        <v>95</v>
      </c>
      <c r="F142" s="67"/>
      <c r="G142" s="56"/>
      <c r="H142" s="58">
        <v>3474.37</v>
      </c>
      <c r="I142" s="68">
        <v>80.75</v>
      </c>
      <c r="J142" s="58">
        <v>2953.21</v>
      </c>
    </row>
    <row r="143" spans="1:31" ht="14.25">
      <c r="A143" s="64"/>
      <c r="B143" s="65"/>
      <c r="C143" s="65" t="s">
        <v>830</v>
      </c>
      <c r="D143" s="66" t="s">
        <v>91</v>
      </c>
      <c r="E143" s="45">
        <v>65</v>
      </c>
      <c r="F143" s="67"/>
      <c r="G143" s="56"/>
      <c r="H143" s="58">
        <v>2377.1999999999998</v>
      </c>
      <c r="I143" s="68">
        <v>52</v>
      </c>
      <c r="J143" s="58">
        <v>1901.76</v>
      </c>
    </row>
    <row r="144" spans="1:31" ht="14.25">
      <c r="A144" s="69"/>
      <c r="B144" s="70"/>
      <c r="C144" s="70" t="s">
        <v>93</v>
      </c>
      <c r="D144" s="71" t="s">
        <v>94</v>
      </c>
      <c r="E144" s="72">
        <v>41.28</v>
      </c>
      <c r="F144" s="73"/>
      <c r="G144" s="74" t="s">
        <v>771</v>
      </c>
      <c r="H144" s="75">
        <v>386.38080000000002</v>
      </c>
      <c r="I144" s="76"/>
      <c r="J144" s="75"/>
    </row>
    <row r="145" spans="1:32" ht="15">
      <c r="C145" s="77" t="s">
        <v>95</v>
      </c>
      <c r="G145" s="263">
        <v>11635.279999999999</v>
      </c>
      <c r="H145" s="263"/>
      <c r="I145" s="263">
        <v>10638.68</v>
      </c>
      <c r="J145" s="263"/>
      <c r="O145" s="79">
        <v>11635.279999999999</v>
      </c>
      <c r="P145" s="79">
        <v>10638.68</v>
      </c>
    </row>
    <row r="146" spans="1:32" ht="71.25">
      <c r="A146" s="64" t="s">
        <v>440</v>
      </c>
      <c r="B146" s="65" t="s">
        <v>1923</v>
      </c>
      <c r="C146" s="65" t="s">
        <v>1924</v>
      </c>
      <c r="D146" s="66" t="s">
        <v>1647</v>
      </c>
      <c r="E146" s="45">
        <v>0.71399999999999997</v>
      </c>
      <c r="F146" s="67">
        <v>6179.01</v>
      </c>
      <c r="G146" s="56" t="s">
        <v>98</v>
      </c>
      <c r="H146" s="58">
        <v>4411.8100000000004</v>
      </c>
      <c r="I146" s="68">
        <v>1</v>
      </c>
      <c r="J146" s="58">
        <v>4411.8100000000004</v>
      </c>
      <c r="R146" s="47">
        <v>0</v>
      </c>
      <c r="S146" s="47">
        <v>0</v>
      </c>
      <c r="T146" s="47">
        <v>0</v>
      </c>
      <c r="U146" s="47">
        <v>0</v>
      </c>
    </row>
    <row r="147" spans="1:32">
      <c r="A147" s="81"/>
      <c r="B147" s="81"/>
      <c r="C147" s="82" t="s">
        <v>1925</v>
      </c>
      <c r="D147" s="81"/>
      <c r="E147" s="81"/>
      <c r="F147" s="81"/>
      <c r="G147" s="81"/>
      <c r="H147" s="81"/>
      <c r="I147" s="81"/>
      <c r="J147" s="81"/>
    </row>
    <row r="148" spans="1:32" ht="15">
      <c r="C148" s="77" t="s">
        <v>95</v>
      </c>
      <c r="G148" s="263">
        <v>4411.8100000000004</v>
      </c>
      <c r="H148" s="263"/>
      <c r="I148" s="263">
        <v>4411.8100000000004</v>
      </c>
      <c r="J148" s="263"/>
      <c r="O148" s="47">
        <v>4411.8100000000004</v>
      </c>
      <c r="P148" s="47">
        <v>4411.8100000000004</v>
      </c>
    </row>
    <row r="149" spans="1:32" ht="99.75">
      <c r="A149" s="64" t="s">
        <v>446</v>
      </c>
      <c r="B149" s="65" t="s">
        <v>1926</v>
      </c>
      <c r="C149" s="65" t="s">
        <v>1927</v>
      </c>
      <c r="D149" s="66" t="s">
        <v>1647</v>
      </c>
      <c r="E149" s="45">
        <v>7.1400000000000005E-2</v>
      </c>
      <c r="F149" s="67">
        <v>7428.7</v>
      </c>
      <c r="G149" s="56" t="s">
        <v>98</v>
      </c>
      <c r="H149" s="58">
        <v>530.41</v>
      </c>
      <c r="I149" s="68">
        <v>1</v>
      </c>
      <c r="J149" s="58">
        <v>530.41</v>
      </c>
      <c r="R149" s="47">
        <v>0</v>
      </c>
      <c r="S149" s="47">
        <v>0</v>
      </c>
      <c r="T149" s="47">
        <v>0</v>
      </c>
      <c r="U149" s="47">
        <v>0</v>
      </c>
    </row>
    <row r="150" spans="1:32">
      <c r="A150" s="81"/>
      <c r="B150" s="81"/>
      <c r="C150" s="82" t="s">
        <v>1928</v>
      </c>
      <c r="D150" s="81"/>
      <c r="E150" s="81"/>
      <c r="F150" s="81"/>
      <c r="G150" s="81"/>
      <c r="H150" s="81"/>
      <c r="I150" s="81"/>
      <c r="J150" s="81"/>
    </row>
    <row r="151" spans="1:32" ht="15">
      <c r="C151" s="77" t="s">
        <v>95</v>
      </c>
      <c r="G151" s="263">
        <v>530.41</v>
      </c>
      <c r="H151" s="263"/>
      <c r="I151" s="263">
        <v>530.41</v>
      </c>
      <c r="J151" s="263"/>
      <c r="O151" s="47">
        <v>530.41</v>
      </c>
      <c r="P151" s="47">
        <v>530.41</v>
      </c>
    </row>
    <row r="152" spans="1:32" ht="57">
      <c r="A152" s="64" t="s">
        <v>744</v>
      </c>
      <c r="B152" s="65" t="s">
        <v>1929</v>
      </c>
      <c r="C152" s="65" t="s">
        <v>1930</v>
      </c>
      <c r="D152" s="66" t="s">
        <v>1647</v>
      </c>
      <c r="E152" s="45">
        <v>1.0200000000000001E-2</v>
      </c>
      <c r="F152" s="67">
        <v>4999.13</v>
      </c>
      <c r="G152" s="56" t="s">
        <v>98</v>
      </c>
      <c r="H152" s="58">
        <v>50.99</v>
      </c>
      <c r="I152" s="68">
        <v>1</v>
      </c>
      <c r="J152" s="58">
        <v>50.99</v>
      </c>
      <c r="R152" s="47">
        <v>0</v>
      </c>
      <c r="S152" s="47">
        <v>0</v>
      </c>
      <c r="T152" s="47">
        <v>0</v>
      </c>
      <c r="U152" s="47">
        <v>0</v>
      </c>
    </row>
    <row r="153" spans="1:32">
      <c r="A153" s="81"/>
      <c r="B153" s="81"/>
      <c r="C153" s="82" t="s">
        <v>1931</v>
      </c>
      <c r="D153" s="81"/>
      <c r="E153" s="81"/>
      <c r="F153" s="81"/>
      <c r="G153" s="81"/>
      <c r="H153" s="81"/>
      <c r="I153" s="81"/>
      <c r="J153" s="81"/>
    </row>
    <row r="154" spans="1:32" ht="15">
      <c r="C154" s="77" t="s">
        <v>95</v>
      </c>
      <c r="G154" s="263">
        <v>50.99</v>
      </c>
      <c r="H154" s="263"/>
      <c r="I154" s="263">
        <v>50.99</v>
      </c>
      <c r="J154" s="263"/>
      <c r="O154" s="47">
        <v>50.99</v>
      </c>
      <c r="P154" s="47">
        <v>50.99</v>
      </c>
    </row>
    <row r="156" spans="1:32" ht="15">
      <c r="A156" s="261" t="s">
        <v>1932</v>
      </c>
      <c r="B156" s="261"/>
      <c r="C156" s="261"/>
      <c r="D156" s="261"/>
      <c r="E156" s="261"/>
      <c r="F156" s="261"/>
      <c r="G156" s="263">
        <v>23475.49</v>
      </c>
      <c r="H156" s="263"/>
      <c r="I156" s="263">
        <v>22478.890000000003</v>
      </c>
      <c r="J156" s="263"/>
      <c r="AF156" s="85" t="s">
        <v>1932</v>
      </c>
    </row>
    <row r="160" spans="1:32" ht="16.5">
      <c r="A160" s="264" t="s">
        <v>1933</v>
      </c>
      <c r="B160" s="264"/>
      <c r="C160" s="264"/>
      <c r="D160" s="264"/>
      <c r="E160" s="264"/>
      <c r="F160" s="264"/>
      <c r="G160" s="264"/>
      <c r="H160" s="264"/>
      <c r="I160" s="264"/>
      <c r="J160" s="264"/>
      <c r="AE160" s="63" t="s">
        <v>1933</v>
      </c>
    </row>
    <row r="161" spans="1:21" ht="28.5">
      <c r="A161" s="64" t="s">
        <v>453</v>
      </c>
      <c r="B161" s="65" t="s">
        <v>1661</v>
      </c>
      <c r="C161" s="65" t="s">
        <v>1662</v>
      </c>
      <c r="D161" s="66" t="s">
        <v>530</v>
      </c>
      <c r="E161" s="45">
        <v>0.4</v>
      </c>
      <c r="F161" s="67"/>
      <c r="G161" s="56"/>
      <c r="H161" s="58"/>
      <c r="I161" s="68" t="s">
        <v>98</v>
      </c>
      <c r="J161" s="58"/>
      <c r="R161" s="47">
        <v>101.43</v>
      </c>
      <c r="S161" s="47">
        <v>86.22</v>
      </c>
      <c r="T161" s="47">
        <v>69.400000000000006</v>
      </c>
      <c r="U161" s="47">
        <v>55.52</v>
      </c>
    </row>
    <row r="162" spans="1:21">
      <c r="C162" s="83" t="s">
        <v>883</v>
      </c>
    </row>
    <row r="163" spans="1:21" ht="14.25">
      <c r="A163" s="64"/>
      <c r="B163" s="65"/>
      <c r="C163" s="65" t="s">
        <v>88</v>
      </c>
      <c r="D163" s="66"/>
      <c r="E163" s="45"/>
      <c r="F163" s="67">
        <v>221.09</v>
      </c>
      <c r="G163" s="56" t="s">
        <v>771</v>
      </c>
      <c r="H163" s="58">
        <v>106.12</v>
      </c>
      <c r="I163" s="68">
        <v>1</v>
      </c>
      <c r="J163" s="58">
        <v>106.12</v>
      </c>
      <c r="Q163" s="47">
        <v>106.12</v>
      </c>
    </row>
    <row r="164" spans="1:21" ht="14.25">
      <c r="A164" s="64"/>
      <c r="B164" s="65"/>
      <c r="C164" s="65" t="s">
        <v>89</v>
      </c>
      <c r="D164" s="66"/>
      <c r="E164" s="45"/>
      <c r="F164" s="67">
        <v>36.200000000000003</v>
      </c>
      <c r="G164" s="56" t="s">
        <v>771</v>
      </c>
      <c r="H164" s="58">
        <v>17.38</v>
      </c>
      <c r="I164" s="68">
        <v>1</v>
      </c>
      <c r="J164" s="58">
        <v>17.38</v>
      </c>
    </row>
    <row r="165" spans="1:21" ht="14.25">
      <c r="A165" s="64"/>
      <c r="B165" s="65"/>
      <c r="C165" s="65" t="s">
        <v>96</v>
      </c>
      <c r="D165" s="66"/>
      <c r="E165" s="45"/>
      <c r="F165" s="67">
        <v>1.35</v>
      </c>
      <c r="G165" s="56" t="s">
        <v>771</v>
      </c>
      <c r="H165" s="80">
        <v>0.65</v>
      </c>
      <c r="I165" s="68">
        <v>1</v>
      </c>
      <c r="J165" s="80">
        <v>0.65</v>
      </c>
      <c r="Q165" s="47">
        <v>0.65</v>
      </c>
    </row>
    <row r="166" spans="1:21" ht="14.25">
      <c r="A166" s="64"/>
      <c r="B166" s="65"/>
      <c r="C166" s="65" t="s">
        <v>97</v>
      </c>
      <c r="D166" s="66"/>
      <c r="E166" s="45"/>
      <c r="F166" s="67">
        <v>111.92</v>
      </c>
      <c r="G166" s="56" t="s">
        <v>98</v>
      </c>
      <c r="H166" s="58">
        <v>44.77</v>
      </c>
      <c r="I166" s="68">
        <v>1</v>
      </c>
      <c r="J166" s="58">
        <v>44.77</v>
      </c>
    </row>
    <row r="167" spans="1:21" ht="14.25">
      <c r="A167" s="64"/>
      <c r="B167" s="65"/>
      <c r="C167" s="65" t="s">
        <v>829</v>
      </c>
      <c r="D167" s="66" t="s">
        <v>91</v>
      </c>
      <c r="E167" s="45">
        <v>95</v>
      </c>
      <c r="F167" s="67"/>
      <c r="G167" s="56"/>
      <c r="H167" s="58">
        <v>101.43</v>
      </c>
      <c r="I167" s="68">
        <v>80.75</v>
      </c>
      <c r="J167" s="58">
        <v>86.22</v>
      </c>
    </row>
    <row r="168" spans="1:21" ht="14.25">
      <c r="A168" s="64"/>
      <c r="B168" s="65"/>
      <c r="C168" s="65" t="s">
        <v>830</v>
      </c>
      <c r="D168" s="66" t="s">
        <v>91</v>
      </c>
      <c r="E168" s="45">
        <v>65</v>
      </c>
      <c r="F168" s="67"/>
      <c r="G168" s="56"/>
      <c r="H168" s="58">
        <v>69.400000000000006</v>
      </c>
      <c r="I168" s="68">
        <v>52</v>
      </c>
      <c r="J168" s="58">
        <v>55.52</v>
      </c>
    </row>
    <row r="169" spans="1:21" ht="14.25">
      <c r="A169" s="69"/>
      <c r="B169" s="70"/>
      <c r="C169" s="70" t="s">
        <v>93</v>
      </c>
      <c r="D169" s="71" t="s">
        <v>94</v>
      </c>
      <c r="E169" s="72">
        <v>23.52</v>
      </c>
      <c r="F169" s="73"/>
      <c r="G169" s="74" t="s">
        <v>771</v>
      </c>
      <c r="H169" s="75">
        <v>11.2896</v>
      </c>
      <c r="I169" s="76"/>
      <c r="J169" s="75"/>
    </row>
    <row r="170" spans="1:21" ht="15">
      <c r="C170" s="77" t="s">
        <v>95</v>
      </c>
      <c r="G170" s="263">
        <v>339.1</v>
      </c>
      <c r="H170" s="263"/>
      <c r="I170" s="263">
        <v>310.01</v>
      </c>
      <c r="J170" s="263"/>
      <c r="O170" s="79">
        <v>339.1</v>
      </c>
      <c r="P170" s="79">
        <v>310.01</v>
      </c>
    </row>
    <row r="171" spans="1:21" ht="14.25">
      <c r="A171" s="69" t="s">
        <v>455</v>
      </c>
      <c r="B171" s="70" t="s">
        <v>98</v>
      </c>
      <c r="C171" s="70" t="s">
        <v>1934</v>
      </c>
      <c r="D171" s="71" t="s">
        <v>687</v>
      </c>
      <c r="E171" s="72">
        <v>40</v>
      </c>
      <c r="F171" s="73">
        <v>65.489999999999995</v>
      </c>
      <c r="G171" s="74" t="s">
        <v>98</v>
      </c>
      <c r="H171" s="75">
        <v>2619.6</v>
      </c>
      <c r="I171" s="76">
        <v>1</v>
      </c>
      <c r="J171" s="75">
        <v>2619.6</v>
      </c>
      <c r="R171" s="47">
        <v>0</v>
      </c>
      <c r="S171" s="47">
        <v>0</v>
      </c>
      <c r="T171" s="47">
        <v>0</v>
      </c>
      <c r="U171" s="47">
        <v>0</v>
      </c>
    </row>
    <row r="172" spans="1:21" ht="15">
      <c r="C172" s="77" t="s">
        <v>95</v>
      </c>
      <c r="G172" s="263">
        <v>2619.6</v>
      </c>
      <c r="H172" s="263"/>
      <c r="I172" s="263">
        <v>2619.6</v>
      </c>
      <c r="J172" s="263"/>
      <c r="O172" s="47">
        <v>2619.6</v>
      </c>
      <c r="P172" s="47">
        <v>2619.6</v>
      </c>
    </row>
    <row r="173" spans="1:21" ht="14.25">
      <c r="A173" s="69" t="s">
        <v>456</v>
      </c>
      <c r="B173" s="70" t="s">
        <v>98</v>
      </c>
      <c r="C173" s="70" t="s">
        <v>1935</v>
      </c>
      <c r="D173" s="71" t="s">
        <v>687</v>
      </c>
      <c r="E173" s="72">
        <v>40</v>
      </c>
      <c r="F173" s="73">
        <v>50.75</v>
      </c>
      <c r="G173" s="74" t="s">
        <v>98</v>
      </c>
      <c r="H173" s="75">
        <v>2030</v>
      </c>
      <c r="I173" s="76">
        <v>1</v>
      </c>
      <c r="J173" s="75">
        <v>2030</v>
      </c>
      <c r="R173" s="47">
        <v>0</v>
      </c>
      <c r="S173" s="47">
        <v>0</v>
      </c>
      <c r="T173" s="47">
        <v>0</v>
      </c>
      <c r="U173" s="47">
        <v>0</v>
      </c>
    </row>
    <row r="174" spans="1:21" ht="15">
      <c r="C174" s="77" t="s">
        <v>95</v>
      </c>
      <c r="G174" s="263">
        <v>2030</v>
      </c>
      <c r="H174" s="263"/>
      <c r="I174" s="263">
        <v>2030</v>
      </c>
      <c r="J174" s="263"/>
      <c r="O174" s="47">
        <v>2030</v>
      </c>
      <c r="P174" s="47">
        <v>2030</v>
      </c>
    </row>
    <row r="175" spans="1:21" ht="14.25">
      <c r="A175" s="69" t="s">
        <v>457</v>
      </c>
      <c r="B175" s="70" t="s">
        <v>98</v>
      </c>
      <c r="C175" s="70" t="s">
        <v>1936</v>
      </c>
      <c r="D175" s="71" t="s">
        <v>687</v>
      </c>
      <c r="E175" s="72">
        <v>40</v>
      </c>
      <c r="F175" s="73">
        <v>27.49</v>
      </c>
      <c r="G175" s="74" t="s">
        <v>98</v>
      </c>
      <c r="H175" s="75">
        <v>1099.5999999999999</v>
      </c>
      <c r="I175" s="76">
        <v>1</v>
      </c>
      <c r="J175" s="75">
        <v>1099.5999999999999</v>
      </c>
      <c r="R175" s="47">
        <v>0</v>
      </c>
      <c r="S175" s="47">
        <v>0</v>
      </c>
      <c r="T175" s="47">
        <v>0</v>
      </c>
      <c r="U175" s="47">
        <v>0</v>
      </c>
    </row>
    <row r="176" spans="1:21" ht="15">
      <c r="C176" s="77" t="s">
        <v>95</v>
      </c>
      <c r="G176" s="263">
        <v>1099.5999999999999</v>
      </c>
      <c r="H176" s="263"/>
      <c r="I176" s="263">
        <v>1099.5999999999999</v>
      </c>
      <c r="J176" s="263"/>
      <c r="O176" s="47">
        <v>1099.5999999999999</v>
      </c>
      <c r="P176" s="47">
        <v>1099.5999999999999</v>
      </c>
    </row>
    <row r="177" spans="1:21" ht="28.5">
      <c r="A177" s="69" t="s">
        <v>754</v>
      </c>
      <c r="B177" s="70" t="s">
        <v>98</v>
      </c>
      <c r="C177" s="70" t="s">
        <v>1937</v>
      </c>
      <c r="D177" s="71" t="s">
        <v>454</v>
      </c>
      <c r="E177" s="72">
        <v>20</v>
      </c>
      <c r="F177" s="73">
        <v>14.78</v>
      </c>
      <c r="G177" s="74" t="s">
        <v>98</v>
      </c>
      <c r="H177" s="75">
        <v>295.60000000000002</v>
      </c>
      <c r="I177" s="76">
        <v>1</v>
      </c>
      <c r="J177" s="75">
        <v>295.60000000000002</v>
      </c>
      <c r="R177" s="47">
        <v>0</v>
      </c>
      <c r="S177" s="47">
        <v>0</v>
      </c>
      <c r="T177" s="47">
        <v>0</v>
      </c>
      <c r="U177" s="47">
        <v>0</v>
      </c>
    </row>
    <row r="178" spans="1:21" ht="15">
      <c r="C178" s="77" t="s">
        <v>95</v>
      </c>
      <c r="G178" s="263">
        <v>295.60000000000002</v>
      </c>
      <c r="H178" s="263"/>
      <c r="I178" s="263">
        <v>295.60000000000002</v>
      </c>
      <c r="J178" s="263"/>
      <c r="O178" s="47">
        <v>295.60000000000002</v>
      </c>
      <c r="P178" s="47">
        <v>295.60000000000002</v>
      </c>
    </row>
    <row r="179" spans="1:21" ht="14.25">
      <c r="A179" s="69" t="s">
        <v>461</v>
      </c>
      <c r="B179" s="70" t="s">
        <v>98</v>
      </c>
      <c r="C179" s="70" t="s">
        <v>1938</v>
      </c>
      <c r="D179" s="71" t="s">
        <v>454</v>
      </c>
      <c r="E179" s="72">
        <v>60</v>
      </c>
      <c r="F179" s="73">
        <v>25.24</v>
      </c>
      <c r="G179" s="74" t="s">
        <v>98</v>
      </c>
      <c r="H179" s="75">
        <v>1514.4</v>
      </c>
      <c r="I179" s="76">
        <v>1</v>
      </c>
      <c r="J179" s="75">
        <v>1514.4</v>
      </c>
      <c r="R179" s="47">
        <v>0</v>
      </c>
      <c r="S179" s="47">
        <v>0</v>
      </c>
      <c r="T179" s="47">
        <v>0</v>
      </c>
      <c r="U179" s="47">
        <v>0</v>
      </c>
    </row>
    <row r="180" spans="1:21" ht="15">
      <c r="C180" s="77" t="s">
        <v>95</v>
      </c>
      <c r="G180" s="263">
        <v>1514.4</v>
      </c>
      <c r="H180" s="263"/>
      <c r="I180" s="263">
        <v>1514.4</v>
      </c>
      <c r="J180" s="263"/>
      <c r="O180" s="47">
        <v>1514.4</v>
      </c>
      <c r="P180" s="47">
        <v>1514.4</v>
      </c>
    </row>
    <row r="181" spans="1:21" ht="14.25">
      <c r="A181" s="69" t="s">
        <v>464</v>
      </c>
      <c r="B181" s="70" t="s">
        <v>98</v>
      </c>
      <c r="C181" s="70" t="s">
        <v>1939</v>
      </c>
      <c r="D181" s="71" t="s">
        <v>454</v>
      </c>
      <c r="E181" s="72">
        <v>30</v>
      </c>
      <c r="F181" s="73">
        <v>47.27</v>
      </c>
      <c r="G181" s="74" t="s">
        <v>98</v>
      </c>
      <c r="H181" s="75">
        <v>1418.1</v>
      </c>
      <c r="I181" s="76">
        <v>1</v>
      </c>
      <c r="J181" s="75">
        <v>1418.1</v>
      </c>
      <c r="R181" s="47">
        <v>0</v>
      </c>
      <c r="S181" s="47">
        <v>0</v>
      </c>
      <c r="T181" s="47">
        <v>0</v>
      </c>
      <c r="U181" s="47">
        <v>0</v>
      </c>
    </row>
    <row r="182" spans="1:21" ht="15">
      <c r="C182" s="77" t="s">
        <v>95</v>
      </c>
      <c r="G182" s="263">
        <v>1418.1</v>
      </c>
      <c r="H182" s="263"/>
      <c r="I182" s="263">
        <v>1418.1</v>
      </c>
      <c r="J182" s="263"/>
      <c r="O182" s="47">
        <v>1418.1</v>
      </c>
      <c r="P182" s="47">
        <v>1418.1</v>
      </c>
    </row>
    <row r="183" spans="1:21" ht="28.5">
      <c r="A183" s="69" t="s">
        <v>465</v>
      </c>
      <c r="B183" s="70" t="s">
        <v>98</v>
      </c>
      <c r="C183" s="70" t="s">
        <v>1940</v>
      </c>
      <c r="D183" s="71" t="s">
        <v>454</v>
      </c>
      <c r="E183" s="72">
        <v>5</v>
      </c>
      <c r="F183" s="73">
        <v>188.2</v>
      </c>
      <c r="G183" s="74" t="s">
        <v>98</v>
      </c>
      <c r="H183" s="75">
        <v>941</v>
      </c>
      <c r="I183" s="76">
        <v>1</v>
      </c>
      <c r="J183" s="75">
        <v>941</v>
      </c>
      <c r="R183" s="47">
        <v>0</v>
      </c>
      <c r="S183" s="47">
        <v>0</v>
      </c>
      <c r="T183" s="47">
        <v>0</v>
      </c>
      <c r="U183" s="47">
        <v>0</v>
      </c>
    </row>
    <row r="184" spans="1:21" ht="15">
      <c r="C184" s="77" t="s">
        <v>95</v>
      </c>
      <c r="G184" s="263">
        <v>941</v>
      </c>
      <c r="H184" s="263"/>
      <c r="I184" s="263">
        <v>941</v>
      </c>
      <c r="J184" s="263"/>
      <c r="O184" s="47">
        <v>941</v>
      </c>
      <c r="P184" s="47">
        <v>941</v>
      </c>
    </row>
    <row r="185" spans="1:21" ht="28.5">
      <c r="A185" s="64" t="s">
        <v>468</v>
      </c>
      <c r="B185" s="65" t="s">
        <v>1654</v>
      </c>
      <c r="C185" s="65" t="s">
        <v>1655</v>
      </c>
      <c r="D185" s="66" t="s">
        <v>530</v>
      </c>
      <c r="E185" s="45">
        <v>2.5</v>
      </c>
      <c r="F185" s="67"/>
      <c r="G185" s="56"/>
      <c r="H185" s="58"/>
      <c r="I185" s="68" t="s">
        <v>98</v>
      </c>
      <c r="J185" s="58"/>
      <c r="R185" s="47">
        <v>397.69</v>
      </c>
      <c r="S185" s="47">
        <v>338.04</v>
      </c>
      <c r="T185" s="47">
        <v>272.10000000000002</v>
      </c>
      <c r="U185" s="47">
        <v>217.68</v>
      </c>
    </row>
    <row r="186" spans="1:21">
      <c r="C186" s="83" t="s">
        <v>1941</v>
      </c>
    </row>
    <row r="187" spans="1:21" ht="14.25">
      <c r="A187" s="64"/>
      <c r="B187" s="65"/>
      <c r="C187" s="65" t="s">
        <v>88</v>
      </c>
      <c r="D187" s="66"/>
      <c r="E187" s="45"/>
      <c r="F187" s="67">
        <v>139.54</v>
      </c>
      <c r="G187" s="56" t="s">
        <v>771</v>
      </c>
      <c r="H187" s="58">
        <v>418.62</v>
      </c>
      <c r="I187" s="68">
        <v>1</v>
      </c>
      <c r="J187" s="58">
        <v>418.62</v>
      </c>
      <c r="Q187" s="47">
        <v>418.62</v>
      </c>
    </row>
    <row r="188" spans="1:21" ht="14.25">
      <c r="A188" s="64"/>
      <c r="B188" s="65"/>
      <c r="C188" s="65" t="s">
        <v>89</v>
      </c>
      <c r="D188" s="66"/>
      <c r="E188" s="45"/>
      <c r="F188" s="67">
        <v>63.56</v>
      </c>
      <c r="G188" s="56" t="s">
        <v>771</v>
      </c>
      <c r="H188" s="58">
        <v>190.68</v>
      </c>
      <c r="I188" s="68">
        <v>1</v>
      </c>
      <c r="J188" s="58">
        <v>190.68</v>
      </c>
    </row>
    <row r="189" spans="1:21" ht="14.25">
      <c r="A189" s="64"/>
      <c r="B189" s="65"/>
      <c r="C189" s="65" t="s">
        <v>96</v>
      </c>
      <c r="D189" s="66"/>
      <c r="E189" s="45"/>
      <c r="F189" s="67">
        <v>0</v>
      </c>
      <c r="G189" s="56" t="s">
        <v>771</v>
      </c>
      <c r="H189" s="80">
        <v>0</v>
      </c>
      <c r="I189" s="68">
        <v>1</v>
      </c>
      <c r="J189" s="80">
        <v>0</v>
      </c>
      <c r="Q189" s="47">
        <v>0</v>
      </c>
    </row>
    <row r="190" spans="1:21" ht="14.25">
      <c r="A190" s="64"/>
      <c r="B190" s="65"/>
      <c r="C190" s="65" t="s">
        <v>97</v>
      </c>
      <c r="D190" s="66"/>
      <c r="E190" s="45"/>
      <c r="F190" s="67">
        <v>16.79</v>
      </c>
      <c r="G190" s="56" t="s">
        <v>98</v>
      </c>
      <c r="H190" s="58">
        <v>41.98</v>
      </c>
      <c r="I190" s="68">
        <v>1</v>
      </c>
      <c r="J190" s="58">
        <v>41.98</v>
      </c>
    </row>
    <row r="191" spans="1:21" ht="14.25">
      <c r="A191" s="64"/>
      <c r="B191" s="65"/>
      <c r="C191" s="65" t="s">
        <v>829</v>
      </c>
      <c r="D191" s="66" t="s">
        <v>91</v>
      </c>
      <c r="E191" s="45">
        <v>95</v>
      </c>
      <c r="F191" s="67"/>
      <c r="G191" s="56"/>
      <c r="H191" s="58">
        <v>397.69</v>
      </c>
      <c r="I191" s="68">
        <v>80.75</v>
      </c>
      <c r="J191" s="58">
        <v>338.04</v>
      </c>
    </row>
    <row r="192" spans="1:21" ht="14.25">
      <c r="A192" s="64"/>
      <c r="B192" s="65"/>
      <c r="C192" s="65" t="s">
        <v>830</v>
      </c>
      <c r="D192" s="66" t="s">
        <v>91</v>
      </c>
      <c r="E192" s="45">
        <v>65</v>
      </c>
      <c r="F192" s="67"/>
      <c r="G192" s="56"/>
      <c r="H192" s="58">
        <v>272.10000000000002</v>
      </c>
      <c r="I192" s="68">
        <v>52</v>
      </c>
      <c r="J192" s="58">
        <v>217.68</v>
      </c>
    </row>
    <row r="193" spans="1:32" ht="14.25">
      <c r="A193" s="69"/>
      <c r="B193" s="70"/>
      <c r="C193" s="70" t="s">
        <v>93</v>
      </c>
      <c r="D193" s="71" t="s">
        <v>94</v>
      </c>
      <c r="E193" s="72">
        <v>15.2</v>
      </c>
      <c r="F193" s="73"/>
      <c r="G193" s="74" t="s">
        <v>771</v>
      </c>
      <c r="H193" s="75">
        <v>45.599999999999994</v>
      </c>
      <c r="I193" s="76"/>
      <c r="J193" s="75"/>
    </row>
    <row r="194" spans="1:32" ht="15">
      <c r="C194" s="77" t="s">
        <v>95</v>
      </c>
      <c r="G194" s="263">
        <v>1321.07</v>
      </c>
      <c r="H194" s="263"/>
      <c r="I194" s="263">
        <v>1207</v>
      </c>
      <c r="J194" s="263"/>
      <c r="O194" s="79">
        <v>1321.07</v>
      </c>
      <c r="P194" s="79">
        <v>1207</v>
      </c>
    </row>
    <row r="195" spans="1:32" ht="42.75">
      <c r="A195" s="64" t="s">
        <v>475</v>
      </c>
      <c r="B195" s="65" t="s">
        <v>1657</v>
      </c>
      <c r="C195" s="65" t="s">
        <v>1748</v>
      </c>
      <c r="D195" s="66" t="s">
        <v>684</v>
      </c>
      <c r="E195" s="45">
        <v>21</v>
      </c>
      <c r="F195" s="67">
        <v>21.2</v>
      </c>
      <c r="G195" s="56" t="s">
        <v>98</v>
      </c>
      <c r="H195" s="58">
        <v>445.2</v>
      </c>
      <c r="I195" s="68">
        <v>1</v>
      </c>
      <c r="J195" s="58">
        <v>445.2</v>
      </c>
      <c r="R195" s="47">
        <v>0</v>
      </c>
      <c r="S195" s="47">
        <v>0</v>
      </c>
      <c r="T195" s="47">
        <v>0</v>
      </c>
      <c r="U195" s="47">
        <v>0</v>
      </c>
    </row>
    <row r="196" spans="1:32">
      <c r="A196" s="81"/>
      <c r="B196" s="81"/>
      <c r="C196" s="82" t="s">
        <v>1942</v>
      </c>
      <c r="D196" s="81"/>
      <c r="E196" s="81"/>
      <c r="F196" s="81"/>
      <c r="G196" s="81"/>
      <c r="H196" s="81"/>
      <c r="I196" s="81"/>
      <c r="J196" s="81"/>
    </row>
    <row r="197" spans="1:32" ht="15">
      <c r="C197" s="77" t="s">
        <v>95</v>
      </c>
      <c r="G197" s="263">
        <v>445.2</v>
      </c>
      <c r="H197" s="263"/>
      <c r="I197" s="263">
        <v>445.2</v>
      </c>
      <c r="J197" s="263"/>
      <c r="O197" s="47">
        <v>445.2</v>
      </c>
      <c r="P197" s="47">
        <v>445.2</v>
      </c>
    </row>
    <row r="198" spans="1:32" ht="14.25">
      <c r="A198" s="69" t="s">
        <v>478</v>
      </c>
      <c r="B198" s="70" t="s">
        <v>1754</v>
      </c>
      <c r="C198" s="70" t="s">
        <v>1943</v>
      </c>
      <c r="D198" s="71" t="s">
        <v>687</v>
      </c>
      <c r="E198" s="72">
        <v>50</v>
      </c>
      <c r="F198" s="73">
        <v>43.74</v>
      </c>
      <c r="G198" s="74" t="s">
        <v>98</v>
      </c>
      <c r="H198" s="75">
        <v>2187</v>
      </c>
      <c r="I198" s="76">
        <v>1</v>
      </c>
      <c r="J198" s="75">
        <v>2187</v>
      </c>
      <c r="R198" s="47">
        <v>0</v>
      </c>
      <c r="S198" s="47">
        <v>0</v>
      </c>
      <c r="T198" s="47">
        <v>0</v>
      </c>
      <c r="U198" s="47">
        <v>0</v>
      </c>
    </row>
    <row r="199" spans="1:32" ht="15">
      <c r="C199" s="77" t="s">
        <v>95</v>
      </c>
      <c r="G199" s="263">
        <v>2187</v>
      </c>
      <c r="H199" s="263"/>
      <c r="I199" s="263">
        <v>2187</v>
      </c>
      <c r="J199" s="263"/>
      <c r="O199" s="47">
        <v>2187</v>
      </c>
      <c r="P199" s="47">
        <v>2187</v>
      </c>
    </row>
    <row r="200" spans="1:32" ht="28.5">
      <c r="A200" s="69" t="s">
        <v>485</v>
      </c>
      <c r="B200" s="70" t="s">
        <v>1754</v>
      </c>
      <c r="C200" s="70" t="s">
        <v>1944</v>
      </c>
      <c r="D200" s="71" t="s">
        <v>454</v>
      </c>
      <c r="E200" s="72">
        <v>14</v>
      </c>
      <c r="F200" s="73">
        <v>0</v>
      </c>
      <c r="G200" s="74" t="s">
        <v>98</v>
      </c>
      <c r="H200" s="75">
        <v>0</v>
      </c>
      <c r="I200" s="76">
        <v>1</v>
      </c>
      <c r="J200" s="75">
        <v>0</v>
      </c>
      <c r="R200" s="47">
        <v>0</v>
      </c>
      <c r="S200" s="47">
        <v>0</v>
      </c>
      <c r="T200" s="47">
        <v>0</v>
      </c>
      <c r="U200" s="47">
        <v>0</v>
      </c>
    </row>
    <row r="201" spans="1:32" ht="15">
      <c r="C201" s="77" t="s">
        <v>95</v>
      </c>
      <c r="G201" s="263">
        <v>0</v>
      </c>
      <c r="H201" s="263"/>
      <c r="I201" s="263">
        <v>0</v>
      </c>
      <c r="J201" s="263"/>
      <c r="O201" s="47">
        <v>0</v>
      </c>
      <c r="P201" s="47">
        <v>0</v>
      </c>
    </row>
    <row r="203" spans="1:32" ht="15">
      <c r="A203" s="261" t="s">
        <v>1945</v>
      </c>
      <c r="B203" s="261"/>
      <c r="C203" s="261"/>
      <c r="D203" s="261"/>
      <c r="E203" s="261"/>
      <c r="F203" s="261"/>
      <c r="G203" s="263">
        <v>14210.67</v>
      </c>
      <c r="H203" s="263"/>
      <c r="I203" s="263">
        <v>14067.51</v>
      </c>
      <c r="J203" s="263"/>
      <c r="AF203" s="85" t="s">
        <v>1945</v>
      </c>
    </row>
    <row r="207" spans="1:32" ht="16.5">
      <c r="A207" s="264" t="s">
        <v>1946</v>
      </c>
      <c r="B207" s="264"/>
      <c r="C207" s="264"/>
      <c r="D207" s="264"/>
      <c r="E207" s="264"/>
      <c r="F207" s="264"/>
      <c r="G207" s="264"/>
      <c r="H207" s="264"/>
      <c r="I207" s="264"/>
      <c r="J207" s="264"/>
      <c r="AE207" s="63" t="s">
        <v>1946</v>
      </c>
    </row>
    <row r="208" spans="1:32" ht="57">
      <c r="A208" s="64" t="s">
        <v>487</v>
      </c>
      <c r="B208" s="65" t="s">
        <v>1947</v>
      </c>
      <c r="C208" s="65" t="s">
        <v>1948</v>
      </c>
      <c r="D208" s="66" t="s">
        <v>702</v>
      </c>
      <c r="E208" s="45">
        <v>4</v>
      </c>
      <c r="F208" s="67">
        <v>132.24</v>
      </c>
      <c r="G208" s="56" t="s">
        <v>98</v>
      </c>
      <c r="H208" s="58">
        <v>528.96</v>
      </c>
      <c r="I208" s="68">
        <v>1</v>
      </c>
      <c r="J208" s="58">
        <v>528.96</v>
      </c>
      <c r="R208" s="47">
        <v>0</v>
      </c>
      <c r="S208" s="47">
        <v>0</v>
      </c>
      <c r="T208" s="47">
        <v>0</v>
      </c>
      <c r="U208" s="47">
        <v>0</v>
      </c>
    </row>
    <row r="209" spans="1:34">
      <c r="A209" s="81"/>
      <c r="B209" s="81"/>
      <c r="C209" s="82" t="s">
        <v>1949</v>
      </c>
      <c r="D209" s="81"/>
      <c r="E209" s="81"/>
      <c r="F209" s="81"/>
      <c r="G209" s="81"/>
      <c r="H209" s="81"/>
      <c r="I209" s="81"/>
      <c r="J209" s="81"/>
    </row>
    <row r="210" spans="1:34" ht="15">
      <c r="C210" s="77" t="s">
        <v>95</v>
      </c>
      <c r="G210" s="263">
        <v>528.96</v>
      </c>
      <c r="H210" s="263"/>
      <c r="I210" s="263">
        <v>528.96</v>
      </c>
      <c r="J210" s="263"/>
      <c r="O210" s="47">
        <v>528.96</v>
      </c>
      <c r="P210" s="47">
        <v>528.96</v>
      </c>
    </row>
    <row r="211" spans="1:34" ht="39.75">
      <c r="A211" s="69" t="s">
        <v>492</v>
      </c>
      <c r="B211" s="70" t="s">
        <v>1754</v>
      </c>
      <c r="C211" s="70" t="s">
        <v>294</v>
      </c>
      <c r="D211" s="71" t="s">
        <v>803</v>
      </c>
      <c r="E211" s="72">
        <v>1</v>
      </c>
      <c r="F211" s="73">
        <v>3698.8</v>
      </c>
      <c r="G211" s="74" t="s">
        <v>98</v>
      </c>
      <c r="H211" s="75">
        <v>3698.8</v>
      </c>
      <c r="I211" s="76">
        <v>1</v>
      </c>
      <c r="J211" s="75">
        <v>3698.8</v>
      </c>
      <c r="R211" s="47">
        <v>0</v>
      </c>
      <c r="S211" s="47">
        <v>0</v>
      </c>
      <c r="T211" s="47">
        <v>0</v>
      </c>
      <c r="U211" s="47">
        <v>0</v>
      </c>
    </row>
    <row r="212" spans="1:34" ht="15">
      <c r="C212" s="77" t="s">
        <v>95</v>
      </c>
      <c r="G212" s="263">
        <v>3698.8</v>
      </c>
      <c r="H212" s="263"/>
      <c r="I212" s="263">
        <v>3698.8</v>
      </c>
      <c r="J212" s="263"/>
      <c r="O212" s="47">
        <v>3698.8</v>
      </c>
      <c r="P212" s="47">
        <v>3698.8</v>
      </c>
    </row>
    <row r="214" spans="1:34" ht="15">
      <c r="A214" s="261" t="s">
        <v>1950</v>
      </c>
      <c r="B214" s="261"/>
      <c r="C214" s="261"/>
      <c r="D214" s="261"/>
      <c r="E214" s="261"/>
      <c r="F214" s="261"/>
      <c r="G214" s="263">
        <v>4227.76</v>
      </c>
      <c r="H214" s="263"/>
      <c r="I214" s="263">
        <v>4227.76</v>
      </c>
      <c r="J214" s="263"/>
      <c r="AF214" s="85" t="s">
        <v>1950</v>
      </c>
    </row>
    <row r="218" spans="1:34" ht="15">
      <c r="A218" s="261" t="s">
        <v>822</v>
      </c>
      <c r="B218" s="261"/>
      <c r="C218" s="261"/>
      <c r="D218" s="261"/>
      <c r="E218" s="261"/>
      <c r="F218" s="261"/>
      <c r="G218" s="263">
        <v>96376.870000000054</v>
      </c>
      <c r="H218" s="263"/>
      <c r="I218" s="263">
        <v>94959.280000000028</v>
      </c>
      <c r="J218" s="263"/>
      <c r="AF218" s="85" t="s">
        <v>822</v>
      </c>
    </row>
    <row r="222" spans="1:34" ht="15" customHeight="1">
      <c r="A222" s="261" t="s">
        <v>1951</v>
      </c>
      <c r="B222" s="261"/>
      <c r="C222" s="261"/>
      <c r="D222" s="261"/>
      <c r="E222" s="261"/>
      <c r="F222" s="261"/>
      <c r="G222" s="263">
        <v>96376.870000000054</v>
      </c>
      <c r="H222" s="263"/>
      <c r="I222" s="263">
        <v>94959.280000000028</v>
      </c>
      <c r="J222" s="263"/>
      <c r="AF222" s="85" t="s">
        <v>1952</v>
      </c>
    </row>
    <row r="224" spans="1:34" ht="14.25">
      <c r="C224" s="260" t="s">
        <v>148</v>
      </c>
      <c r="D224" s="260"/>
      <c r="E224" s="260"/>
      <c r="F224" s="260"/>
      <c r="G224" s="260"/>
      <c r="H224" s="260"/>
      <c r="I224" s="262">
        <v>19785.599999999999</v>
      </c>
      <c r="J224" s="262"/>
      <c r="AH224" s="84" t="s">
        <v>148</v>
      </c>
    </row>
    <row r="225" spans="1:34" ht="14.25">
      <c r="C225" s="260" t="s">
        <v>149</v>
      </c>
      <c r="D225" s="260"/>
      <c r="E225" s="260"/>
      <c r="F225" s="260"/>
      <c r="G225" s="260"/>
      <c r="H225" s="260"/>
      <c r="I225" s="262">
        <v>0</v>
      </c>
      <c r="J225" s="262"/>
      <c r="AH225" s="84" t="s">
        <v>149</v>
      </c>
    </row>
    <row r="226" spans="1:34" ht="14.25">
      <c r="C226" s="260" t="s">
        <v>150</v>
      </c>
      <c r="D226" s="260"/>
      <c r="E226" s="260"/>
      <c r="F226" s="260"/>
      <c r="G226" s="260"/>
      <c r="H226" s="260"/>
      <c r="I226" s="262">
        <v>44590.87</v>
      </c>
      <c r="J226" s="262"/>
      <c r="AH226" s="84" t="s">
        <v>150</v>
      </c>
    </row>
    <row r="227" spans="1:34" ht="14.25">
      <c r="C227" s="260" t="s">
        <v>151</v>
      </c>
      <c r="D227" s="260"/>
      <c r="E227" s="260"/>
      <c r="F227" s="260"/>
      <c r="G227" s="260"/>
      <c r="H227" s="260"/>
      <c r="I227" s="262"/>
      <c r="J227" s="262"/>
      <c r="AH227" s="84" t="s">
        <v>151</v>
      </c>
    </row>
    <row r="228" spans="1:34" ht="14.25">
      <c r="C228" s="260" t="s">
        <v>152</v>
      </c>
      <c r="D228" s="260"/>
      <c r="E228" s="260"/>
      <c r="F228" s="260"/>
      <c r="G228" s="260"/>
      <c r="H228" s="260"/>
      <c r="I228" s="262">
        <v>64376.47</v>
      </c>
      <c r="J228" s="262"/>
      <c r="AH228" s="84" t="s">
        <v>152</v>
      </c>
    </row>
    <row r="229" spans="1:34" ht="14.25">
      <c r="C229" s="56"/>
      <c r="D229" s="56"/>
      <c r="E229" s="56"/>
      <c r="F229" s="56"/>
      <c r="G229" s="56"/>
      <c r="H229" s="56"/>
      <c r="I229" s="86"/>
      <c r="J229" s="86"/>
      <c r="AH229" s="84"/>
    </row>
    <row r="230" spans="1:34" ht="30">
      <c r="C230" s="85" t="s">
        <v>299</v>
      </c>
      <c r="D230" s="56"/>
      <c r="E230" s="56"/>
      <c r="F230" s="56"/>
      <c r="G230" s="56"/>
      <c r="H230" s="56"/>
      <c r="I230" s="86"/>
      <c r="J230" s="86"/>
      <c r="AH230" s="84"/>
    </row>
    <row r="231" spans="1:34" ht="14.25">
      <c r="C231" s="260" t="s">
        <v>300</v>
      </c>
      <c r="D231" s="260"/>
      <c r="E231" s="260"/>
      <c r="F231" s="260"/>
      <c r="G231" s="260"/>
      <c r="H231" s="260"/>
      <c r="I231" s="86"/>
      <c r="J231" s="86">
        <v>70832.45</v>
      </c>
      <c r="AH231" s="84"/>
    </row>
    <row r="232" spans="1:34" ht="14.25">
      <c r="C232" s="260" t="s">
        <v>301</v>
      </c>
      <c r="D232" s="260"/>
      <c r="E232" s="260"/>
      <c r="F232" s="260"/>
      <c r="G232" s="260"/>
      <c r="H232" s="260"/>
      <c r="I232" s="86"/>
      <c r="J232" s="86">
        <v>0</v>
      </c>
      <c r="AH232" s="84"/>
    </row>
    <row r="233" spans="1:34" ht="14.25">
      <c r="C233" s="260" t="s">
        <v>302</v>
      </c>
      <c r="D233" s="260"/>
      <c r="E233" s="260"/>
      <c r="F233" s="260"/>
      <c r="G233" s="260"/>
      <c r="H233" s="260"/>
      <c r="I233" s="86"/>
      <c r="J233" s="86">
        <v>316595.18</v>
      </c>
      <c r="AH233" s="84"/>
    </row>
    <row r="234" spans="1:34" ht="14.25">
      <c r="C234" s="260" t="s">
        <v>303</v>
      </c>
      <c r="D234" s="260"/>
      <c r="E234" s="260"/>
      <c r="F234" s="260"/>
      <c r="G234" s="260"/>
      <c r="H234" s="260"/>
      <c r="I234" s="86"/>
      <c r="J234" s="86">
        <v>0</v>
      </c>
      <c r="AH234" s="84"/>
    </row>
    <row r="235" spans="1:34" ht="15">
      <c r="C235" s="261" t="s">
        <v>152</v>
      </c>
      <c r="D235" s="261"/>
      <c r="E235" s="261"/>
      <c r="F235" s="261"/>
      <c r="G235" s="261"/>
      <c r="H235" s="261"/>
      <c r="I235" s="78"/>
      <c r="J235" s="78">
        <v>387427.63</v>
      </c>
      <c r="AH235" s="84"/>
    </row>
    <row r="238" spans="1:34" ht="14.25">
      <c r="A238" s="258" t="s">
        <v>153</v>
      </c>
      <c r="B238" s="258"/>
      <c r="C238" s="87" t="s">
        <v>1</v>
      </c>
      <c r="D238" s="87"/>
      <c r="E238" s="87"/>
      <c r="F238" s="87"/>
      <c r="G238" s="87"/>
      <c r="H238" s="49" t="s">
        <v>1</v>
      </c>
      <c r="I238" s="49"/>
      <c r="J238" s="49"/>
    </row>
    <row r="239" spans="1:34" ht="14.25">
      <c r="A239" s="49"/>
      <c r="B239" s="49"/>
      <c r="C239" s="259" t="s">
        <v>62</v>
      </c>
      <c r="D239" s="259"/>
      <c r="E239" s="259"/>
      <c r="F239" s="259"/>
      <c r="G239" s="259"/>
      <c r="H239" s="49"/>
      <c r="I239" s="49"/>
      <c r="J239" s="49"/>
    </row>
    <row r="240" spans="1:34" ht="14.25">
      <c r="A240" s="49"/>
      <c r="B240" s="49"/>
      <c r="C240" s="49"/>
      <c r="D240" s="49"/>
      <c r="E240" s="49"/>
      <c r="F240" s="49"/>
      <c r="G240" s="49"/>
      <c r="H240" s="49"/>
      <c r="I240" s="49"/>
      <c r="J240" s="49"/>
    </row>
    <row r="241" spans="1:10" ht="14.25">
      <c r="A241" s="258" t="s">
        <v>154</v>
      </c>
      <c r="B241" s="258"/>
      <c r="C241" s="87" t="s">
        <v>1</v>
      </c>
      <c r="D241" s="87"/>
      <c r="E241" s="87"/>
      <c r="F241" s="87"/>
      <c r="G241" s="87"/>
      <c r="H241" s="49" t="s">
        <v>1</v>
      </c>
      <c r="I241" s="49"/>
      <c r="J241" s="49"/>
    </row>
    <row r="242" spans="1:10" ht="14.25">
      <c r="A242" s="49"/>
      <c r="B242" s="49"/>
      <c r="C242" s="259" t="s">
        <v>62</v>
      </c>
      <c r="D242" s="259"/>
      <c r="E242" s="259"/>
      <c r="F242" s="259"/>
      <c r="G242" s="259"/>
      <c r="H242" s="49"/>
      <c r="I242" s="49"/>
      <c r="J242" s="49"/>
    </row>
  </sheetData>
  <mergeCells count="136">
    <mergeCell ref="G62:H62"/>
    <mergeCell ref="I62:J62"/>
    <mergeCell ref="C234:H234"/>
    <mergeCell ref="C235:H235"/>
    <mergeCell ref="C226:H226"/>
    <mergeCell ref="I226:J226"/>
    <mergeCell ref="C227:H227"/>
    <mergeCell ref="I227:J227"/>
    <mergeCell ref="C228:H228"/>
    <mergeCell ref="I228:J228"/>
    <mergeCell ref="C231:H231"/>
    <mergeCell ref="C232:H232"/>
    <mergeCell ref="C233:H233"/>
    <mergeCell ref="G75:H75"/>
    <mergeCell ref="I75:J75"/>
    <mergeCell ref="G77:H77"/>
    <mergeCell ref="I77:J77"/>
    <mergeCell ref="G86:H86"/>
    <mergeCell ref="I86:J86"/>
    <mergeCell ref="G64:H64"/>
    <mergeCell ref="I64:J64"/>
    <mergeCell ref="G73:H73"/>
    <mergeCell ref="I73:J73"/>
    <mergeCell ref="G104:H104"/>
    <mergeCell ref="G49:H49"/>
    <mergeCell ref="I49:J49"/>
    <mergeCell ref="G51:H51"/>
    <mergeCell ref="I51:J51"/>
    <mergeCell ref="G53:H53"/>
    <mergeCell ref="I53:J53"/>
    <mergeCell ref="A3:J3"/>
    <mergeCell ref="A4:J4"/>
    <mergeCell ref="A6:J6"/>
    <mergeCell ref="A7:J7"/>
    <mergeCell ref="A9:J9"/>
    <mergeCell ref="A11:J11"/>
    <mergeCell ref="G35:H35"/>
    <mergeCell ref="I35:J35"/>
    <mergeCell ref="G38:H38"/>
    <mergeCell ref="I38:J38"/>
    <mergeCell ref="G40:H40"/>
    <mergeCell ref="I40:J40"/>
    <mergeCell ref="A12:J12"/>
    <mergeCell ref="A14:J14"/>
    <mergeCell ref="E18:G18"/>
    <mergeCell ref="E19:G19"/>
    <mergeCell ref="E20:G20"/>
    <mergeCell ref="A26:J26"/>
    <mergeCell ref="I104:J104"/>
    <mergeCell ref="G106:H106"/>
    <mergeCell ref="I106:J106"/>
    <mergeCell ref="G108:H108"/>
    <mergeCell ref="I108:J108"/>
    <mergeCell ref="G88:H88"/>
    <mergeCell ref="I88:J88"/>
    <mergeCell ref="A90:F90"/>
    <mergeCell ref="G90:H90"/>
    <mergeCell ref="I90:J90"/>
    <mergeCell ref="A95:J95"/>
    <mergeCell ref="G125:H125"/>
    <mergeCell ref="I125:J125"/>
    <mergeCell ref="A127:F127"/>
    <mergeCell ref="G127:H127"/>
    <mergeCell ref="I127:J127"/>
    <mergeCell ref="A131:J131"/>
    <mergeCell ref="A110:F110"/>
    <mergeCell ref="G110:H110"/>
    <mergeCell ref="I110:J110"/>
    <mergeCell ref="A114:J114"/>
    <mergeCell ref="G123:H123"/>
    <mergeCell ref="I123:J123"/>
    <mergeCell ref="G148:H148"/>
    <mergeCell ref="I148:J148"/>
    <mergeCell ref="G151:H151"/>
    <mergeCell ref="I151:J151"/>
    <mergeCell ref="G154:H154"/>
    <mergeCell ref="I154:J154"/>
    <mergeCell ref="G133:H133"/>
    <mergeCell ref="I133:J133"/>
    <mergeCell ref="G135:H135"/>
    <mergeCell ref="I135:J135"/>
    <mergeCell ref="G145:H145"/>
    <mergeCell ref="I145:J145"/>
    <mergeCell ref="G172:H172"/>
    <mergeCell ref="I172:J172"/>
    <mergeCell ref="G174:H174"/>
    <mergeCell ref="I174:J174"/>
    <mergeCell ref="G176:H176"/>
    <mergeCell ref="I176:J176"/>
    <mergeCell ref="A156:F156"/>
    <mergeCell ref="G156:H156"/>
    <mergeCell ref="I156:J156"/>
    <mergeCell ref="A160:J160"/>
    <mergeCell ref="G170:H170"/>
    <mergeCell ref="I170:J170"/>
    <mergeCell ref="G184:H184"/>
    <mergeCell ref="I184:J184"/>
    <mergeCell ref="G194:H194"/>
    <mergeCell ref="I194:J194"/>
    <mergeCell ref="G197:H197"/>
    <mergeCell ref="I197:J197"/>
    <mergeCell ref="G178:H178"/>
    <mergeCell ref="I178:J178"/>
    <mergeCell ref="G180:H180"/>
    <mergeCell ref="I180:J180"/>
    <mergeCell ref="G182:H182"/>
    <mergeCell ref="I182:J182"/>
    <mergeCell ref="A207:J207"/>
    <mergeCell ref="G210:H210"/>
    <mergeCell ref="I210:J210"/>
    <mergeCell ref="G212:H212"/>
    <mergeCell ref="I212:J212"/>
    <mergeCell ref="A214:F214"/>
    <mergeCell ref="G214:H214"/>
    <mergeCell ref="I214:J214"/>
    <mergeCell ref="G199:H199"/>
    <mergeCell ref="I199:J199"/>
    <mergeCell ref="G201:H201"/>
    <mergeCell ref="I201:J201"/>
    <mergeCell ref="A203:F203"/>
    <mergeCell ref="G203:H203"/>
    <mergeCell ref="I203:J203"/>
    <mergeCell ref="A238:B238"/>
    <mergeCell ref="C239:G239"/>
    <mergeCell ref="A241:B241"/>
    <mergeCell ref="C242:G242"/>
    <mergeCell ref="A218:F218"/>
    <mergeCell ref="G218:H218"/>
    <mergeCell ref="I218:J218"/>
    <mergeCell ref="A222:F222"/>
    <mergeCell ref="G222:H222"/>
    <mergeCell ref="I222:J222"/>
    <mergeCell ref="C224:H224"/>
    <mergeCell ref="I224:J224"/>
    <mergeCell ref="C225:H225"/>
    <mergeCell ref="I225:J225"/>
  </mergeCells>
  <pageMargins left="0.4" right="0.2" top="0.2" bottom="0.4" header="0.2" footer="0.2"/>
  <pageSetup paperSize="9" scale="65" orientation="portrait" r:id="rId1"/>
  <headerFooter>
    <oddHeader>&amp;L&amp;8</oddHeader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AH136"/>
  <sheetViews>
    <sheetView workbookViewId="0">
      <selection activeCell="A130" sqref="A5:XFD130"/>
    </sheetView>
  </sheetViews>
  <sheetFormatPr defaultRowHeight="12.75"/>
  <cols>
    <col min="1" max="1" width="5.7109375" style="47" customWidth="1"/>
    <col min="2" max="2" width="13.28515625" style="47" customWidth="1"/>
    <col min="3" max="3" width="40.7109375" style="47" customWidth="1"/>
    <col min="4" max="5" width="11.7109375" style="47" customWidth="1"/>
    <col min="6" max="10" width="12.7109375" style="47" customWidth="1"/>
    <col min="11" max="14" width="9.140625" style="47"/>
    <col min="15" max="30" width="0" style="47" hidden="1" customWidth="1"/>
    <col min="31" max="31" width="141.7109375" style="47" hidden="1" customWidth="1"/>
    <col min="32" max="32" width="93.7109375" style="47" hidden="1" customWidth="1"/>
    <col min="33" max="33" width="0" style="47" hidden="1" customWidth="1"/>
    <col min="34" max="34" width="101.7109375" style="47" hidden="1" customWidth="1"/>
    <col min="35" max="36" width="0" style="47" hidden="1" customWidth="1"/>
    <col min="37" max="256" width="9.140625" style="47"/>
    <col min="257" max="257" width="5.7109375" style="47" customWidth="1"/>
    <col min="258" max="258" width="11.7109375" style="47" customWidth="1"/>
    <col min="259" max="259" width="40.7109375" style="47" customWidth="1"/>
    <col min="260" max="261" width="11.7109375" style="47" customWidth="1"/>
    <col min="262" max="266" width="12.7109375" style="47" customWidth="1"/>
    <col min="267" max="270" width="9.140625" style="47"/>
    <col min="271" max="292" width="0" style="47" hidden="1" customWidth="1"/>
    <col min="293" max="512" width="9.140625" style="47"/>
    <col min="513" max="513" width="5.7109375" style="47" customWidth="1"/>
    <col min="514" max="514" width="11.7109375" style="47" customWidth="1"/>
    <col min="515" max="515" width="40.7109375" style="47" customWidth="1"/>
    <col min="516" max="517" width="11.7109375" style="47" customWidth="1"/>
    <col min="518" max="522" width="12.7109375" style="47" customWidth="1"/>
    <col min="523" max="526" width="9.140625" style="47"/>
    <col min="527" max="548" width="0" style="47" hidden="1" customWidth="1"/>
    <col min="549" max="768" width="9.140625" style="47"/>
    <col min="769" max="769" width="5.7109375" style="47" customWidth="1"/>
    <col min="770" max="770" width="11.7109375" style="47" customWidth="1"/>
    <col min="771" max="771" width="40.7109375" style="47" customWidth="1"/>
    <col min="772" max="773" width="11.7109375" style="47" customWidth="1"/>
    <col min="774" max="778" width="12.7109375" style="47" customWidth="1"/>
    <col min="779" max="782" width="9.140625" style="47"/>
    <col min="783" max="804" width="0" style="47" hidden="1" customWidth="1"/>
    <col min="805" max="1024" width="9.140625" style="47"/>
    <col min="1025" max="1025" width="5.7109375" style="47" customWidth="1"/>
    <col min="1026" max="1026" width="11.7109375" style="47" customWidth="1"/>
    <col min="1027" max="1027" width="40.7109375" style="47" customWidth="1"/>
    <col min="1028" max="1029" width="11.7109375" style="47" customWidth="1"/>
    <col min="1030" max="1034" width="12.7109375" style="47" customWidth="1"/>
    <col min="1035" max="1038" width="9.140625" style="47"/>
    <col min="1039" max="1060" width="0" style="47" hidden="1" customWidth="1"/>
    <col min="1061" max="1280" width="9.140625" style="47"/>
    <col min="1281" max="1281" width="5.7109375" style="47" customWidth="1"/>
    <col min="1282" max="1282" width="11.7109375" style="47" customWidth="1"/>
    <col min="1283" max="1283" width="40.7109375" style="47" customWidth="1"/>
    <col min="1284" max="1285" width="11.7109375" style="47" customWidth="1"/>
    <col min="1286" max="1290" width="12.7109375" style="47" customWidth="1"/>
    <col min="1291" max="1294" width="9.140625" style="47"/>
    <col min="1295" max="1316" width="0" style="47" hidden="1" customWidth="1"/>
    <col min="1317" max="1536" width="9.140625" style="47"/>
    <col min="1537" max="1537" width="5.7109375" style="47" customWidth="1"/>
    <col min="1538" max="1538" width="11.7109375" style="47" customWidth="1"/>
    <col min="1539" max="1539" width="40.7109375" style="47" customWidth="1"/>
    <col min="1540" max="1541" width="11.7109375" style="47" customWidth="1"/>
    <col min="1542" max="1546" width="12.7109375" style="47" customWidth="1"/>
    <col min="1547" max="1550" width="9.140625" style="47"/>
    <col min="1551" max="1572" width="0" style="47" hidden="1" customWidth="1"/>
    <col min="1573" max="1792" width="9.140625" style="47"/>
    <col min="1793" max="1793" width="5.7109375" style="47" customWidth="1"/>
    <col min="1794" max="1794" width="11.7109375" style="47" customWidth="1"/>
    <col min="1795" max="1795" width="40.7109375" style="47" customWidth="1"/>
    <col min="1796" max="1797" width="11.7109375" style="47" customWidth="1"/>
    <col min="1798" max="1802" width="12.7109375" style="47" customWidth="1"/>
    <col min="1803" max="1806" width="9.140625" style="47"/>
    <col min="1807" max="1828" width="0" style="47" hidden="1" customWidth="1"/>
    <col min="1829" max="2048" width="9.140625" style="47"/>
    <col min="2049" max="2049" width="5.7109375" style="47" customWidth="1"/>
    <col min="2050" max="2050" width="11.7109375" style="47" customWidth="1"/>
    <col min="2051" max="2051" width="40.7109375" style="47" customWidth="1"/>
    <col min="2052" max="2053" width="11.7109375" style="47" customWidth="1"/>
    <col min="2054" max="2058" width="12.7109375" style="47" customWidth="1"/>
    <col min="2059" max="2062" width="9.140625" style="47"/>
    <col min="2063" max="2084" width="0" style="47" hidden="1" customWidth="1"/>
    <col min="2085" max="2304" width="9.140625" style="47"/>
    <col min="2305" max="2305" width="5.7109375" style="47" customWidth="1"/>
    <col min="2306" max="2306" width="11.7109375" style="47" customWidth="1"/>
    <col min="2307" max="2307" width="40.7109375" style="47" customWidth="1"/>
    <col min="2308" max="2309" width="11.7109375" style="47" customWidth="1"/>
    <col min="2310" max="2314" width="12.7109375" style="47" customWidth="1"/>
    <col min="2315" max="2318" width="9.140625" style="47"/>
    <col min="2319" max="2340" width="0" style="47" hidden="1" customWidth="1"/>
    <col min="2341" max="2560" width="9.140625" style="47"/>
    <col min="2561" max="2561" width="5.7109375" style="47" customWidth="1"/>
    <col min="2562" max="2562" width="11.7109375" style="47" customWidth="1"/>
    <col min="2563" max="2563" width="40.7109375" style="47" customWidth="1"/>
    <col min="2564" max="2565" width="11.7109375" style="47" customWidth="1"/>
    <col min="2566" max="2570" width="12.7109375" style="47" customWidth="1"/>
    <col min="2571" max="2574" width="9.140625" style="47"/>
    <col min="2575" max="2596" width="0" style="47" hidden="1" customWidth="1"/>
    <col min="2597" max="2816" width="9.140625" style="47"/>
    <col min="2817" max="2817" width="5.7109375" style="47" customWidth="1"/>
    <col min="2818" max="2818" width="11.7109375" style="47" customWidth="1"/>
    <col min="2819" max="2819" width="40.7109375" style="47" customWidth="1"/>
    <col min="2820" max="2821" width="11.7109375" style="47" customWidth="1"/>
    <col min="2822" max="2826" width="12.7109375" style="47" customWidth="1"/>
    <col min="2827" max="2830" width="9.140625" style="47"/>
    <col min="2831" max="2852" width="0" style="47" hidden="1" customWidth="1"/>
    <col min="2853" max="3072" width="9.140625" style="47"/>
    <col min="3073" max="3073" width="5.7109375" style="47" customWidth="1"/>
    <col min="3074" max="3074" width="11.7109375" style="47" customWidth="1"/>
    <col min="3075" max="3075" width="40.7109375" style="47" customWidth="1"/>
    <col min="3076" max="3077" width="11.7109375" style="47" customWidth="1"/>
    <col min="3078" max="3082" width="12.7109375" style="47" customWidth="1"/>
    <col min="3083" max="3086" width="9.140625" style="47"/>
    <col min="3087" max="3108" width="0" style="47" hidden="1" customWidth="1"/>
    <col min="3109" max="3328" width="9.140625" style="47"/>
    <col min="3329" max="3329" width="5.7109375" style="47" customWidth="1"/>
    <col min="3330" max="3330" width="11.7109375" style="47" customWidth="1"/>
    <col min="3331" max="3331" width="40.7109375" style="47" customWidth="1"/>
    <col min="3332" max="3333" width="11.7109375" style="47" customWidth="1"/>
    <col min="3334" max="3338" width="12.7109375" style="47" customWidth="1"/>
    <col min="3339" max="3342" width="9.140625" style="47"/>
    <col min="3343" max="3364" width="0" style="47" hidden="1" customWidth="1"/>
    <col min="3365" max="3584" width="9.140625" style="47"/>
    <col min="3585" max="3585" width="5.7109375" style="47" customWidth="1"/>
    <col min="3586" max="3586" width="11.7109375" style="47" customWidth="1"/>
    <col min="3587" max="3587" width="40.7109375" style="47" customWidth="1"/>
    <col min="3588" max="3589" width="11.7109375" style="47" customWidth="1"/>
    <col min="3590" max="3594" width="12.7109375" style="47" customWidth="1"/>
    <col min="3595" max="3598" width="9.140625" style="47"/>
    <col min="3599" max="3620" width="0" style="47" hidden="1" customWidth="1"/>
    <col min="3621" max="3840" width="9.140625" style="47"/>
    <col min="3841" max="3841" width="5.7109375" style="47" customWidth="1"/>
    <col min="3842" max="3842" width="11.7109375" style="47" customWidth="1"/>
    <col min="3843" max="3843" width="40.7109375" style="47" customWidth="1"/>
    <col min="3844" max="3845" width="11.7109375" style="47" customWidth="1"/>
    <col min="3846" max="3850" width="12.7109375" style="47" customWidth="1"/>
    <col min="3851" max="3854" width="9.140625" style="47"/>
    <col min="3855" max="3876" width="0" style="47" hidden="1" customWidth="1"/>
    <col min="3877" max="4096" width="9.140625" style="47"/>
    <col min="4097" max="4097" width="5.7109375" style="47" customWidth="1"/>
    <col min="4098" max="4098" width="11.7109375" style="47" customWidth="1"/>
    <col min="4099" max="4099" width="40.7109375" style="47" customWidth="1"/>
    <col min="4100" max="4101" width="11.7109375" style="47" customWidth="1"/>
    <col min="4102" max="4106" width="12.7109375" style="47" customWidth="1"/>
    <col min="4107" max="4110" width="9.140625" style="47"/>
    <col min="4111" max="4132" width="0" style="47" hidden="1" customWidth="1"/>
    <col min="4133" max="4352" width="9.140625" style="47"/>
    <col min="4353" max="4353" width="5.7109375" style="47" customWidth="1"/>
    <col min="4354" max="4354" width="11.7109375" style="47" customWidth="1"/>
    <col min="4355" max="4355" width="40.7109375" style="47" customWidth="1"/>
    <col min="4356" max="4357" width="11.7109375" style="47" customWidth="1"/>
    <col min="4358" max="4362" width="12.7109375" style="47" customWidth="1"/>
    <col min="4363" max="4366" width="9.140625" style="47"/>
    <col min="4367" max="4388" width="0" style="47" hidden="1" customWidth="1"/>
    <col min="4389" max="4608" width="9.140625" style="47"/>
    <col min="4609" max="4609" width="5.7109375" style="47" customWidth="1"/>
    <col min="4610" max="4610" width="11.7109375" style="47" customWidth="1"/>
    <col min="4611" max="4611" width="40.7109375" style="47" customWidth="1"/>
    <col min="4612" max="4613" width="11.7109375" style="47" customWidth="1"/>
    <col min="4614" max="4618" width="12.7109375" style="47" customWidth="1"/>
    <col min="4619" max="4622" width="9.140625" style="47"/>
    <col min="4623" max="4644" width="0" style="47" hidden="1" customWidth="1"/>
    <col min="4645" max="4864" width="9.140625" style="47"/>
    <col min="4865" max="4865" width="5.7109375" style="47" customWidth="1"/>
    <col min="4866" max="4866" width="11.7109375" style="47" customWidth="1"/>
    <col min="4867" max="4867" width="40.7109375" style="47" customWidth="1"/>
    <col min="4868" max="4869" width="11.7109375" style="47" customWidth="1"/>
    <col min="4870" max="4874" width="12.7109375" style="47" customWidth="1"/>
    <col min="4875" max="4878" width="9.140625" style="47"/>
    <col min="4879" max="4900" width="0" style="47" hidden="1" customWidth="1"/>
    <col min="4901" max="5120" width="9.140625" style="47"/>
    <col min="5121" max="5121" width="5.7109375" style="47" customWidth="1"/>
    <col min="5122" max="5122" width="11.7109375" style="47" customWidth="1"/>
    <col min="5123" max="5123" width="40.7109375" style="47" customWidth="1"/>
    <col min="5124" max="5125" width="11.7109375" style="47" customWidth="1"/>
    <col min="5126" max="5130" width="12.7109375" style="47" customWidth="1"/>
    <col min="5131" max="5134" width="9.140625" style="47"/>
    <col min="5135" max="5156" width="0" style="47" hidden="1" customWidth="1"/>
    <col min="5157" max="5376" width="9.140625" style="47"/>
    <col min="5377" max="5377" width="5.7109375" style="47" customWidth="1"/>
    <col min="5378" max="5378" width="11.7109375" style="47" customWidth="1"/>
    <col min="5379" max="5379" width="40.7109375" style="47" customWidth="1"/>
    <col min="5380" max="5381" width="11.7109375" style="47" customWidth="1"/>
    <col min="5382" max="5386" width="12.7109375" style="47" customWidth="1"/>
    <col min="5387" max="5390" width="9.140625" style="47"/>
    <col min="5391" max="5412" width="0" style="47" hidden="1" customWidth="1"/>
    <col min="5413" max="5632" width="9.140625" style="47"/>
    <col min="5633" max="5633" width="5.7109375" style="47" customWidth="1"/>
    <col min="5634" max="5634" width="11.7109375" style="47" customWidth="1"/>
    <col min="5635" max="5635" width="40.7109375" style="47" customWidth="1"/>
    <col min="5636" max="5637" width="11.7109375" style="47" customWidth="1"/>
    <col min="5638" max="5642" width="12.7109375" style="47" customWidth="1"/>
    <col min="5643" max="5646" width="9.140625" style="47"/>
    <col min="5647" max="5668" width="0" style="47" hidden="1" customWidth="1"/>
    <col min="5669" max="5888" width="9.140625" style="47"/>
    <col min="5889" max="5889" width="5.7109375" style="47" customWidth="1"/>
    <col min="5890" max="5890" width="11.7109375" style="47" customWidth="1"/>
    <col min="5891" max="5891" width="40.7109375" style="47" customWidth="1"/>
    <col min="5892" max="5893" width="11.7109375" style="47" customWidth="1"/>
    <col min="5894" max="5898" width="12.7109375" style="47" customWidth="1"/>
    <col min="5899" max="5902" width="9.140625" style="47"/>
    <col min="5903" max="5924" width="0" style="47" hidden="1" customWidth="1"/>
    <col min="5925" max="6144" width="9.140625" style="47"/>
    <col min="6145" max="6145" width="5.7109375" style="47" customWidth="1"/>
    <col min="6146" max="6146" width="11.7109375" style="47" customWidth="1"/>
    <col min="6147" max="6147" width="40.7109375" style="47" customWidth="1"/>
    <col min="6148" max="6149" width="11.7109375" style="47" customWidth="1"/>
    <col min="6150" max="6154" width="12.7109375" style="47" customWidth="1"/>
    <col min="6155" max="6158" width="9.140625" style="47"/>
    <col min="6159" max="6180" width="0" style="47" hidden="1" customWidth="1"/>
    <col min="6181" max="6400" width="9.140625" style="47"/>
    <col min="6401" max="6401" width="5.7109375" style="47" customWidth="1"/>
    <col min="6402" max="6402" width="11.7109375" style="47" customWidth="1"/>
    <col min="6403" max="6403" width="40.7109375" style="47" customWidth="1"/>
    <col min="6404" max="6405" width="11.7109375" style="47" customWidth="1"/>
    <col min="6406" max="6410" width="12.7109375" style="47" customWidth="1"/>
    <col min="6411" max="6414" width="9.140625" style="47"/>
    <col min="6415" max="6436" width="0" style="47" hidden="1" customWidth="1"/>
    <col min="6437" max="6656" width="9.140625" style="47"/>
    <col min="6657" max="6657" width="5.7109375" style="47" customWidth="1"/>
    <col min="6658" max="6658" width="11.7109375" style="47" customWidth="1"/>
    <col min="6659" max="6659" width="40.7109375" style="47" customWidth="1"/>
    <col min="6660" max="6661" width="11.7109375" style="47" customWidth="1"/>
    <col min="6662" max="6666" width="12.7109375" style="47" customWidth="1"/>
    <col min="6667" max="6670" width="9.140625" style="47"/>
    <col min="6671" max="6692" width="0" style="47" hidden="1" customWidth="1"/>
    <col min="6693" max="6912" width="9.140625" style="47"/>
    <col min="6913" max="6913" width="5.7109375" style="47" customWidth="1"/>
    <col min="6914" max="6914" width="11.7109375" style="47" customWidth="1"/>
    <col min="6915" max="6915" width="40.7109375" style="47" customWidth="1"/>
    <col min="6916" max="6917" width="11.7109375" style="47" customWidth="1"/>
    <col min="6918" max="6922" width="12.7109375" style="47" customWidth="1"/>
    <col min="6923" max="6926" width="9.140625" style="47"/>
    <col min="6927" max="6948" width="0" style="47" hidden="1" customWidth="1"/>
    <col min="6949" max="7168" width="9.140625" style="47"/>
    <col min="7169" max="7169" width="5.7109375" style="47" customWidth="1"/>
    <col min="7170" max="7170" width="11.7109375" style="47" customWidth="1"/>
    <col min="7171" max="7171" width="40.7109375" style="47" customWidth="1"/>
    <col min="7172" max="7173" width="11.7109375" style="47" customWidth="1"/>
    <col min="7174" max="7178" width="12.7109375" style="47" customWidth="1"/>
    <col min="7179" max="7182" width="9.140625" style="47"/>
    <col min="7183" max="7204" width="0" style="47" hidden="1" customWidth="1"/>
    <col min="7205" max="7424" width="9.140625" style="47"/>
    <col min="7425" max="7425" width="5.7109375" style="47" customWidth="1"/>
    <col min="7426" max="7426" width="11.7109375" style="47" customWidth="1"/>
    <col min="7427" max="7427" width="40.7109375" style="47" customWidth="1"/>
    <col min="7428" max="7429" width="11.7109375" style="47" customWidth="1"/>
    <col min="7430" max="7434" width="12.7109375" style="47" customWidth="1"/>
    <col min="7435" max="7438" width="9.140625" style="47"/>
    <col min="7439" max="7460" width="0" style="47" hidden="1" customWidth="1"/>
    <col min="7461" max="7680" width="9.140625" style="47"/>
    <col min="7681" max="7681" width="5.7109375" style="47" customWidth="1"/>
    <col min="7682" max="7682" width="11.7109375" style="47" customWidth="1"/>
    <col min="7683" max="7683" width="40.7109375" style="47" customWidth="1"/>
    <col min="7684" max="7685" width="11.7109375" style="47" customWidth="1"/>
    <col min="7686" max="7690" width="12.7109375" style="47" customWidth="1"/>
    <col min="7691" max="7694" width="9.140625" style="47"/>
    <col min="7695" max="7716" width="0" style="47" hidden="1" customWidth="1"/>
    <col min="7717" max="7936" width="9.140625" style="47"/>
    <col min="7937" max="7937" width="5.7109375" style="47" customWidth="1"/>
    <col min="7938" max="7938" width="11.7109375" style="47" customWidth="1"/>
    <col min="7939" max="7939" width="40.7109375" style="47" customWidth="1"/>
    <col min="7940" max="7941" width="11.7109375" style="47" customWidth="1"/>
    <col min="7942" max="7946" width="12.7109375" style="47" customWidth="1"/>
    <col min="7947" max="7950" width="9.140625" style="47"/>
    <col min="7951" max="7972" width="0" style="47" hidden="1" customWidth="1"/>
    <col min="7973" max="8192" width="9.140625" style="47"/>
    <col min="8193" max="8193" width="5.7109375" style="47" customWidth="1"/>
    <col min="8194" max="8194" width="11.7109375" style="47" customWidth="1"/>
    <col min="8195" max="8195" width="40.7109375" style="47" customWidth="1"/>
    <col min="8196" max="8197" width="11.7109375" style="47" customWidth="1"/>
    <col min="8198" max="8202" width="12.7109375" style="47" customWidth="1"/>
    <col min="8203" max="8206" width="9.140625" style="47"/>
    <col min="8207" max="8228" width="0" style="47" hidden="1" customWidth="1"/>
    <col min="8229" max="8448" width="9.140625" style="47"/>
    <col min="8449" max="8449" width="5.7109375" style="47" customWidth="1"/>
    <col min="8450" max="8450" width="11.7109375" style="47" customWidth="1"/>
    <col min="8451" max="8451" width="40.7109375" style="47" customWidth="1"/>
    <col min="8452" max="8453" width="11.7109375" style="47" customWidth="1"/>
    <col min="8454" max="8458" width="12.7109375" style="47" customWidth="1"/>
    <col min="8459" max="8462" width="9.140625" style="47"/>
    <col min="8463" max="8484" width="0" style="47" hidden="1" customWidth="1"/>
    <col min="8485" max="8704" width="9.140625" style="47"/>
    <col min="8705" max="8705" width="5.7109375" style="47" customWidth="1"/>
    <col min="8706" max="8706" width="11.7109375" style="47" customWidth="1"/>
    <col min="8707" max="8707" width="40.7109375" style="47" customWidth="1"/>
    <col min="8708" max="8709" width="11.7109375" style="47" customWidth="1"/>
    <col min="8710" max="8714" width="12.7109375" style="47" customWidth="1"/>
    <col min="8715" max="8718" width="9.140625" style="47"/>
    <col min="8719" max="8740" width="0" style="47" hidden="1" customWidth="1"/>
    <col min="8741" max="8960" width="9.140625" style="47"/>
    <col min="8961" max="8961" width="5.7109375" style="47" customWidth="1"/>
    <col min="8962" max="8962" width="11.7109375" style="47" customWidth="1"/>
    <col min="8963" max="8963" width="40.7109375" style="47" customWidth="1"/>
    <col min="8964" max="8965" width="11.7109375" style="47" customWidth="1"/>
    <col min="8966" max="8970" width="12.7109375" style="47" customWidth="1"/>
    <col min="8971" max="8974" width="9.140625" style="47"/>
    <col min="8975" max="8996" width="0" style="47" hidden="1" customWidth="1"/>
    <col min="8997" max="9216" width="9.140625" style="47"/>
    <col min="9217" max="9217" width="5.7109375" style="47" customWidth="1"/>
    <col min="9218" max="9218" width="11.7109375" style="47" customWidth="1"/>
    <col min="9219" max="9219" width="40.7109375" style="47" customWidth="1"/>
    <col min="9220" max="9221" width="11.7109375" style="47" customWidth="1"/>
    <col min="9222" max="9226" width="12.7109375" style="47" customWidth="1"/>
    <col min="9227" max="9230" width="9.140625" style="47"/>
    <col min="9231" max="9252" width="0" style="47" hidden="1" customWidth="1"/>
    <col min="9253" max="9472" width="9.140625" style="47"/>
    <col min="9473" max="9473" width="5.7109375" style="47" customWidth="1"/>
    <col min="9474" max="9474" width="11.7109375" style="47" customWidth="1"/>
    <col min="9475" max="9475" width="40.7109375" style="47" customWidth="1"/>
    <col min="9476" max="9477" width="11.7109375" style="47" customWidth="1"/>
    <col min="9478" max="9482" width="12.7109375" style="47" customWidth="1"/>
    <col min="9483" max="9486" width="9.140625" style="47"/>
    <col min="9487" max="9508" width="0" style="47" hidden="1" customWidth="1"/>
    <col min="9509" max="9728" width="9.140625" style="47"/>
    <col min="9729" max="9729" width="5.7109375" style="47" customWidth="1"/>
    <col min="9730" max="9730" width="11.7109375" style="47" customWidth="1"/>
    <col min="9731" max="9731" width="40.7109375" style="47" customWidth="1"/>
    <col min="9732" max="9733" width="11.7109375" style="47" customWidth="1"/>
    <col min="9734" max="9738" width="12.7109375" style="47" customWidth="1"/>
    <col min="9739" max="9742" width="9.140625" style="47"/>
    <col min="9743" max="9764" width="0" style="47" hidden="1" customWidth="1"/>
    <col min="9765" max="9984" width="9.140625" style="47"/>
    <col min="9985" max="9985" width="5.7109375" style="47" customWidth="1"/>
    <col min="9986" max="9986" width="11.7109375" style="47" customWidth="1"/>
    <col min="9987" max="9987" width="40.7109375" style="47" customWidth="1"/>
    <col min="9988" max="9989" width="11.7109375" style="47" customWidth="1"/>
    <col min="9990" max="9994" width="12.7109375" style="47" customWidth="1"/>
    <col min="9995" max="9998" width="9.140625" style="47"/>
    <col min="9999" max="10020" width="0" style="47" hidden="1" customWidth="1"/>
    <col min="10021" max="10240" width="9.140625" style="47"/>
    <col min="10241" max="10241" width="5.7109375" style="47" customWidth="1"/>
    <col min="10242" max="10242" width="11.7109375" style="47" customWidth="1"/>
    <col min="10243" max="10243" width="40.7109375" style="47" customWidth="1"/>
    <col min="10244" max="10245" width="11.7109375" style="47" customWidth="1"/>
    <col min="10246" max="10250" width="12.7109375" style="47" customWidth="1"/>
    <col min="10251" max="10254" width="9.140625" style="47"/>
    <col min="10255" max="10276" width="0" style="47" hidden="1" customWidth="1"/>
    <col min="10277" max="10496" width="9.140625" style="47"/>
    <col min="10497" max="10497" width="5.7109375" style="47" customWidth="1"/>
    <col min="10498" max="10498" width="11.7109375" style="47" customWidth="1"/>
    <col min="10499" max="10499" width="40.7109375" style="47" customWidth="1"/>
    <col min="10500" max="10501" width="11.7109375" style="47" customWidth="1"/>
    <col min="10502" max="10506" width="12.7109375" style="47" customWidth="1"/>
    <col min="10507" max="10510" width="9.140625" style="47"/>
    <col min="10511" max="10532" width="0" style="47" hidden="1" customWidth="1"/>
    <col min="10533" max="10752" width="9.140625" style="47"/>
    <col min="10753" max="10753" width="5.7109375" style="47" customWidth="1"/>
    <col min="10754" max="10754" width="11.7109375" style="47" customWidth="1"/>
    <col min="10755" max="10755" width="40.7109375" style="47" customWidth="1"/>
    <col min="10756" max="10757" width="11.7109375" style="47" customWidth="1"/>
    <col min="10758" max="10762" width="12.7109375" style="47" customWidth="1"/>
    <col min="10763" max="10766" width="9.140625" style="47"/>
    <col min="10767" max="10788" width="0" style="47" hidden="1" customWidth="1"/>
    <col min="10789" max="11008" width="9.140625" style="47"/>
    <col min="11009" max="11009" width="5.7109375" style="47" customWidth="1"/>
    <col min="11010" max="11010" width="11.7109375" style="47" customWidth="1"/>
    <col min="11011" max="11011" width="40.7109375" style="47" customWidth="1"/>
    <col min="11012" max="11013" width="11.7109375" style="47" customWidth="1"/>
    <col min="11014" max="11018" width="12.7109375" style="47" customWidth="1"/>
    <col min="11019" max="11022" width="9.140625" style="47"/>
    <col min="11023" max="11044" width="0" style="47" hidden="1" customWidth="1"/>
    <col min="11045" max="11264" width="9.140625" style="47"/>
    <col min="11265" max="11265" width="5.7109375" style="47" customWidth="1"/>
    <col min="11266" max="11266" width="11.7109375" style="47" customWidth="1"/>
    <col min="11267" max="11267" width="40.7109375" style="47" customWidth="1"/>
    <col min="11268" max="11269" width="11.7109375" style="47" customWidth="1"/>
    <col min="11270" max="11274" width="12.7109375" style="47" customWidth="1"/>
    <col min="11275" max="11278" width="9.140625" style="47"/>
    <col min="11279" max="11300" width="0" style="47" hidden="1" customWidth="1"/>
    <col min="11301" max="11520" width="9.140625" style="47"/>
    <col min="11521" max="11521" width="5.7109375" style="47" customWidth="1"/>
    <col min="11522" max="11522" width="11.7109375" style="47" customWidth="1"/>
    <col min="11523" max="11523" width="40.7109375" style="47" customWidth="1"/>
    <col min="11524" max="11525" width="11.7109375" style="47" customWidth="1"/>
    <col min="11526" max="11530" width="12.7109375" style="47" customWidth="1"/>
    <col min="11531" max="11534" width="9.140625" style="47"/>
    <col min="11535" max="11556" width="0" style="47" hidden="1" customWidth="1"/>
    <col min="11557" max="11776" width="9.140625" style="47"/>
    <col min="11777" max="11777" width="5.7109375" style="47" customWidth="1"/>
    <col min="11778" max="11778" width="11.7109375" style="47" customWidth="1"/>
    <col min="11779" max="11779" width="40.7109375" style="47" customWidth="1"/>
    <col min="11780" max="11781" width="11.7109375" style="47" customWidth="1"/>
    <col min="11782" max="11786" width="12.7109375" style="47" customWidth="1"/>
    <col min="11787" max="11790" width="9.140625" style="47"/>
    <col min="11791" max="11812" width="0" style="47" hidden="1" customWidth="1"/>
    <col min="11813" max="12032" width="9.140625" style="47"/>
    <col min="12033" max="12033" width="5.7109375" style="47" customWidth="1"/>
    <col min="12034" max="12034" width="11.7109375" style="47" customWidth="1"/>
    <col min="12035" max="12035" width="40.7109375" style="47" customWidth="1"/>
    <col min="12036" max="12037" width="11.7109375" style="47" customWidth="1"/>
    <col min="12038" max="12042" width="12.7109375" style="47" customWidth="1"/>
    <col min="12043" max="12046" width="9.140625" style="47"/>
    <col min="12047" max="12068" width="0" style="47" hidden="1" customWidth="1"/>
    <col min="12069" max="12288" width="9.140625" style="47"/>
    <col min="12289" max="12289" width="5.7109375" style="47" customWidth="1"/>
    <col min="12290" max="12290" width="11.7109375" style="47" customWidth="1"/>
    <col min="12291" max="12291" width="40.7109375" style="47" customWidth="1"/>
    <col min="12292" max="12293" width="11.7109375" style="47" customWidth="1"/>
    <col min="12294" max="12298" width="12.7109375" style="47" customWidth="1"/>
    <col min="12299" max="12302" width="9.140625" style="47"/>
    <col min="12303" max="12324" width="0" style="47" hidden="1" customWidth="1"/>
    <col min="12325" max="12544" width="9.140625" style="47"/>
    <col min="12545" max="12545" width="5.7109375" style="47" customWidth="1"/>
    <col min="12546" max="12546" width="11.7109375" style="47" customWidth="1"/>
    <col min="12547" max="12547" width="40.7109375" style="47" customWidth="1"/>
    <col min="12548" max="12549" width="11.7109375" style="47" customWidth="1"/>
    <col min="12550" max="12554" width="12.7109375" style="47" customWidth="1"/>
    <col min="12555" max="12558" width="9.140625" style="47"/>
    <col min="12559" max="12580" width="0" style="47" hidden="1" customWidth="1"/>
    <col min="12581" max="12800" width="9.140625" style="47"/>
    <col min="12801" max="12801" width="5.7109375" style="47" customWidth="1"/>
    <col min="12802" max="12802" width="11.7109375" style="47" customWidth="1"/>
    <col min="12803" max="12803" width="40.7109375" style="47" customWidth="1"/>
    <col min="12804" max="12805" width="11.7109375" style="47" customWidth="1"/>
    <col min="12806" max="12810" width="12.7109375" style="47" customWidth="1"/>
    <col min="12811" max="12814" width="9.140625" style="47"/>
    <col min="12815" max="12836" width="0" style="47" hidden="1" customWidth="1"/>
    <col min="12837" max="13056" width="9.140625" style="47"/>
    <col min="13057" max="13057" width="5.7109375" style="47" customWidth="1"/>
    <col min="13058" max="13058" width="11.7109375" style="47" customWidth="1"/>
    <col min="13059" max="13059" width="40.7109375" style="47" customWidth="1"/>
    <col min="13060" max="13061" width="11.7109375" style="47" customWidth="1"/>
    <col min="13062" max="13066" width="12.7109375" style="47" customWidth="1"/>
    <col min="13067" max="13070" width="9.140625" style="47"/>
    <col min="13071" max="13092" width="0" style="47" hidden="1" customWidth="1"/>
    <col min="13093" max="13312" width="9.140625" style="47"/>
    <col min="13313" max="13313" width="5.7109375" style="47" customWidth="1"/>
    <col min="13314" max="13314" width="11.7109375" style="47" customWidth="1"/>
    <col min="13315" max="13315" width="40.7109375" style="47" customWidth="1"/>
    <col min="13316" max="13317" width="11.7109375" style="47" customWidth="1"/>
    <col min="13318" max="13322" width="12.7109375" style="47" customWidth="1"/>
    <col min="13323" max="13326" width="9.140625" style="47"/>
    <col min="13327" max="13348" width="0" style="47" hidden="1" customWidth="1"/>
    <col min="13349" max="13568" width="9.140625" style="47"/>
    <col min="13569" max="13569" width="5.7109375" style="47" customWidth="1"/>
    <col min="13570" max="13570" width="11.7109375" style="47" customWidth="1"/>
    <col min="13571" max="13571" width="40.7109375" style="47" customWidth="1"/>
    <col min="13572" max="13573" width="11.7109375" style="47" customWidth="1"/>
    <col min="13574" max="13578" width="12.7109375" style="47" customWidth="1"/>
    <col min="13579" max="13582" width="9.140625" style="47"/>
    <col min="13583" max="13604" width="0" style="47" hidden="1" customWidth="1"/>
    <col min="13605" max="13824" width="9.140625" style="47"/>
    <col min="13825" max="13825" width="5.7109375" style="47" customWidth="1"/>
    <col min="13826" max="13826" width="11.7109375" style="47" customWidth="1"/>
    <col min="13827" max="13827" width="40.7109375" style="47" customWidth="1"/>
    <col min="13828" max="13829" width="11.7109375" style="47" customWidth="1"/>
    <col min="13830" max="13834" width="12.7109375" style="47" customWidth="1"/>
    <col min="13835" max="13838" width="9.140625" style="47"/>
    <col min="13839" max="13860" width="0" style="47" hidden="1" customWidth="1"/>
    <col min="13861" max="14080" width="9.140625" style="47"/>
    <col min="14081" max="14081" width="5.7109375" style="47" customWidth="1"/>
    <col min="14082" max="14082" width="11.7109375" style="47" customWidth="1"/>
    <col min="14083" max="14083" width="40.7109375" style="47" customWidth="1"/>
    <col min="14084" max="14085" width="11.7109375" style="47" customWidth="1"/>
    <col min="14086" max="14090" width="12.7109375" style="47" customWidth="1"/>
    <col min="14091" max="14094" width="9.140625" style="47"/>
    <col min="14095" max="14116" width="0" style="47" hidden="1" customWidth="1"/>
    <col min="14117" max="14336" width="9.140625" style="47"/>
    <col min="14337" max="14337" width="5.7109375" style="47" customWidth="1"/>
    <col min="14338" max="14338" width="11.7109375" style="47" customWidth="1"/>
    <col min="14339" max="14339" width="40.7109375" style="47" customWidth="1"/>
    <col min="14340" max="14341" width="11.7109375" style="47" customWidth="1"/>
    <col min="14342" max="14346" width="12.7109375" style="47" customWidth="1"/>
    <col min="14347" max="14350" width="9.140625" style="47"/>
    <col min="14351" max="14372" width="0" style="47" hidden="1" customWidth="1"/>
    <col min="14373" max="14592" width="9.140625" style="47"/>
    <col min="14593" max="14593" width="5.7109375" style="47" customWidth="1"/>
    <col min="14594" max="14594" width="11.7109375" style="47" customWidth="1"/>
    <col min="14595" max="14595" width="40.7109375" style="47" customWidth="1"/>
    <col min="14596" max="14597" width="11.7109375" style="47" customWidth="1"/>
    <col min="14598" max="14602" width="12.7109375" style="47" customWidth="1"/>
    <col min="14603" max="14606" width="9.140625" style="47"/>
    <col min="14607" max="14628" width="0" style="47" hidden="1" customWidth="1"/>
    <col min="14629" max="14848" width="9.140625" style="47"/>
    <col min="14849" max="14849" width="5.7109375" style="47" customWidth="1"/>
    <col min="14850" max="14850" width="11.7109375" style="47" customWidth="1"/>
    <col min="14851" max="14851" width="40.7109375" style="47" customWidth="1"/>
    <col min="14852" max="14853" width="11.7109375" style="47" customWidth="1"/>
    <col min="14854" max="14858" width="12.7109375" style="47" customWidth="1"/>
    <col min="14859" max="14862" width="9.140625" style="47"/>
    <col min="14863" max="14884" width="0" style="47" hidden="1" customWidth="1"/>
    <col min="14885" max="15104" width="9.140625" style="47"/>
    <col min="15105" max="15105" width="5.7109375" style="47" customWidth="1"/>
    <col min="15106" max="15106" width="11.7109375" style="47" customWidth="1"/>
    <col min="15107" max="15107" width="40.7109375" style="47" customWidth="1"/>
    <col min="15108" max="15109" width="11.7109375" style="47" customWidth="1"/>
    <col min="15110" max="15114" width="12.7109375" style="47" customWidth="1"/>
    <col min="15115" max="15118" width="9.140625" style="47"/>
    <col min="15119" max="15140" width="0" style="47" hidden="1" customWidth="1"/>
    <col min="15141" max="15360" width="9.140625" style="47"/>
    <col min="15361" max="15361" width="5.7109375" style="47" customWidth="1"/>
    <col min="15362" max="15362" width="11.7109375" style="47" customWidth="1"/>
    <col min="15363" max="15363" width="40.7109375" style="47" customWidth="1"/>
    <col min="15364" max="15365" width="11.7109375" style="47" customWidth="1"/>
    <col min="15366" max="15370" width="12.7109375" style="47" customWidth="1"/>
    <col min="15371" max="15374" width="9.140625" style="47"/>
    <col min="15375" max="15396" width="0" style="47" hidden="1" customWidth="1"/>
    <col min="15397" max="15616" width="9.140625" style="47"/>
    <col min="15617" max="15617" width="5.7109375" style="47" customWidth="1"/>
    <col min="15618" max="15618" width="11.7109375" style="47" customWidth="1"/>
    <col min="15619" max="15619" width="40.7109375" style="47" customWidth="1"/>
    <col min="15620" max="15621" width="11.7109375" style="47" customWidth="1"/>
    <col min="15622" max="15626" width="12.7109375" style="47" customWidth="1"/>
    <col min="15627" max="15630" width="9.140625" style="47"/>
    <col min="15631" max="15652" width="0" style="47" hidden="1" customWidth="1"/>
    <col min="15653" max="15872" width="9.140625" style="47"/>
    <col min="15873" max="15873" width="5.7109375" style="47" customWidth="1"/>
    <col min="15874" max="15874" width="11.7109375" style="47" customWidth="1"/>
    <col min="15875" max="15875" width="40.7109375" style="47" customWidth="1"/>
    <col min="15876" max="15877" width="11.7109375" style="47" customWidth="1"/>
    <col min="15878" max="15882" width="12.7109375" style="47" customWidth="1"/>
    <col min="15883" max="15886" width="9.140625" style="47"/>
    <col min="15887" max="15908" width="0" style="47" hidden="1" customWidth="1"/>
    <col min="15909" max="16128" width="9.140625" style="47"/>
    <col min="16129" max="16129" width="5.7109375" style="47" customWidth="1"/>
    <col min="16130" max="16130" width="11.7109375" style="47" customWidth="1"/>
    <col min="16131" max="16131" width="40.7109375" style="47" customWidth="1"/>
    <col min="16132" max="16133" width="11.7109375" style="47" customWidth="1"/>
    <col min="16134" max="16138" width="12.7109375" style="47" customWidth="1"/>
    <col min="16139" max="16142" width="9.140625" style="47"/>
    <col min="16143" max="16164" width="0" style="47" hidden="1" customWidth="1"/>
    <col min="16165" max="16384" width="9.140625" style="47"/>
  </cols>
  <sheetData>
    <row r="1" spans="1:31" s="44" customFormat="1" ht="12">
      <c r="A1" s="44" t="s">
        <v>370</v>
      </c>
    </row>
    <row r="2" spans="1:31" ht="14.25">
      <c r="A2" s="49"/>
      <c r="B2" s="49"/>
      <c r="C2" s="49"/>
      <c r="D2" s="49"/>
      <c r="E2" s="49"/>
      <c r="F2" s="49"/>
      <c r="G2" s="49"/>
      <c r="H2" s="49"/>
      <c r="I2" s="49"/>
      <c r="J2" s="46" t="s">
        <v>65</v>
      </c>
    </row>
    <row r="3" spans="1:31" ht="15.75">
      <c r="A3" s="273"/>
      <c r="B3" s="273"/>
      <c r="C3" s="273"/>
      <c r="D3" s="273"/>
      <c r="E3" s="273"/>
      <c r="F3" s="273"/>
      <c r="G3" s="273"/>
      <c r="H3" s="273"/>
      <c r="I3" s="273"/>
      <c r="J3" s="273"/>
    </row>
    <row r="4" spans="1:31">
      <c r="A4" s="259" t="s">
        <v>69</v>
      </c>
      <c r="B4" s="259"/>
      <c r="C4" s="259"/>
      <c r="D4" s="259"/>
      <c r="E4" s="259"/>
      <c r="F4" s="259"/>
      <c r="G4" s="259"/>
      <c r="H4" s="259"/>
      <c r="I4" s="259"/>
      <c r="J4" s="259"/>
    </row>
    <row r="5" spans="1:31" ht="14.25">
      <c r="A5" s="49"/>
      <c r="B5" s="49"/>
      <c r="C5" s="49"/>
      <c r="D5" s="49"/>
      <c r="E5" s="49"/>
      <c r="F5" s="49"/>
      <c r="G5" s="49"/>
      <c r="H5" s="49"/>
      <c r="I5" s="49"/>
      <c r="J5" s="49"/>
    </row>
    <row r="6" spans="1:31" ht="15.75">
      <c r="A6" s="273" t="s">
        <v>317</v>
      </c>
      <c r="B6" s="273"/>
      <c r="C6" s="273"/>
      <c r="D6" s="273"/>
      <c r="E6" s="273"/>
      <c r="F6" s="273"/>
      <c r="G6" s="273"/>
      <c r="H6" s="273"/>
      <c r="I6" s="273"/>
      <c r="J6" s="273"/>
      <c r="AE6" s="54" t="s">
        <v>315</v>
      </c>
    </row>
    <row r="7" spans="1:31">
      <c r="A7" s="269" t="s">
        <v>71</v>
      </c>
      <c r="B7" s="269"/>
      <c r="C7" s="269"/>
      <c r="D7" s="269"/>
      <c r="E7" s="269"/>
      <c r="F7" s="269"/>
      <c r="G7" s="269"/>
      <c r="H7" s="269"/>
      <c r="I7" s="269"/>
      <c r="J7" s="269"/>
    </row>
    <row r="8" spans="1:31" ht="14.25">
      <c r="A8" s="49"/>
      <c r="B8" s="49"/>
      <c r="C8" s="49"/>
      <c r="D8" s="49"/>
      <c r="E8" s="49"/>
      <c r="F8" s="49"/>
      <c r="G8" s="49"/>
      <c r="H8" s="49"/>
      <c r="I8" s="49"/>
      <c r="J8" s="49"/>
    </row>
    <row r="9" spans="1:31" ht="18" hidden="1">
      <c r="A9" s="266" t="s">
        <v>98</v>
      </c>
      <c r="B9" s="266"/>
      <c r="C9" s="266"/>
      <c r="D9" s="266"/>
      <c r="E9" s="266"/>
      <c r="F9" s="266"/>
      <c r="G9" s="266"/>
      <c r="H9" s="266"/>
      <c r="I9" s="266"/>
      <c r="J9" s="266"/>
      <c r="AE9" s="88" t="s">
        <v>98</v>
      </c>
    </row>
    <row r="10" spans="1:31" ht="14.25" hidden="1">
      <c r="A10" s="49"/>
      <c r="B10" s="49"/>
      <c r="C10" s="49"/>
      <c r="D10" s="49"/>
      <c r="E10" s="49"/>
      <c r="F10" s="49"/>
      <c r="G10" s="49"/>
      <c r="H10" s="49"/>
      <c r="I10" s="49"/>
      <c r="J10" s="49"/>
    </row>
    <row r="11" spans="1:31" ht="18">
      <c r="A11" s="267" t="s">
        <v>319</v>
      </c>
      <c r="B11" s="268"/>
      <c r="C11" s="268"/>
      <c r="D11" s="268"/>
      <c r="E11" s="268"/>
      <c r="F11" s="268"/>
      <c r="G11" s="268"/>
      <c r="H11" s="268"/>
      <c r="I11" s="268"/>
      <c r="J11" s="268"/>
      <c r="AE11" s="55" t="s">
        <v>1953</v>
      </c>
    </row>
    <row r="12" spans="1:31">
      <c r="A12" s="269" t="s">
        <v>72</v>
      </c>
      <c r="B12" s="270"/>
      <c r="C12" s="270"/>
      <c r="D12" s="270"/>
      <c r="E12" s="270"/>
      <c r="F12" s="270"/>
      <c r="G12" s="270"/>
      <c r="H12" s="270"/>
      <c r="I12" s="270"/>
      <c r="J12" s="270"/>
    </row>
    <row r="13" spans="1:31" ht="14.25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31" ht="14.25">
      <c r="A14" s="260" t="s">
        <v>373</v>
      </c>
      <c r="B14" s="260"/>
      <c r="C14" s="260"/>
      <c r="D14" s="260"/>
      <c r="E14" s="260"/>
      <c r="F14" s="260"/>
      <c r="G14" s="260"/>
      <c r="H14" s="260"/>
      <c r="I14" s="260"/>
      <c r="J14" s="260"/>
      <c r="AE14" s="56" t="s">
        <v>373</v>
      </c>
    </row>
    <row r="15" spans="1:31" ht="14.25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31" ht="14.25">
      <c r="A16" s="49"/>
      <c r="B16" s="49"/>
      <c r="C16" s="49"/>
      <c r="D16" s="49"/>
      <c r="E16" s="49"/>
      <c r="F16" s="49"/>
      <c r="G16" s="49"/>
      <c r="H16" s="57" t="s">
        <v>73</v>
      </c>
      <c r="I16" s="57" t="s">
        <v>74</v>
      </c>
      <c r="J16" s="49"/>
    </row>
    <row r="17" spans="1:31" ht="14.25">
      <c r="A17" s="49"/>
      <c r="B17" s="49"/>
      <c r="C17" s="49"/>
      <c r="D17" s="49"/>
      <c r="E17" s="49"/>
      <c r="F17" s="49"/>
      <c r="G17" s="49"/>
      <c r="H17" s="57" t="s">
        <v>75</v>
      </c>
      <c r="I17" s="57" t="s">
        <v>75</v>
      </c>
      <c r="J17" s="49"/>
    </row>
    <row r="18" spans="1:31" ht="14.25">
      <c r="A18" s="49"/>
      <c r="B18" s="49"/>
      <c r="C18" s="49"/>
      <c r="D18" s="49"/>
      <c r="E18" s="265" t="s">
        <v>76</v>
      </c>
      <c r="F18" s="265"/>
      <c r="G18" s="265"/>
      <c r="H18" s="58">
        <v>44.696469999999998</v>
      </c>
      <c r="I18" s="58">
        <v>44.018370000000004</v>
      </c>
      <c r="J18" s="49" t="s">
        <v>77</v>
      </c>
    </row>
    <row r="19" spans="1:31" ht="14.25">
      <c r="A19" s="49"/>
      <c r="B19" s="49"/>
      <c r="C19" s="49"/>
      <c r="D19" s="49"/>
      <c r="E19" s="265" t="s">
        <v>78</v>
      </c>
      <c r="F19" s="265"/>
      <c r="G19" s="265"/>
      <c r="H19" s="58">
        <v>265.96800000000002</v>
      </c>
      <c r="I19" s="58">
        <v>265.96800000000002</v>
      </c>
      <c r="J19" s="49" t="s">
        <v>79</v>
      </c>
    </row>
    <row r="20" spans="1:31" ht="14.25">
      <c r="A20" s="49"/>
      <c r="B20" s="49"/>
      <c r="C20" s="49"/>
      <c r="D20" s="49"/>
      <c r="E20" s="265" t="s">
        <v>26</v>
      </c>
      <c r="F20" s="265"/>
      <c r="G20" s="265"/>
      <c r="H20" s="58">
        <v>2.5111499999999998</v>
      </c>
      <c r="I20" s="58">
        <v>2.5111499999999998</v>
      </c>
      <c r="J20" s="49" t="s">
        <v>77</v>
      </c>
    </row>
    <row r="21" spans="1:31" ht="14.25">
      <c r="A21" s="49"/>
      <c r="B21" s="49"/>
      <c r="C21" s="49"/>
      <c r="D21" s="49"/>
      <c r="E21" s="49"/>
      <c r="F21" s="49"/>
      <c r="G21" s="49"/>
      <c r="H21" s="45"/>
      <c r="I21" s="58"/>
      <c r="J21" s="49"/>
    </row>
    <row r="22" spans="1:31" ht="14.25">
      <c r="A22" s="49" t="s">
        <v>246</v>
      </c>
      <c r="B22" s="49"/>
      <c r="C22" s="49"/>
      <c r="D22" s="59"/>
      <c r="E22" s="60"/>
      <c r="F22" s="49"/>
      <c r="G22" s="49"/>
      <c r="H22" s="49"/>
      <c r="I22" s="49"/>
      <c r="J22" s="49"/>
    </row>
    <row r="23" spans="1:31" ht="71.25">
      <c r="A23" s="61" t="s">
        <v>2</v>
      </c>
      <c r="B23" s="61" t="s">
        <v>80</v>
      </c>
      <c r="C23" s="61" t="s">
        <v>24</v>
      </c>
      <c r="D23" s="61" t="s">
        <v>81</v>
      </c>
      <c r="E23" s="61" t="s">
        <v>82</v>
      </c>
      <c r="F23" s="61" t="s">
        <v>83</v>
      </c>
      <c r="G23" s="62" t="s">
        <v>84</v>
      </c>
      <c r="H23" s="61" t="s">
        <v>85</v>
      </c>
      <c r="I23" s="61" t="s">
        <v>86</v>
      </c>
      <c r="J23" s="61" t="s">
        <v>87</v>
      </c>
    </row>
    <row r="24" spans="1:31" ht="14.25">
      <c r="A24" s="61">
        <v>1</v>
      </c>
      <c r="B24" s="61">
        <v>2</v>
      </c>
      <c r="C24" s="61">
        <v>3</v>
      </c>
      <c r="D24" s="61">
        <v>4</v>
      </c>
      <c r="E24" s="61">
        <v>5</v>
      </c>
      <c r="F24" s="61">
        <v>6</v>
      </c>
      <c r="G24" s="61">
        <v>7</v>
      </c>
      <c r="H24" s="61">
        <v>8</v>
      </c>
      <c r="I24" s="61">
        <v>9</v>
      </c>
      <c r="J24" s="61">
        <v>10</v>
      </c>
    </row>
    <row r="26" spans="1:31" ht="16.5">
      <c r="A26" s="264" t="s">
        <v>1901</v>
      </c>
      <c r="B26" s="264"/>
      <c r="C26" s="264"/>
      <c r="D26" s="264"/>
      <c r="E26" s="264"/>
      <c r="F26" s="264"/>
      <c r="G26" s="264"/>
      <c r="H26" s="264"/>
      <c r="I26" s="264"/>
      <c r="J26" s="264"/>
      <c r="AE26" s="63" t="s">
        <v>1901</v>
      </c>
    </row>
    <row r="27" spans="1:31" ht="42.75">
      <c r="A27" s="64" t="s">
        <v>376</v>
      </c>
      <c r="B27" s="65" t="s">
        <v>1785</v>
      </c>
      <c r="C27" s="65" t="s">
        <v>1786</v>
      </c>
      <c r="D27" s="66" t="s">
        <v>1382</v>
      </c>
      <c r="E27" s="45">
        <v>3</v>
      </c>
      <c r="F27" s="67"/>
      <c r="G27" s="56"/>
      <c r="H27" s="58"/>
      <c r="I27" s="68" t="s">
        <v>98</v>
      </c>
      <c r="J27" s="58"/>
      <c r="R27" s="47">
        <v>132.05000000000001</v>
      </c>
      <c r="S27" s="47">
        <v>112.24</v>
      </c>
      <c r="T27" s="47">
        <v>99.04</v>
      </c>
      <c r="U27" s="47">
        <v>79.23</v>
      </c>
    </row>
    <row r="28" spans="1:31" ht="14.25">
      <c r="A28" s="64"/>
      <c r="B28" s="65"/>
      <c r="C28" s="65" t="s">
        <v>88</v>
      </c>
      <c r="D28" s="66"/>
      <c r="E28" s="45"/>
      <c r="F28" s="67">
        <v>43.82</v>
      </c>
      <c r="G28" s="56" t="s">
        <v>771</v>
      </c>
      <c r="H28" s="58">
        <v>157.75</v>
      </c>
      <c r="I28" s="68">
        <v>1</v>
      </c>
      <c r="J28" s="58">
        <v>157.75</v>
      </c>
      <c r="Q28" s="47">
        <v>157.75</v>
      </c>
    </row>
    <row r="29" spans="1:31" ht="14.25">
      <c r="A29" s="64"/>
      <c r="B29" s="65"/>
      <c r="C29" s="65" t="s">
        <v>89</v>
      </c>
      <c r="D29" s="66"/>
      <c r="E29" s="45"/>
      <c r="F29" s="67">
        <v>33.270000000000003</v>
      </c>
      <c r="G29" s="56" t="s">
        <v>771</v>
      </c>
      <c r="H29" s="58">
        <v>119.77</v>
      </c>
      <c r="I29" s="68">
        <v>1</v>
      </c>
      <c r="J29" s="58">
        <v>119.77</v>
      </c>
    </row>
    <row r="30" spans="1:31" ht="14.25">
      <c r="A30" s="64"/>
      <c r="B30" s="65"/>
      <c r="C30" s="65" t="s">
        <v>96</v>
      </c>
      <c r="D30" s="66"/>
      <c r="E30" s="45"/>
      <c r="F30" s="67">
        <v>2.0299999999999998</v>
      </c>
      <c r="G30" s="56" t="s">
        <v>771</v>
      </c>
      <c r="H30" s="80">
        <v>7.31</v>
      </c>
      <c r="I30" s="68">
        <v>1</v>
      </c>
      <c r="J30" s="80">
        <v>7.31</v>
      </c>
      <c r="Q30" s="47">
        <v>7.31</v>
      </c>
    </row>
    <row r="31" spans="1:31" ht="14.25">
      <c r="A31" s="64"/>
      <c r="B31" s="65"/>
      <c r="C31" s="65" t="s">
        <v>97</v>
      </c>
      <c r="D31" s="66"/>
      <c r="E31" s="45"/>
      <c r="F31" s="67">
        <v>10.69</v>
      </c>
      <c r="G31" s="56" t="s">
        <v>98</v>
      </c>
      <c r="H31" s="58">
        <v>32.07</v>
      </c>
      <c r="I31" s="68">
        <v>1</v>
      </c>
      <c r="J31" s="58">
        <v>32.07</v>
      </c>
    </row>
    <row r="32" spans="1:31" ht="14.25">
      <c r="A32" s="64"/>
      <c r="B32" s="65"/>
      <c r="C32" s="65" t="s">
        <v>829</v>
      </c>
      <c r="D32" s="66" t="s">
        <v>91</v>
      </c>
      <c r="E32" s="45">
        <v>80</v>
      </c>
      <c r="F32" s="67"/>
      <c r="G32" s="56"/>
      <c r="H32" s="58">
        <v>132.05000000000001</v>
      </c>
      <c r="I32" s="68">
        <v>68</v>
      </c>
      <c r="J32" s="58">
        <v>112.24</v>
      </c>
    </row>
    <row r="33" spans="1:21" ht="14.25">
      <c r="A33" s="64"/>
      <c r="B33" s="65"/>
      <c r="C33" s="65" t="s">
        <v>830</v>
      </c>
      <c r="D33" s="66" t="s">
        <v>91</v>
      </c>
      <c r="E33" s="45">
        <v>60</v>
      </c>
      <c r="F33" s="67"/>
      <c r="G33" s="56"/>
      <c r="H33" s="58">
        <v>99.04</v>
      </c>
      <c r="I33" s="68">
        <v>48</v>
      </c>
      <c r="J33" s="58">
        <v>79.23</v>
      </c>
    </row>
    <row r="34" spans="1:21" ht="14.25">
      <c r="A34" s="69"/>
      <c r="B34" s="70"/>
      <c r="C34" s="70" t="s">
        <v>93</v>
      </c>
      <c r="D34" s="71" t="s">
        <v>94</v>
      </c>
      <c r="E34" s="72">
        <v>4.49</v>
      </c>
      <c r="F34" s="73"/>
      <c r="G34" s="74" t="s">
        <v>771</v>
      </c>
      <c r="H34" s="75">
        <v>16.164000000000001</v>
      </c>
      <c r="I34" s="76"/>
      <c r="J34" s="75"/>
    </row>
    <row r="35" spans="1:21" ht="15">
      <c r="C35" s="77" t="s">
        <v>95</v>
      </c>
      <c r="G35" s="263">
        <v>540.68000000000006</v>
      </c>
      <c r="H35" s="263"/>
      <c r="I35" s="263">
        <v>501.05999999999995</v>
      </c>
      <c r="J35" s="263"/>
      <c r="O35" s="79">
        <v>540.68000000000006</v>
      </c>
      <c r="P35" s="79">
        <v>501.05999999999995</v>
      </c>
    </row>
    <row r="36" spans="1:21" ht="68.25">
      <c r="A36" s="69" t="s">
        <v>381</v>
      </c>
      <c r="B36" s="70" t="s">
        <v>1954</v>
      </c>
      <c r="C36" s="70" t="s">
        <v>295</v>
      </c>
      <c r="D36" s="71" t="s">
        <v>454</v>
      </c>
      <c r="E36" s="72">
        <v>1</v>
      </c>
      <c r="F36" s="73">
        <v>16831</v>
      </c>
      <c r="G36" s="74" t="s">
        <v>98</v>
      </c>
      <c r="H36" s="75">
        <v>16831</v>
      </c>
      <c r="I36" s="76">
        <v>1</v>
      </c>
      <c r="J36" s="75">
        <v>16831</v>
      </c>
      <c r="R36" s="47">
        <v>0</v>
      </c>
      <c r="S36" s="47">
        <v>0</v>
      </c>
      <c r="T36" s="47">
        <v>0</v>
      </c>
      <c r="U36" s="47">
        <v>0</v>
      </c>
    </row>
    <row r="37" spans="1:21" ht="15">
      <c r="C37" s="77" t="s">
        <v>95</v>
      </c>
      <c r="G37" s="263">
        <v>16831</v>
      </c>
      <c r="H37" s="263"/>
      <c r="I37" s="263">
        <v>16831</v>
      </c>
      <c r="J37" s="263"/>
      <c r="O37" s="47">
        <v>16831</v>
      </c>
      <c r="P37" s="47">
        <v>16831</v>
      </c>
    </row>
    <row r="38" spans="1:21" ht="54">
      <c r="A38" s="69" t="s">
        <v>385</v>
      </c>
      <c r="B38" s="70" t="s">
        <v>1955</v>
      </c>
      <c r="C38" s="70" t="s">
        <v>296</v>
      </c>
      <c r="D38" s="71" t="s">
        <v>454</v>
      </c>
      <c r="E38" s="72">
        <v>2</v>
      </c>
      <c r="F38" s="73">
        <v>3277.87</v>
      </c>
      <c r="G38" s="74" t="s">
        <v>98</v>
      </c>
      <c r="H38" s="75">
        <v>6555.74</v>
      </c>
      <c r="I38" s="76">
        <v>1</v>
      </c>
      <c r="J38" s="75">
        <v>6555.74</v>
      </c>
      <c r="R38" s="47">
        <v>0</v>
      </c>
      <c r="S38" s="47">
        <v>0</v>
      </c>
      <c r="T38" s="47">
        <v>0</v>
      </c>
      <c r="U38" s="47">
        <v>0</v>
      </c>
    </row>
    <row r="39" spans="1:21" ht="15">
      <c r="C39" s="77" t="s">
        <v>95</v>
      </c>
      <c r="G39" s="263">
        <v>6555.74</v>
      </c>
      <c r="H39" s="263"/>
      <c r="I39" s="263">
        <v>6555.74</v>
      </c>
      <c r="J39" s="263"/>
      <c r="O39" s="47">
        <v>6555.74</v>
      </c>
      <c r="P39" s="47">
        <v>6555.74</v>
      </c>
    </row>
    <row r="40" spans="1:21" ht="42.75">
      <c r="A40" s="64" t="s">
        <v>389</v>
      </c>
      <c r="B40" s="65" t="s">
        <v>1760</v>
      </c>
      <c r="C40" s="65" t="s">
        <v>1761</v>
      </c>
      <c r="D40" s="66" t="s">
        <v>460</v>
      </c>
      <c r="E40" s="45">
        <v>1</v>
      </c>
      <c r="F40" s="67"/>
      <c r="G40" s="56"/>
      <c r="H40" s="58"/>
      <c r="I40" s="68" t="s">
        <v>98</v>
      </c>
      <c r="J40" s="58"/>
      <c r="R40" s="47">
        <v>19.62</v>
      </c>
      <c r="S40" s="47">
        <v>16.68</v>
      </c>
      <c r="T40" s="47">
        <v>14.72</v>
      </c>
      <c r="U40" s="47">
        <v>11.77</v>
      </c>
    </row>
    <row r="41" spans="1:21" ht="14.25">
      <c r="A41" s="64"/>
      <c r="B41" s="65"/>
      <c r="C41" s="65" t="s">
        <v>88</v>
      </c>
      <c r="D41" s="66"/>
      <c r="E41" s="45"/>
      <c r="F41" s="67">
        <v>20.440000000000001</v>
      </c>
      <c r="G41" s="56" t="s">
        <v>771</v>
      </c>
      <c r="H41" s="58">
        <v>24.53</v>
      </c>
      <c r="I41" s="68">
        <v>1</v>
      </c>
      <c r="J41" s="58">
        <v>24.53</v>
      </c>
      <c r="Q41" s="47">
        <v>24.53</v>
      </c>
    </row>
    <row r="42" spans="1:21" ht="14.25">
      <c r="A42" s="64"/>
      <c r="B42" s="65"/>
      <c r="C42" s="65" t="s">
        <v>89</v>
      </c>
      <c r="D42" s="66"/>
      <c r="E42" s="45"/>
      <c r="F42" s="67">
        <v>0</v>
      </c>
      <c r="G42" s="56" t="s">
        <v>771</v>
      </c>
      <c r="H42" s="58">
        <v>0</v>
      </c>
      <c r="I42" s="68">
        <v>1</v>
      </c>
      <c r="J42" s="58">
        <v>0</v>
      </c>
    </row>
    <row r="43" spans="1:21" ht="14.25">
      <c r="A43" s="64"/>
      <c r="B43" s="65"/>
      <c r="C43" s="65" t="s">
        <v>96</v>
      </c>
      <c r="D43" s="66"/>
      <c r="E43" s="45"/>
      <c r="F43" s="67">
        <v>0</v>
      </c>
      <c r="G43" s="56" t="s">
        <v>771</v>
      </c>
      <c r="H43" s="80">
        <v>0</v>
      </c>
      <c r="I43" s="68">
        <v>1</v>
      </c>
      <c r="J43" s="80">
        <v>0</v>
      </c>
      <c r="Q43" s="47">
        <v>0</v>
      </c>
    </row>
    <row r="44" spans="1:21" ht="14.25">
      <c r="A44" s="64"/>
      <c r="B44" s="65"/>
      <c r="C44" s="65" t="s">
        <v>97</v>
      </c>
      <c r="D44" s="66"/>
      <c r="E44" s="45"/>
      <c r="F44" s="67">
        <v>2.5099999999999998</v>
      </c>
      <c r="G44" s="56" t="s">
        <v>98</v>
      </c>
      <c r="H44" s="58">
        <v>2.5099999999999998</v>
      </c>
      <c r="I44" s="68">
        <v>1</v>
      </c>
      <c r="J44" s="58">
        <v>2.5099999999999998</v>
      </c>
    </row>
    <row r="45" spans="1:21" ht="14.25">
      <c r="A45" s="64"/>
      <c r="B45" s="65"/>
      <c r="C45" s="65" t="s">
        <v>829</v>
      </c>
      <c r="D45" s="66" t="s">
        <v>91</v>
      </c>
      <c r="E45" s="45">
        <v>80</v>
      </c>
      <c r="F45" s="67"/>
      <c r="G45" s="56"/>
      <c r="H45" s="58">
        <v>19.62</v>
      </c>
      <c r="I45" s="68">
        <v>68</v>
      </c>
      <c r="J45" s="58">
        <v>16.68</v>
      </c>
    </row>
    <row r="46" spans="1:21" ht="14.25">
      <c r="A46" s="64"/>
      <c r="B46" s="65"/>
      <c r="C46" s="65" t="s">
        <v>830</v>
      </c>
      <c r="D46" s="66" t="s">
        <v>91</v>
      </c>
      <c r="E46" s="45">
        <v>60</v>
      </c>
      <c r="F46" s="67"/>
      <c r="G46" s="56"/>
      <c r="H46" s="58">
        <v>14.72</v>
      </c>
      <c r="I46" s="68">
        <v>48</v>
      </c>
      <c r="J46" s="58">
        <v>11.77</v>
      </c>
    </row>
    <row r="47" spans="1:21" ht="14.25">
      <c r="A47" s="69"/>
      <c r="B47" s="70"/>
      <c r="C47" s="70" t="s">
        <v>93</v>
      </c>
      <c r="D47" s="71" t="s">
        <v>94</v>
      </c>
      <c r="E47" s="72">
        <v>2.06</v>
      </c>
      <c r="F47" s="73"/>
      <c r="G47" s="74" t="s">
        <v>771</v>
      </c>
      <c r="H47" s="75">
        <v>2.472</v>
      </c>
      <c r="I47" s="76"/>
      <c r="J47" s="75"/>
    </row>
    <row r="48" spans="1:21" ht="15">
      <c r="C48" s="77" t="s">
        <v>95</v>
      </c>
      <c r="G48" s="263">
        <v>61.38</v>
      </c>
      <c r="H48" s="263"/>
      <c r="I48" s="263">
        <v>55.489999999999995</v>
      </c>
      <c r="J48" s="263"/>
      <c r="O48" s="79">
        <v>61.38</v>
      </c>
      <c r="P48" s="79">
        <v>55.489999999999995</v>
      </c>
    </row>
    <row r="49" spans="1:32" ht="54">
      <c r="A49" s="69" t="s">
        <v>392</v>
      </c>
      <c r="B49" s="70" t="s">
        <v>1956</v>
      </c>
      <c r="C49" s="70" t="s">
        <v>297</v>
      </c>
      <c r="D49" s="71" t="s">
        <v>454</v>
      </c>
      <c r="E49" s="72">
        <v>1</v>
      </c>
      <c r="F49" s="73">
        <v>2351.11</v>
      </c>
      <c r="G49" s="74" t="s">
        <v>98</v>
      </c>
      <c r="H49" s="75">
        <v>2351.11</v>
      </c>
      <c r="I49" s="76">
        <v>1</v>
      </c>
      <c r="J49" s="75">
        <v>2351.11</v>
      </c>
      <c r="R49" s="47">
        <v>0</v>
      </c>
      <c r="S49" s="47">
        <v>0</v>
      </c>
      <c r="T49" s="47">
        <v>0</v>
      </c>
      <c r="U49" s="47">
        <v>0</v>
      </c>
    </row>
    <row r="50" spans="1:32" ht="15">
      <c r="C50" s="77" t="s">
        <v>95</v>
      </c>
      <c r="G50" s="263">
        <v>2351.11</v>
      </c>
      <c r="H50" s="263"/>
      <c r="I50" s="263">
        <v>2351.11</v>
      </c>
      <c r="J50" s="263"/>
      <c r="O50" s="47">
        <v>2351.11</v>
      </c>
      <c r="P50" s="47">
        <v>2351.11</v>
      </c>
    </row>
    <row r="52" spans="1:32" ht="15">
      <c r="A52" s="261" t="s">
        <v>1914</v>
      </c>
      <c r="B52" s="261"/>
      <c r="C52" s="261"/>
      <c r="D52" s="261"/>
      <c r="E52" s="261"/>
      <c r="F52" s="261"/>
      <c r="G52" s="263">
        <v>26339.91</v>
      </c>
      <c r="H52" s="263"/>
      <c r="I52" s="263">
        <v>26294.400000000005</v>
      </c>
      <c r="J52" s="263"/>
      <c r="AF52" s="85" t="s">
        <v>1914</v>
      </c>
    </row>
    <row r="56" spans="1:32" ht="16.5">
      <c r="A56" s="264" t="s">
        <v>1915</v>
      </c>
      <c r="B56" s="264"/>
      <c r="C56" s="264"/>
      <c r="D56" s="264"/>
      <c r="E56" s="264"/>
      <c r="F56" s="264"/>
      <c r="G56" s="264"/>
      <c r="H56" s="264"/>
      <c r="I56" s="264"/>
      <c r="J56" s="264"/>
      <c r="AE56" s="63" t="s">
        <v>1915</v>
      </c>
    </row>
    <row r="57" spans="1:32" ht="28.5">
      <c r="A57" s="64" t="s">
        <v>401</v>
      </c>
      <c r="B57" s="65" t="s">
        <v>1815</v>
      </c>
      <c r="C57" s="65" t="s">
        <v>1816</v>
      </c>
      <c r="D57" s="66" t="s">
        <v>460</v>
      </c>
      <c r="E57" s="45">
        <v>1</v>
      </c>
      <c r="F57" s="67"/>
      <c r="G57" s="56"/>
      <c r="H57" s="58"/>
      <c r="I57" s="68" t="s">
        <v>98</v>
      </c>
      <c r="J57" s="58"/>
      <c r="R57" s="47">
        <v>9.83</v>
      </c>
      <c r="S57" s="47">
        <v>8.35</v>
      </c>
      <c r="T57" s="47">
        <v>6.94</v>
      </c>
      <c r="U57" s="47">
        <v>5.55</v>
      </c>
    </row>
    <row r="58" spans="1:32" ht="14.25">
      <c r="A58" s="64"/>
      <c r="B58" s="65"/>
      <c r="C58" s="65" t="s">
        <v>88</v>
      </c>
      <c r="D58" s="66"/>
      <c r="E58" s="45"/>
      <c r="F58" s="67">
        <v>8.9</v>
      </c>
      <c r="G58" s="56" t="s">
        <v>771</v>
      </c>
      <c r="H58" s="58">
        <v>10.68</v>
      </c>
      <c r="I58" s="68">
        <v>1</v>
      </c>
      <c r="J58" s="58">
        <v>10.68</v>
      </c>
      <c r="Q58" s="47">
        <v>10.68</v>
      </c>
    </row>
    <row r="59" spans="1:32" ht="14.25">
      <c r="A59" s="64"/>
      <c r="B59" s="65"/>
      <c r="C59" s="65" t="s">
        <v>89</v>
      </c>
      <c r="D59" s="66"/>
      <c r="E59" s="45"/>
      <c r="F59" s="67">
        <v>0.87</v>
      </c>
      <c r="G59" s="56" t="s">
        <v>771</v>
      </c>
      <c r="H59" s="58">
        <v>1.04</v>
      </c>
      <c r="I59" s="68">
        <v>1</v>
      </c>
      <c r="J59" s="58">
        <v>1.04</v>
      </c>
    </row>
    <row r="60" spans="1:32" ht="14.25">
      <c r="A60" s="64"/>
      <c r="B60" s="65"/>
      <c r="C60" s="65" t="s">
        <v>96</v>
      </c>
      <c r="D60" s="66"/>
      <c r="E60" s="45"/>
      <c r="F60" s="67">
        <v>0</v>
      </c>
      <c r="G60" s="56" t="s">
        <v>771</v>
      </c>
      <c r="H60" s="80">
        <v>0</v>
      </c>
      <c r="I60" s="68">
        <v>1</v>
      </c>
      <c r="J60" s="80">
        <v>0</v>
      </c>
      <c r="Q60" s="47">
        <v>0</v>
      </c>
    </row>
    <row r="61" spans="1:32" ht="14.25">
      <c r="A61" s="64"/>
      <c r="B61" s="65"/>
      <c r="C61" s="65" t="s">
        <v>97</v>
      </c>
      <c r="D61" s="66"/>
      <c r="E61" s="45"/>
      <c r="F61" s="67">
        <v>0.18</v>
      </c>
      <c r="G61" s="56" t="s">
        <v>98</v>
      </c>
      <c r="H61" s="58">
        <v>0.18</v>
      </c>
      <c r="I61" s="68">
        <v>1</v>
      </c>
      <c r="J61" s="58">
        <v>0.18</v>
      </c>
    </row>
    <row r="62" spans="1:32" ht="14.25">
      <c r="A62" s="64"/>
      <c r="B62" s="65"/>
      <c r="C62" s="65" t="s">
        <v>829</v>
      </c>
      <c r="D62" s="66" t="s">
        <v>91</v>
      </c>
      <c r="E62" s="45">
        <v>92</v>
      </c>
      <c r="F62" s="67"/>
      <c r="G62" s="56"/>
      <c r="H62" s="58">
        <v>9.83</v>
      </c>
      <c r="I62" s="68">
        <v>78.2</v>
      </c>
      <c r="J62" s="58">
        <v>8.35</v>
      </c>
    </row>
    <row r="63" spans="1:32" ht="14.25">
      <c r="A63" s="64"/>
      <c r="B63" s="65"/>
      <c r="C63" s="65" t="s">
        <v>830</v>
      </c>
      <c r="D63" s="66" t="s">
        <v>91</v>
      </c>
      <c r="E63" s="45">
        <v>65</v>
      </c>
      <c r="F63" s="67"/>
      <c r="G63" s="56"/>
      <c r="H63" s="58">
        <v>6.94</v>
      </c>
      <c r="I63" s="68">
        <v>52</v>
      </c>
      <c r="J63" s="58">
        <v>5.55</v>
      </c>
    </row>
    <row r="64" spans="1:32" ht="14.25">
      <c r="A64" s="69"/>
      <c r="B64" s="70"/>
      <c r="C64" s="70" t="s">
        <v>93</v>
      </c>
      <c r="D64" s="71" t="s">
        <v>94</v>
      </c>
      <c r="E64" s="72">
        <v>1.03</v>
      </c>
      <c r="F64" s="73"/>
      <c r="G64" s="74" t="s">
        <v>771</v>
      </c>
      <c r="H64" s="75">
        <v>1.236</v>
      </c>
      <c r="I64" s="76"/>
      <c r="J64" s="75"/>
    </row>
    <row r="65" spans="1:32" ht="15">
      <c r="C65" s="77" t="s">
        <v>95</v>
      </c>
      <c r="G65" s="263">
        <v>28.669999999999998</v>
      </c>
      <c r="H65" s="263"/>
      <c r="I65" s="263">
        <v>25.799999999999997</v>
      </c>
      <c r="J65" s="263"/>
      <c r="O65" s="79">
        <v>28.669999999999998</v>
      </c>
      <c r="P65" s="79">
        <v>25.799999999999997</v>
      </c>
    </row>
    <row r="66" spans="1:32" ht="28.5">
      <c r="A66" s="69" t="s">
        <v>405</v>
      </c>
      <c r="B66" s="70" t="s">
        <v>98</v>
      </c>
      <c r="C66" s="70" t="s">
        <v>1819</v>
      </c>
      <c r="D66" s="71" t="s">
        <v>454</v>
      </c>
      <c r="E66" s="72">
        <v>1</v>
      </c>
      <c r="F66" s="73">
        <v>5605.7</v>
      </c>
      <c r="G66" s="74" t="s">
        <v>98</v>
      </c>
      <c r="H66" s="75">
        <v>5605.7</v>
      </c>
      <c r="I66" s="76">
        <v>1</v>
      </c>
      <c r="J66" s="75">
        <v>5605.7</v>
      </c>
      <c r="R66" s="47">
        <v>0</v>
      </c>
      <c r="S66" s="47">
        <v>0</v>
      </c>
      <c r="T66" s="47">
        <v>0</v>
      </c>
      <c r="U66" s="47">
        <v>0</v>
      </c>
    </row>
    <row r="67" spans="1:32" ht="15">
      <c r="C67" s="77" t="s">
        <v>95</v>
      </c>
      <c r="G67" s="263">
        <v>5605.7</v>
      </c>
      <c r="H67" s="263"/>
      <c r="I67" s="263">
        <v>5605.7</v>
      </c>
      <c r="J67" s="263"/>
      <c r="O67" s="47">
        <v>5605.7</v>
      </c>
      <c r="P67" s="47">
        <v>5605.7</v>
      </c>
    </row>
    <row r="69" spans="1:32" ht="30">
      <c r="A69" s="261" t="s">
        <v>1918</v>
      </c>
      <c r="B69" s="261"/>
      <c r="C69" s="261"/>
      <c r="D69" s="261"/>
      <c r="E69" s="261"/>
      <c r="F69" s="261"/>
      <c r="G69" s="263">
        <v>5634.37</v>
      </c>
      <c r="H69" s="263"/>
      <c r="I69" s="263">
        <v>5631.5</v>
      </c>
      <c r="J69" s="263"/>
      <c r="AF69" s="85" t="s">
        <v>1918</v>
      </c>
    </row>
    <row r="72" spans="1:32" ht="16.5">
      <c r="A72" s="264" t="s">
        <v>1850</v>
      </c>
      <c r="B72" s="264"/>
      <c r="C72" s="264"/>
      <c r="D72" s="264"/>
      <c r="E72" s="264"/>
      <c r="F72" s="264"/>
      <c r="G72" s="264"/>
      <c r="H72" s="264"/>
      <c r="I72" s="264"/>
      <c r="J72" s="264"/>
      <c r="AE72" s="63" t="s">
        <v>1850</v>
      </c>
    </row>
    <row r="73" spans="1:32" ht="68.25">
      <c r="A73" s="69" t="s">
        <v>414</v>
      </c>
      <c r="B73" s="70" t="s">
        <v>98</v>
      </c>
      <c r="C73" s="70" t="s">
        <v>283</v>
      </c>
      <c r="D73" s="71" t="s">
        <v>454</v>
      </c>
      <c r="E73" s="72">
        <v>1</v>
      </c>
      <c r="F73" s="73">
        <v>1236.8599999999999</v>
      </c>
      <c r="G73" s="74" t="s">
        <v>98</v>
      </c>
      <c r="H73" s="75">
        <v>1236.8599999999999</v>
      </c>
      <c r="I73" s="76">
        <v>1</v>
      </c>
      <c r="J73" s="75">
        <v>1236.8599999999999</v>
      </c>
      <c r="R73" s="47">
        <v>0</v>
      </c>
      <c r="S73" s="47">
        <v>0</v>
      </c>
      <c r="T73" s="47">
        <v>0</v>
      </c>
      <c r="U73" s="47">
        <v>0</v>
      </c>
    </row>
    <row r="74" spans="1:32" ht="15">
      <c r="C74" s="77" t="s">
        <v>95</v>
      </c>
      <c r="G74" s="263">
        <v>1236.8599999999999</v>
      </c>
      <c r="H74" s="263"/>
      <c r="I74" s="263">
        <v>1236.8599999999999</v>
      </c>
      <c r="J74" s="263"/>
      <c r="O74" s="47">
        <v>1236.8599999999999</v>
      </c>
      <c r="P74" s="47">
        <v>1236.8599999999999</v>
      </c>
    </row>
    <row r="75" spans="1:32" ht="39.75">
      <c r="A75" s="69" t="s">
        <v>417</v>
      </c>
      <c r="B75" s="70" t="s">
        <v>98</v>
      </c>
      <c r="C75" s="70" t="s">
        <v>284</v>
      </c>
      <c r="D75" s="71" t="s">
        <v>454</v>
      </c>
      <c r="E75" s="72">
        <v>1</v>
      </c>
      <c r="F75" s="73">
        <v>662.7</v>
      </c>
      <c r="G75" s="74" t="s">
        <v>98</v>
      </c>
      <c r="H75" s="75">
        <v>662.7</v>
      </c>
      <c r="I75" s="76">
        <v>1</v>
      </c>
      <c r="J75" s="75">
        <v>662.7</v>
      </c>
      <c r="R75" s="47">
        <v>0</v>
      </c>
      <c r="S75" s="47">
        <v>0</v>
      </c>
      <c r="T75" s="47">
        <v>0</v>
      </c>
      <c r="U75" s="47">
        <v>0</v>
      </c>
    </row>
    <row r="76" spans="1:32" ht="15">
      <c r="C76" s="77" t="s">
        <v>95</v>
      </c>
      <c r="G76" s="263">
        <v>662.7</v>
      </c>
      <c r="H76" s="263"/>
      <c r="I76" s="263">
        <v>662.7</v>
      </c>
      <c r="J76" s="263"/>
      <c r="O76" s="47">
        <v>662.7</v>
      </c>
      <c r="P76" s="47">
        <v>662.7</v>
      </c>
    </row>
    <row r="77" spans="1:32" ht="71.25">
      <c r="A77" s="64" t="s">
        <v>424</v>
      </c>
      <c r="B77" s="65" t="s">
        <v>902</v>
      </c>
      <c r="C77" s="65" t="s">
        <v>903</v>
      </c>
      <c r="D77" s="66" t="s">
        <v>530</v>
      </c>
      <c r="E77" s="45">
        <v>4.75</v>
      </c>
      <c r="F77" s="67"/>
      <c r="G77" s="56"/>
      <c r="H77" s="58"/>
      <c r="I77" s="68" t="s">
        <v>98</v>
      </c>
      <c r="J77" s="58"/>
      <c r="R77" s="47">
        <v>2115.8000000000002</v>
      </c>
      <c r="S77" s="47">
        <v>1798.43</v>
      </c>
      <c r="T77" s="47">
        <v>1447.65</v>
      </c>
      <c r="U77" s="47">
        <v>1158.1199999999999</v>
      </c>
    </row>
    <row r="78" spans="1:32">
      <c r="C78" s="83" t="s">
        <v>1957</v>
      </c>
    </row>
    <row r="79" spans="1:32" ht="14.25">
      <c r="A79" s="64"/>
      <c r="B79" s="65"/>
      <c r="C79" s="65" t="s">
        <v>88</v>
      </c>
      <c r="D79" s="66"/>
      <c r="E79" s="45"/>
      <c r="F79" s="67">
        <v>388.03</v>
      </c>
      <c r="G79" s="56" t="s">
        <v>771</v>
      </c>
      <c r="H79" s="58">
        <v>2211.77</v>
      </c>
      <c r="I79" s="68">
        <v>1</v>
      </c>
      <c r="J79" s="58">
        <v>2211.77</v>
      </c>
      <c r="Q79" s="47">
        <v>2211.77</v>
      </c>
    </row>
    <row r="80" spans="1:32" ht="14.25">
      <c r="A80" s="64"/>
      <c r="B80" s="65"/>
      <c r="C80" s="65" t="s">
        <v>89</v>
      </c>
      <c r="D80" s="66"/>
      <c r="E80" s="45"/>
      <c r="F80" s="67">
        <v>70.430000000000007</v>
      </c>
      <c r="G80" s="56" t="s">
        <v>771</v>
      </c>
      <c r="H80" s="58">
        <v>401.45</v>
      </c>
      <c r="I80" s="68">
        <v>1</v>
      </c>
      <c r="J80" s="58">
        <v>401.45</v>
      </c>
    </row>
    <row r="81" spans="1:32" ht="14.25">
      <c r="A81" s="64"/>
      <c r="B81" s="65"/>
      <c r="C81" s="65" t="s">
        <v>96</v>
      </c>
      <c r="D81" s="66"/>
      <c r="E81" s="45"/>
      <c r="F81" s="67">
        <v>2.7</v>
      </c>
      <c r="G81" s="56" t="s">
        <v>771</v>
      </c>
      <c r="H81" s="80">
        <v>15.39</v>
      </c>
      <c r="I81" s="68">
        <v>1</v>
      </c>
      <c r="J81" s="80">
        <v>15.39</v>
      </c>
      <c r="Q81" s="47">
        <v>15.39</v>
      </c>
    </row>
    <row r="82" spans="1:32" ht="14.25">
      <c r="A82" s="64"/>
      <c r="B82" s="65"/>
      <c r="C82" s="65" t="s">
        <v>97</v>
      </c>
      <c r="D82" s="66"/>
      <c r="E82" s="45"/>
      <c r="F82" s="67">
        <v>191.35</v>
      </c>
      <c r="G82" s="56" t="s">
        <v>98</v>
      </c>
      <c r="H82" s="58">
        <v>908.91</v>
      </c>
      <c r="I82" s="68">
        <v>1</v>
      </c>
      <c r="J82" s="58">
        <v>908.91</v>
      </c>
    </row>
    <row r="83" spans="1:32" ht="14.25">
      <c r="A83" s="64"/>
      <c r="B83" s="65"/>
      <c r="C83" s="65" t="s">
        <v>829</v>
      </c>
      <c r="D83" s="66" t="s">
        <v>91</v>
      </c>
      <c r="E83" s="45">
        <v>95</v>
      </c>
      <c r="F83" s="67"/>
      <c r="G83" s="56"/>
      <c r="H83" s="58">
        <v>2115.8000000000002</v>
      </c>
      <c r="I83" s="68">
        <v>80.75</v>
      </c>
      <c r="J83" s="58">
        <v>1798.43</v>
      </c>
    </row>
    <row r="84" spans="1:32" ht="14.25">
      <c r="A84" s="64"/>
      <c r="B84" s="65"/>
      <c r="C84" s="65" t="s">
        <v>830</v>
      </c>
      <c r="D84" s="66" t="s">
        <v>91</v>
      </c>
      <c r="E84" s="45">
        <v>65</v>
      </c>
      <c r="F84" s="67"/>
      <c r="G84" s="56"/>
      <c r="H84" s="58">
        <v>1447.65</v>
      </c>
      <c r="I84" s="68">
        <v>52</v>
      </c>
      <c r="J84" s="58">
        <v>1158.1199999999999</v>
      </c>
    </row>
    <row r="85" spans="1:32" ht="14.25">
      <c r="A85" s="69"/>
      <c r="B85" s="70"/>
      <c r="C85" s="70" t="s">
        <v>93</v>
      </c>
      <c r="D85" s="71" t="s">
        <v>94</v>
      </c>
      <c r="E85" s="72">
        <v>41.28</v>
      </c>
      <c r="F85" s="73"/>
      <c r="G85" s="74" t="s">
        <v>771</v>
      </c>
      <c r="H85" s="75">
        <v>235.29599999999999</v>
      </c>
      <c r="I85" s="76"/>
      <c r="J85" s="75"/>
    </row>
    <row r="86" spans="1:32" ht="15">
      <c r="C86" s="77" t="s">
        <v>95</v>
      </c>
      <c r="G86" s="263">
        <v>7085.58</v>
      </c>
      <c r="H86" s="263"/>
      <c r="I86" s="263">
        <v>6478.68</v>
      </c>
      <c r="J86" s="263"/>
      <c r="O86" s="79">
        <v>7085.58</v>
      </c>
      <c r="P86" s="79">
        <v>6478.68</v>
      </c>
    </row>
    <row r="87" spans="1:32" ht="28.5">
      <c r="A87" s="64" t="s">
        <v>711</v>
      </c>
      <c r="B87" s="65" t="s">
        <v>1754</v>
      </c>
      <c r="C87" s="65" t="s">
        <v>1958</v>
      </c>
      <c r="D87" s="66" t="s">
        <v>687</v>
      </c>
      <c r="E87" s="45">
        <v>102</v>
      </c>
      <c r="F87" s="67">
        <v>5.43</v>
      </c>
      <c r="G87" s="56" t="s">
        <v>98</v>
      </c>
      <c r="H87" s="58">
        <v>553.86</v>
      </c>
      <c r="I87" s="68">
        <v>1</v>
      </c>
      <c r="J87" s="58">
        <v>553.86</v>
      </c>
      <c r="R87" s="47">
        <v>0</v>
      </c>
      <c r="S87" s="47">
        <v>0</v>
      </c>
      <c r="T87" s="47">
        <v>0</v>
      </c>
      <c r="U87" s="47">
        <v>0</v>
      </c>
    </row>
    <row r="88" spans="1:32">
      <c r="A88" s="81"/>
      <c r="B88" s="81"/>
      <c r="C88" s="82" t="s">
        <v>1873</v>
      </c>
      <c r="D88" s="81"/>
      <c r="E88" s="81"/>
      <c r="F88" s="81"/>
      <c r="G88" s="81"/>
      <c r="H88" s="81"/>
      <c r="I88" s="81"/>
      <c r="J88" s="81"/>
    </row>
    <row r="89" spans="1:32" ht="15">
      <c r="C89" s="77" t="s">
        <v>95</v>
      </c>
      <c r="G89" s="263">
        <v>553.86</v>
      </c>
      <c r="H89" s="263"/>
      <c r="I89" s="263">
        <v>553.86</v>
      </c>
      <c r="J89" s="263"/>
      <c r="O89" s="47">
        <v>553.86</v>
      </c>
      <c r="P89" s="47">
        <v>553.86</v>
      </c>
    </row>
    <row r="90" spans="1:32" ht="14.25">
      <c r="A90" s="64" t="s">
        <v>714</v>
      </c>
      <c r="B90" s="65" t="s">
        <v>1754</v>
      </c>
      <c r="C90" s="65" t="s">
        <v>1959</v>
      </c>
      <c r="D90" s="66" t="s">
        <v>687</v>
      </c>
      <c r="E90" s="45">
        <v>20.399999999999999</v>
      </c>
      <c r="F90" s="67">
        <v>6.77</v>
      </c>
      <c r="G90" s="56" t="s">
        <v>98</v>
      </c>
      <c r="H90" s="58">
        <v>138.11000000000001</v>
      </c>
      <c r="I90" s="68">
        <v>1</v>
      </c>
      <c r="J90" s="58">
        <v>138.11000000000001</v>
      </c>
      <c r="R90" s="47">
        <v>0</v>
      </c>
      <c r="S90" s="47">
        <v>0</v>
      </c>
      <c r="T90" s="47">
        <v>0</v>
      </c>
      <c r="U90" s="47">
        <v>0</v>
      </c>
    </row>
    <row r="91" spans="1:32">
      <c r="A91" s="81"/>
      <c r="B91" s="81"/>
      <c r="C91" s="82" t="s">
        <v>1653</v>
      </c>
      <c r="D91" s="81"/>
      <c r="E91" s="81"/>
      <c r="F91" s="81"/>
      <c r="G91" s="81"/>
      <c r="H91" s="81"/>
      <c r="I91" s="81"/>
      <c r="J91" s="81"/>
    </row>
    <row r="92" spans="1:32" ht="15">
      <c r="C92" s="77" t="s">
        <v>95</v>
      </c>
      <c r="G92" s="263">
        <v>138.11000000000001</v>
      </c>
      <c r="H92" s="263"/>
      <c r="I92" s="263">
        <v>138.11000000000001</v>
      </c>
      <c r="J92" s="263"/>
      <c r="O92" s="47">
        <v>138.11000000000001</v>
      </c>
      <c r="P92" s="47">
        <v>138.11000000000001</v>
      </c>
    </row>
    <row r="94" spans="1:32" ht="15">
      <c r="A94" s="261" t="s">
        <v>1874</v>
      </c>
      <c r="B94" s="261"/>
      <c r="C94" s="261"/>
      <c r="D94" s="261"/>
      <c r="E94" s="261"/>
      <c r="F94" s="261"/>
      <c r="G94" s="263">
        <v>9677.11</v>
      </c>
      <c r="H94" s="263"/>
      <c r="I94" s="263">
        <v>9070.2100000000009</v>
      </c>
      <c r="J94" s="263"/>
      <c r="AF94" s="85" t="s">
        <v>1874</v>
      </c>
    </row>
    <row r="96" spans="1:32" ht="16.5">
      <c r="A96" s="264" t="s">
        <v>1893</v>
      </c>
      <c r="B96" s="264"/>
      <c r="C96" s="264"/>
      <c r="D96" s="264"/>
      <c r="E96" s="264"/>
      <c r="F96" s="264"/>
      <c r="G96" s="264"/>
      <c r="H96" s="264"/>
      <c r="I96" s="264"/>
      <c r="J96" s="264"/>
      <c r="AE96" s="63" t="s">
        <v>1893</v>
      </c>
    </row>
    <row r="97" spans="1:32" ht="28.5">
      <c r="A97" s="64" t="s">
        <v>717</v>
      </c>
      <c r="B97" s="65" t="s">
        <v>1654</v>
      </c>
      <c r="C97" s="65" t="s">
        <v>1655</v>
      </c>
      <c r="D97" s="66" t="s">
        <v>530</v>
      </c>
      <c r="E97" s="45">
        <v>0.5</v>
      </c>
      <c r="F97" s="67"/>
      <c r="G97" s="56"/>
      <c r="H97" s="58"/>
      <c r="I97" s="68" t="s">
        <v>98</v>
      </c>
      <c r="J97" s="58"/>
      <c r="R97" s="47">
        <v>79.53</v>
      </c>
      <c r="S97" s="47">
        <v>67.599999999999994</v>
      </c>
      <c r="T97" s="47">
        <v>54.42</v>
      </c>
      <c r="U97" s="47">
        <v>43.53</v>
      </c>
    </row>
    <row r="98" spans="1:32">
      <c r="C98" s="83" t="s">
        <v>1705</v>
      </c>
    </row>
    <row r="99" spans="1:32" ht="14.25">
      <c r="A99" s="64"/>
      <c r="B99" s="65"/>
      <c r="C99" s="65" t="s">
        <v>88</v>
      </c>
      <c r="D99" s="66"/>
      <c r="E99" s="45"/>
      <c r="F99" s="67">
        <v>139.54</v>
      </c>
      <c r="G99" s="56" t="s">
        <v>771</v>
      </c>
      <c r="H99" s="58">
        <v>83.72</v>
      </c>
      <c r="I99" s="68">
        <v>1</v>
      </c>
      <c r="J99" s="58">
        <v>83.72</v>
      </c>
      <c r="Q99" s="47">
        <v>83.72</v>
      </c>
    </row>
    <row r="100" spans="1:32" ht="14.25">
      <c r="A100" s="64"/>
      <c r="B100" s="65"/>
      <c r="C100" s="65" t="s">
        <v>89</v>
      </c>
      <c r="D100" s="66"/>
      <c r="E100" s="45"/>
      <c r="F100" s="67">
        <v>63.56</v>
      </c>
      <c r="G100" s="56" t="s">
        <v>771</v>
      </c>
      <c r="H100" s="58">
        <v>38.14</v>
      </c>
      <c r="I100" s="68">
        <v>1</v>
      </c>
      <c r="J100" s="58">
        <v>38.14</v>
      </c>
    </row>
    <row r="101" spans="1:32" ht="14.25">
      <c r="A101" s="64"/>
      <c r="B101" s="65"/>
      <c r="C101" s="65" t="s">
        <v>96</v>
      </c>
      <c r="D101" s="66"/>
      <c r="E101" s="45"/>
      <c r="F101" s="67">
        <v>0</v>
      </c>
      <c r="G101" s="56" t="s">
        <v>771</v>
      </c>
      <c r="H101" s="80">
        <v>0</v>
      </c>
      <c r="I101" s="68">
        <v>1</v>
      </c>
      <c r="J101" s="80">
        <v>0</v>
      </c>
      <c r="Q101" s="47">
        <v>0</v>
      </c>
    </row>
    <row r="102" spans="1:32" ht="14.25">
      <c r="A102" s="64"/>
      <c r="B102" s="65"/>
      <c r="C102" s="65" t="s">
        <v>97</v>
      </c>
      <c r="D102" s="66"/>
      <c r="E102" s="45"/>
      <c r="F102" s="67">
        <v>16.79</v>
      </c>
      <c r="G102" s="56" t="s">
        <v>98</v>
      </c>
      <c r="H102" s="58">
        <v>8.4</v>
      </c>
      <c r="I102" s="68">
        <v>1</v>
      </c>
      <c r="J102" s="58">
        <v>8.4</v>
      </c>
    </row>
    <row r="103" spans="1:32" ht="14.25">
      <c r="A103" s="64"/>
      <c r="B103" s="65"/>
      <c r="C103" s="65" t="s">
        <v>829</v>
      </c>
      <c r="D103" s="66" t="s">
        <v>91</v>
      </c>
      <c r="E103" s="45">
        <v>95</v>
      </c>
      <c r="F103" s="67"/>
      <c r="G103" s="56"/>
      <c r="H103" s="58">
        <v>79.53</v>
      </c>
      <c r="I103" s="68">
        <v>80.75</v>
      </c>
      <c r="J103" s="58">
        <v>67.599999999999994</v>
      </c>
    </row>
    <row r="104" spans="1:32" ht="14.25">
      <c r="A104" s="64"/>
      <c r="B104" s="65"/>
      <c r="C104" s="65" t="s">
        <v>830</v>
      </c>
      <c r="D104" s="66" t="s">
        <v>91</v>
      </c>
      <c r="E104" s="45">
        <v>65</v>
      </c>
      <c r="F104" s="67"/>
      <c r="G104" s="56"/>
      <c r="H104" s="58">
        <v>54.42</v>
      </c>
      <c r="I104" s="68">
        <v>52</v>
      </c>
      <c r="J104" s="58">
        <v>43.53</v>
      </c>
    </row>
    <row r="105" spans="1:32" ht="14.25">
      <c r="A105" s="69"/>
      <c r="B105" s="70"/>
      <c r="C105" s="70" t="s">
        <v>93</v>
      </c>
      <c r="D105" s="71" t="s">
        <v>94</v>
      </c>
      <c r="E105" s="72">
        <v>15.2</v>
      </c>
      <c r="F105" s="73"/>
      <c r="G105" s="74" t="s">
        <v>771</v>
      </c>
      <c r="H105" s="75">
        <v>9.1199999999999992</v>
      </c>
      <c r="I105" s="76"/>
      <c r="J105" s="75"/>
    </row>
    <row r="106" spans="1:32" ht="15">
      <c r="C106" s="77" t="s">
        <v>95</v>
      </c>
      <c r="G106" s="263">
        <v>264.20999999999998</v>
      </c>
      <c r="H106" s="263"/>
      <c r="I106" s="263">
        <v>241.39</v>
      </c>
      <c r="J106" s="263"/>
      <c r="O106" s="79">
        <v>264.20999999999998</v>
      </c>
      <c r="P106" s="79">
        <v>241.39</v>
      </c>
    </row>
    <row r="107" spans="1:32" ht="28.5">
      <c r="A107" s="69" t="s">
        <v>427</v>
      </c>
      <c r="B107" s="70" t="s">
        <v>1754</v>
      </c>
      <c r="C107" s="70" t="s">
        <v>1960</v>
      </c>
      <c r="D107" s="71" t="s">
        <v>454</v>
      </c>
      <c r="E107" s="72">
        <v>1</v>
      </c>
      <c r="F107" s="73">
        <v>152.37</v>
      </c>
      <c r="G107" s="74" t="s">
        <v>98</v>
      </c>
      <c r="H107" s="75">
        <v>152.37</v>
      </c>
      <c r="I107" s="76">
        <v>1</v>
      </c>
      <c r="J107" s="75">
        <v>152.37</v>
      </c>
      <c r="R107" s="47">
        <v>0</v>
      </c>
      <c r="S107" s="47">
        <v>0</v>
      </c>
      <c r="T107" s="47">
        <v>0</v>
      </c>
      <c r="U107" s="47">
        <v>0</v>
      </c>
    </row>
    <row r="108" spans="1:32" ht="15">
      <c r="C108" s="77" t="s">
        <v>95</v>
      </c>
      <c r="G108" s="263">
        <v>152.37</v>
      </c>
      <c r="H108" s="263"/>
      <c r="I108" s="263">
        <v>152.37</v>
      </c>
      <c r="J108" s="263"/>
      <c r="O108" s="47">
        <v>152.37</v>
      </c>
      <c r="P108" s="47">
        <v>152.37</v>
      </c>
    </row>
    <row r="109" spans="1:32" ht="39.75">
      <c r="A109" s="69" t="s">
        <v>431</v>
      </c>
      <c r="B109" s="70" t="s">
        <v>1754</v>
      </c>
      <c r="C109" s="70" t="s">
        <v>298</v>
      </c>
      <c r="D109" s="71" t="s">
        <v>803</v>
      </c>
      <c r="E109" s="72">
        <v>1</v>
      </c>
      <c r="F109" s="73">
        <v>2628.5</v>
      </c>
      <c r="G109" s="74" t="s">
        <v>98</v>
      </c>
      <c r="H109" s="75">
        <v>2628.5</v>
      </c>
      <c r="I109" s="76">
        <v>1</v>
      </c>
      <c r="J109" s="75">
        <v>2628.5</v>
      </c>
      <c r="R109" s="47">
        <v>0</v>
      </c>
      <c r="S109" s="47">
        <v>0</v>
      </c>
      <c r="T109" s="47">
        <v>0</v>
      </c>
      <c r="U109" s="47">
        <v>0</v>
      </c>
    </row>
    <row r="110" spans="1:32" ht="15">
      <c r="C110" s="77" t="s">
        <v>95</v>
      </c>
      <c r="G110" s="263">
        <v>2628.5</v>
      </c>
      <c r="H110" s="263"/>
      <c r="I110" s="263">
        <v>2628.5</v>
      </c>
      <c r="J110" s="263"/>
      <c r="O110" s="47">
        <v>2628.5</v>
      </c>
      <c r="P110" s="47">
        <v>2628.5</v>
      </c>
    </row>
    <row r="112" spans="1:32" ht="15">
      <c r="A112" s="261" t="s">
        <v>1897</v>
      </c>
      <c r="B112" s="261"/>
      <c r="C112" s="261"/>
      <c r="D112" s="261"/>
      <c r="E112" s="261"/>
      <c r="F112" s="261"/>
      <c r="G112" s="263">
        <v>3045.08</v>
      </c>
      <c r="H112" s="263"/>
      <c r="I112" s="263">
        <v>3022.26</v>
      </c>
      <c r="J112" s="263"/>
      <c r="AF112" s="85" t="s">
        <v>1897</v>
      </c>
    </row>
    <row r="116" spans="1:34" ht="15">
      <c r="A116" s="261" t="s">
        <v>1961</v>
      </c>
      <c r="B116" s="261"/>
      <c r="C116" s="261"/>
      <c r="D116" s="261"/>
      <c r="E116" s="261"/>
      <c r="F116" s="261"/>
      <c r="G116" s="263">
        <v>44696.47</v>
      </c>
      <c r="H116" s="263"/>
      <c r="I116" s="263">
        <v>44018.37</v>
      </c>
      <c r="J116" s="263"/>
      <c r="AF116" s="85" t="s">
        <v>822</v>
      </c>
    </row>
    <row r="118" spans="1:34" ht="14.25">
      <c r="C118" s="260" t="s">
        <v>148</v>
      </c>
      <c r="D118" s="260"/>
      <c r="E118" s="260"/>
      <c r="F118" s="260"/>
      <c r="G118" s="260"/>
      <c r="H118" s="260"/>
      <c r="I118" s="262">
        <v>25737.85</v>
      </c>
      <c r="J118" s="262"/>
      <c r="AH118" s="84" t="s">
        <v>148</v>
      </c>
    </row>
    <row r="119" spans="1:34" ht="14.25">
      <c r="C119" s="260" t="s">
        <v>149</v>
      </c>
      <c r="D119" s="260"/>
      <c r="E119" s="260"/>
      <c r="F119" s="260"/>
      <c r="G119" s="260"/>
      <c r="H119" s="260"/>
      <c r="I119" s="262"/>
      <c r="J119" s="262"/>
      <c r="AH119" s="84" t="s">
        <v>149</v>
      </c>
    </row>
    <row r="120" spans="1:34" ht="14.25">
      <c r="C120" s="260" t="s">
        <v>150</v>
      </c>
      <c r="D120" s="260"/>
      <c r="E120" s="260"/>
      <c r="F120" s="260"/>
      <c r="G120" s="260"/>
      <c r="H120" s="260"/>
      <c r="I120" s="262">
        <v>12365.84</v>
      </c>
      <c r="J120" s="262"/>
      <c r="AH120" s="84" t="s">
        <v>150</v>
      </c>
    </row>
    <row r="121" spans="1:34" ht="14.25">
      <c r="C121" s="260" t="s">
        <v>151</v>
      </c>
      <c r="D121" s="260"/>
      <c r="E121" s="260"/>
      <c r="F121" s="260"/>
      <c r="G121" s="260"/>
      <c r="H121" s="260"/>
      <c r="I121" s="262"/>
      <c r="J121" s="262"/>
      <c r="AH121" s="84" t="s">
        <v>151</v>
      </c>
    </row>
    <row r="122" spans="1:34" ht="14.25">
      <c r="C122" s="260" t="s">
        <v>152</v>
      </c>
      <c r="D122" s="260"/>
      <c r="E122" s="260"/>
      <c r="F122" s="260"/>
      <c r="G122" s="260"/>
      <c r="H122" s="260"/>
      <c r="I122" s="262">
        <v>38103.69</v>
      </c>
      <c r="J122" s="262"/>
      <c r="AH122" s="84" t="s">
        <v>152</v>
      </c>
    </row>
    <row r="123" spans="1:34" ht="14.25">
      <c r="C123" s="56"/>
      <c r="D123" s="56"/>
      <c r="E123" s="56"/>
      <c r="F123" s="56"/>
      <c r="G123" s="56"/>
      <c r="H123" s="56"/>
      <c r="I123" s="86"/>
      <c r="J123" s="86"/>
      <c r="AH123" s="84"/>
    </row>
    <row r="124" spans="1:34" ht="30">
      <c r="C124" s="85" t="s">
        <v>299</v>
      </c>
      <c r="D124" s="56"/>
      <c r="E124" s="56"/>
      <c r="F124" s="56"/>
      <c r="G124" s="56"/>
      <c r="H124" s="56"/>
      <c r="I124" s="86"/>
      <c r="J124" s="86"/>
      <c r="AH124" s="84"/>
    </row>
    <row r="125" spans="1:34" ht="14.25">
      <c r="C125" s="260" t="s">
        <v>300</v>
      </c>
      <c r="D125" s="260"/>
      <c r="E125" s="260"/>
      <c r="F125" s="260"/>
      <c r="G125" s="260"/>
      <c r="H125" s="260"/>
      <c r="I125" s="86"/>
      <c r="J125" s="86">
        <v>92141.5</v>
      </c>
      <c r="AH125" s="84"/>
    </row>
    <row r="126" spans="1:34" ht="14.25">
      <c r="C126" s="260" t="s">
        <v>301</v>
      </c>
      <c r="D126" s="260"/>
      <c r="E126" s="260"/>
      <c r="F126" s="260"/>
      <c r="G126" s="260"/>
      <c r="H126" s="260"/>
      <c r="I126" s="86"/>
      <c r="J126" s="86">
        <v>0</v>
      </c>
      <c r="AH126" s="84"/>
    </row>
    <row r="127" spans="1:34" ht="14.25">
      <c r="C127" s="260" t="s">
        <v>302</v>
      </c>
      <c r="D127" s="260"/>
      <c r="E127" s="260"/>
      <c r="F127" s="260"/>
      <c r="G127" s="260"/>
      <c r="H127" s="260"/>
      <c r="I127" s="86"/>
      <c r="J127" s="86">
        <v>87797.46</v>
      </c>
      <c r="AH127" s="84"/>
    </row>
    <row r="128" spans="1:34" ht="14.25">
      <c r="C128" s="260" t="s">
        <v>303</v>
      </c>
      <c r="D128" s="260"/>
      <c r="E128" s="260"/>
      <c r="F128" s="260"/>
      <c r="G128" s="260"/>
      <c r="H128" s="260"/>
      <c r="I128" s="86"/>
      <c r="J128" s="86">
        <v>0</v>
      </c>
      <c r="AH128" s="84"/>
    </row>
    <row r="129" spans="1:34" ht="15">
      <c r="C129" s="261" t="s">
        <v>152</v>
      </c>
      <c r="D129" s="261"/>
      <c r="E129" s="261"/>
      <c r="F129" s="261"/>
      <c r="G129" s="261"/>
      <c r="H129" s="261"/>
      <c r="I129" s="78"/>
      <c r="J129" s="78">
        <v>179938.96000000002</v>
      </c>
      <c r="AH129" s="84"/>
    </row>
    <row r="132" spans="1:34" ht="14.25">
      <c r="A132" s="258" t="s">
        <v>153</v>
      </c>
      <c r="B132" s="258"/>
      <c r="C132" s="87" t="s">
        <v>1</v>
      </c>
      <c r="D132" s="87"/>
      <c r="E132" s="87"/>
      <c r="F132" s="87"/>
      <c r="G132" s="87"/>
      <c r="H132" s="49" t="s">
        <v>1</v>
      </c>
      <c r="I132" s="49"/>
      <c r="J132" s="49"/>
    </row>
    <row r="133" spans="1:34" ht="14.25">
      <c r="A133" s="49"/>
      <c r="B133" s="49"/>
      <c r="C133" s="259" t="s">
        <v>62</v>
      </c>
      <c r="D133" s="259"/>
      <c r="E133" s="259"/>
      <c r="F133" s="259"/>
      <c r="G133" s="259"/>
      <c r="H133" s="49"/>
      <c r="I133" s="49"/>
      <c r="J133" s="49"/>
    </row>
    <row r="134" spans="1:34" ht="14.25">
      <c r="A134" s="49"/>
      <c r="B134" s="49"/>
      <c r="C134" s="49"/>
      <c r="D134" s="49"/>
      <c r="E134" s="49"/>
      <c r="F134" s="49"/>
      <c r="G134" s="49"/>
      <c r="H134" s="49"/>
      <c r="I134" s="49"/>
      <c r="J134" s="49"/>
    </row>
    <row r="135" spans="1:34" ht="14.25">
      <c r="A135" s="258" t="s">
        <v>154</v>
      </c>
      <c r="B135" s="258"/>
      <c r="C135" s="87" t="s">
        <v>1</v>
      </c>
      <c r="D135" s="87"/>
      <c r="E135" s="87"/>
      <c r="F135" s="87"/>
      <c r="G135" s="87"/>
      <c r="H135" s="49" t="s">
        <v>1</v>
      </c>
      <c r="I135" s="49"/>
      <c r="J135" s="49"/>
    </row>
    <row r="136" spans="1:34" ht="14.25">
      <c r="A136" s="49"/>
      <c r="B136" s="49"/>
      <c r="C136" s="259" t="s">
        <v>62</v>
      </c>
      <c r="D136" s="259"/>
      <c r="E136" s="259"/>
      <c r="F136" s="259"/>
      <c r="G136" s="259"/>
      <c r="H136" s="49"/>
      <c r="I136" s="49"/>
      <c r="J136" s="49"/>
    </row>
  </sheetData>
  <mergeCells count="79">
    <mergeCell ref="I121:J121"/>
    <mergeCell ref="C122:H122"/>
    <mergeCell ref="I122:J122"/>
    <mergeCell ref="C125:H125"/>
    <mergeCell ref="C118:H118"/>
    <mergeCell ref="I118:J118"/>
    <mergeCell ref="C119:H119"/>
    <mergeCell ref="I119:J119"/>
    <mergeCell ref="C120:H120"/>
    <mergeCell ref="I120:J120"/>
    <mergeCell ref="C121:H121"/>
    <mergeCell ref="A26:J26"/>
    <mergeCell ref="A3:J3"/>
    <mergeCell ref="A4:J4"/>
    <mergeCell ref="A6:J6"/>
    <mergeCell ref="A7:J7"/>
    <mergeCell ref="A9:J9"/>
    <mergeCell ref="A11:J11"/>
    <mergeCell ref="A12:J12"/>
    <mergeCell ref="A14:J14"/>
    <mergeCell ref="E18:G18"/>
    <mergeCell ref="E19:G19"/>
    <mergeCell ref="E20:G20"/>
    <mergeCell ref="G35:H35"/>
    <mergeCell ref="I35:J35"/>
    <mergeCell ref="G37:H37"/>
    <mergeCell ref="I37:J37"/>
    <mergeCell ref="G39:H39"/>
    <mergeCell ref="I39:J39"/>
    <mergeCell ref="A56:J56"/>
    <mergeCell ref="G65:H65"/>
    <mergeCell ref="I65:J65"/>
    <mergeCell ref="G67:H67"/>
    <mergeCell ref="I67:J67"/>
    <mergeCell ref="G48:H48"/>
    <mergeCell ref="I48:J48"/>
    <mergeCell ref="G50:H50"/>
    <mergeCell ref="I50:J50"/>
    <mergeCell ref="A52:F52"/>
    <mergeCell ref="G52:H52"/>
    <mergeCell ref="I52:J52"/>
    <mergeCell ref="G86:H86"/>
    <mergeCell ref="I86:J86"/>
    <mergeCell ref="A69:F69"/>
    <mergeCell ref="G69:H69"/>
    <mergeCell ref="I69:J69"/>
    <mergeCell ref="A72:J72"/>
    <mergeCell ref="G74:H74"/>
    <mergeCell ref="I74:J74"/>
    <mergeCell ref="G76:H76"/>
    <mergeCell ref="I76:J76"/>
    <mergeCell ref="G106:H106"/>
    <mergeCell ref="I106:J106"/>
    <mergeCell ref="G108:H108"/>
    <mergeCell ref="I108:J108"/>
    <mergeCell ref="A94:F94"/>
    <mergeCell ref="G94:H94"/>
    <mergeCell ref="I94:J94"/>
    <mergeCell ref="G89:H89"/>
    <mergeCell ref="I89:J89"/>
    <mergeCell ref="G92:H92"/>
    <mergeCell ref="I92:J92"/>
    <mergeCell ref="A96:J96"/>
    <mergeCell ref="I112:J112"/>
    <mergeCell ref="A116:F116"/>
    <mergeCell ref="G116:H116"/>
    <mergeCell ref="I116:J116"/>
    <mergeCell ref="G110:H110"/>
    <mergeCell ref="I110:J110"/>
    <mergeCell ref="C136:G136"/>
    <mergeCell ref="A132:B132"/>
    <mergeCell ref="C133:G133"/>
    <mergeCell ref="A135:B135"/>
    <mergeCell ref="A112:F112"/>
    <mergeCell ref="G112:H112"/>
    <mergeCell ref="C126:H126"/>
    <mergeCell ref="C127:H127"/>
    <mergeCell ref="C128:H128"/>
    <mergeCell ref="C129:H129"/>
  </mergeCells>
  <pageMargins left="0.4" right="0.2" top="0.2" bottom="0.4" header="0.2" footer="0.2"/>
  <pageSetup paperSize="9" scale="65" orientation="portrait" r:id="rId1"/>
  <headerFooter>
    <oddHeader>&amp;L&amp;8</oddHeader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AH234"/>
  <sheetViews>
    <sheetView topLeftCell="A198" workbookViewId="0">
      <selection activeCell="A12" sqref="A12:XFD228"/>
    </sheetView>
  </sheetViews>
  <sheetFormatPr defaultRowHeight="12.75"/>
  <cols>
    <col min="1" max="1" width="5.7109375" style="1" customWidth="1"/>
    <col min="2" max="2" width="11.7109375" style="1" customWidth="1"/>
    <col min="3" max="3" width="40.7109375" style="1" customWidth="1"/>
    <col min="4" max="5" width="11.7109375" style="1" customWidth="1"/>
    <col min="6" max="10" width="12.7109375" style="1" customWidth="1"/>
    <col min="11" max="14" width="9.140625" style="1"/>
    <col min="15" max="30" width="0" style="1" hidden="1" customWidth="1"/>
    <col min="31" max="31" width="141.7109375" style="1" hidden="1" customWidth="1"/>
    <col min="32" max="32" width="93.7109375" style="1" hidden="1" customWidth="1"/>
    <col min="33" max="33" width="0" style="1" hidden="1" customWidth="1"/>
    <col min="34" max="34" width="101.7109375" style="1" hidden="1" customWidth="1"/>
    <col min="35" max="36" width="0" style="1" hidden="1" customWidth="1"/>
    <col min="37" max="256" width="9.140625" style="1"/>
    <col min="257" max="257" width="5.7109375" style="1" customWidth="1"/>
    <col min="258" max="258" width="11.7109375" style="1" customWidth="1"/>
    <col min="259" max="259" width="40.7109375" style="1" customWidth="1"/>
    <col min="260" max="261" width="11.7109375" style="1" customWidth="1"/>
    <col min="262" max="266" width="12.7109375" style="1" customWidth="1"/>
    <col min="267" max="270" width="9.140625" style="1"/>
    <col min="271" max="292" width="0" style="1" hidden="1" customWidth="1"/>
    <col min="293" max="512" width="9.140625" style="1"/>
    <col min="513" max="513" width="5.7109375" style="1" customWidth="1"/>
    <col min="514" max="514" width="11.7109375" style="1" customWidth="1"/>
    <col min="515" max="515" width="40.7109375" style="1" customWidth="1"/>
    <col min="516" max="517" width="11.7109375" style="1" customWidth="1"/>
    <col min="518" max="522" width="12.7109375" style="1" customWidth="1"/>
    <col min="523" max="526" width="9.140625" style="1"/>
    <col min="527" max="548" width="0" style="1" hidden="1" customWidth="1"/>
    <col min="549" max="768" width="9.140625" style="1"/>
    <col min="769" max="769" width="5.7109375" style="1" customWidth="1"/>
    <col min="770" max="770" width="11.7109375" style="1" customWidth="1"/>
    <col min="771" max="771" width="40.7109375" style="1" customWidth="1"/>
    <col min="772" max="773" width="11.7109375" style="1" customWidth="1"/>
    <col min="774" max="778" width="12.7109375" style="1" customWidth="1"/>
    <col min="779" max="782" width="9.140625" style="1"/>
    <col min="783" max="804" width="0" style="1" hidden="1" customWidth="1"/>
    <col min="805" max="1024" width="9.140625" style="1"/>
    <col min="1025" max="1025" width="5.7109375" style="1" customWidth="1"/>
    <col min="1026" max="1026" width="11.7109375" style="1" customWidth="1"/>
    <col min="1027" max="1027" width="40.7109375" style="1" customWidth="1"/>
    <col min="1028" max="1029" width="11.7109375" style="1" customWidth="1"/>
    <col min="1030" max="1034" width="12.7109375" style="1" customWidth="1"/>
    <col min="1035" max="1038" width="9.140625" style="1"/>
    <col min="1039" max="1060" width="0" style="1" hidden="1" customWidth="1"/>
    <col min="1061" max="1280" width="9.140625" style="1"/>
    <col min="1281" max="1281" width="5.7109375" style="1" customWidth="1"/>
    <col min="1282" max="1282" width="11.7109375" style="1" customWidth="1"/>
    <col min="1283" max="1283" width="40.7109375" style="1" customWidth="1"/>
    <col min="1284" max="1285" width="11.7109375" style="1" customWidth="1"/>
    <col min="1286" max="1290" width="12.7109375" style="1" customWidth="1"/>
    <col min="1291" max="1294" width="9.140625" style="1"/>
    <col min="1295" max="1316" width="0" style="1" hidden="1" customWidth="1"/>
    <col min="1317" max="1536" width="9.140625" style="1"/>
    <col min="1537" max="1537" width="5.7109375" style="1" customWidth="1"/>
    <col min="1538" max="1538" width="11.7109375" style="1" customWidth="1"/>
    <col min="1539" max="1539" width="40.7109375" style="1" customWidth="1"/>
    <col min="1540" max="1541" width="11.7109375" style="1" customWidth="1"/>
    <col min="1542" max="1546" width="12.7109375" style="1" customWidth="1"/>
    <col min="1547" max="1550" width="9.140625" style="1"/>
    <col min="1551" max="1572" width="0" style="1" hidden="1" customWidth="1"/>
    <col min="1573" max="1792" width="9.140625" style="1"/>
    <col min="1793" max="1793" width="5.7109375" style="1" customWidth="1"/>
    <col min="1794" max="1794" width="11.7109375" style="1" customWidth="1"/>
    <col min="1795" max="1795" width="40.7109375" style="1" customWidth="1"/>
    <col min="1796" max="1797" width="11.7109375" style="1" customWidth="1"/>
    <col min="1798" max="1802" width="12.7109375" style="1" customWidth="1"/>
    <col min="1803" max="1806" width="9.140625" style="1"/>
    <col min="1807" max="1828" width="0" style="1" hidden="1" customWidth="1"/>
    <col min="1829" max="2048" width="9.140625" style="1"/>
    <col min="2049" max="2049" width="5.7109375" style="1" customWidth="1"/>
    <col min="2050" max="2050" width="11.7109375" style="1" customWidth="1"/>
    <col min="2051" max="2051" width="40.7109375" style="1" customWidth="1"/>
    <col min="2052" max="2053" width="11.7109375" style="1" customWidth="1"/>
    <col min="2054" max="2058" width="12.7109375" style="1" customWidth="1"/>
    <col min="2059" max="2062" width="9.140625" style="1"/>
    <col min="2063" max="2084" width="0" style="1" hidden="1" customWidth="1"/>
    <col min="2085" max="2304" width="9.140625" style="1"/>
    <col min="2305" max="2305" width="5.7109375" style="1" customWidth="1"/>
    <col min="2306" max="2306" width="11.7109375" style="1" customWidth="1"/>
    <col min="2307" max="2307" width="40.7109375" style="1" customWidth="1"/>
    <col min="2308" max="2309" width="11.7109375" style="1" customWidth="1"/>
    <col min="2310" max="2314" width="12.7109375" style="1" customWidth="1"/>
    <col min="2315" max="2318" width="9.140625" style="1"/>
    <col min="2319" max="2340" width="0" style="1" hidden="1" customWidth="1"/>
    <col min="2341" max="2560" width="9.140625" style="1"/>
    <col min="2561" max="2561" width="5.7109375" style="1" customWidth="1"/>
    <col min="2562" max="2562" width="11.7109375" style="1" customWidth="1"/>
    <col min="2563" max="2563" width="40.7109375" style="1" customWidth="1"/>
    <col min="2564" max="2565" width="11.7109375" style="1" customWidth="1"/>
    <col min="2566" max="2570" width="12.7109375" style="1" customWidth="1"/>
    <col min="2571" max="2574" width="9.140625" style="1"/>
    <col min="2575" max="2596" width="0" style="1" hidden="1" customWidth="1"/>
    <col min="2597" max="2816" width="9.140625" style="1"/>
    <col min="2817" max="2817" width="5.7109375" style="1" customWidth="1"/>
    <col min="2818" max="2818" width="11.7109375" style="1" customWidth="1"/>
    <col min="2819" max="2819" width="40.7109375" style="1" customWidth="1"/>
    <col min="2820" max="2821" width="11.7109375" style="1" customWidth="1"/>
    <col min="2822" max="2826" width="12.7109375" style="1" customWidth="1"/>
    <col min="2827" max="2830" width="9.140625" style="1"/>
    <col min="2831" max="2852" width="0" style="1" hidden="1" customWidth="1"/>
    <col min="2853" max="3072" width="9.140625" style="1"/>
    <col min="3073" max="3073" width="5.7109375" style="1" customWidth="1"/>
    <col min="3074" max="3074" width="11.7109375" style="1" customWidth="1"/>
    <col min="3075" max="3075" width="40.7109375" style="1" customWidth="1"/>
    <col min="3076" max="3077" width="11.7109375" style="1" customWidth="1"/>
    <col min="3078" max="3082" width="12.7109375" style="1" customWidth="1"/>
    <col min="3083" max="3086" width="9.140625" style="1"/>
    <col min="3087" max="3108" width="0" style="1" hidden="1" customWidth="1"/>
    <col min="3109" max="3328" width="9.140625" style="1"/>
    <col min="3329" max="3329" width="5.7109375" style="1" customWidth="1"/>
    <col min="3330" max="3330" width="11.7109375" style="1" customWidth="1"/>
    <col min="3331" max="3331" width="40.7109375" style="1" customWidth="1"/>
    <col min="3332" max="3333" width="11.7109375" style="1" customWidth="1"/>
    <col min="3334" max="3338" width="12.7109375" style="1" customWidth="1"/>
    <col min="3339" max="3342" width="9.140625" style="1"/>
    <col min="3343" max="3364" width="0" style="1" hidden="1" customWidth="1"/>
    <col min="3365" max="3584" width="9.140625" style="1"/>
    <col min="3585" max="3585" width="5.7109375" style="1" customWidth="1"/>
    <col min="3586" max="3586" width="11.7109375" style="1" customWidth="1"/>
    <col min="3587" max="3587" width="40.7109375" style="1" customWidth="1"/>
    <col min="3588" max="3589" width="11.7109375" style="1" customWidth="1"/>
    <col min="3590" max="3594" width="12.7109375" style="1" customWidth="1"/>
    <col min="3595" max="3598" width="9.140625" style="1"/>
    <col min="3599" max="3620" width="0" style="1" hidden="1" customWidth="1"/>
    <col min="3621" max="3840" width="9.140625" style="1"/>
    <col min="3841" max="3841" width="5.7109375" style="1" customWidth="1"/>
    <col min="3842" max="3842" width="11.7109375" style="1" customWidth="1"/>
    <col min="3843" max="3843" width="40.7109375" style="1" customWidth="1"/>
    <col min="3844" max="3845" width="11.7109375" style="1" customWidth="1"/>
    <col min="3846" max="3850" width="12.7109375" style="1" customWidth="1"/>
    <col min="3851" max="3854" width="9.140625" style="1"/>
    <col min="3855" max="3876" width="0" style="1" hidden="1" customWidth="1"/>
    <col min="3877" max="4096" width="9.140625" style="1"/>
    <col min="4097" max="4097" width="5.7109375" style="1" customWidth="1"/>
    <col min="4098" max="4098" width="11.7109375" style="1" customWidth="1"/>
    <col min="4099" max="4099" width="40.7109375" style="1" customWidth="1"/>
    <col min="4100" max="4101" width="11.7109375" style="1" customWidth="1"/>
    <col min="4102" max="4106" width="12.7109375" style="1" customWidth="1"/>
    <col min="4107" max="4110" width="9.140625" style="1"/>
    <col min="4111" max="4132" width="0" style="1" hidden="1" customWidth="1"/>
    <col min="4133" max="4352" width="9.140625" style="1"/>
    <col min="4353" max="4353" width="5.7109375" style="1" customWidth="1"/>
    <col min="4354" max="4354" width="11.7109375" style="1" customWidth="1"/>
    <col min="4355" max="4355" width="40.7109375" style="1" customWidth="1"/>
    <col min="4356" max="4357" width="11.7109375" style="1" customWidth="1"/>
    <col min="4358" max="4362" width="12.7109375" style="1" customWidth="1"/>
    <col min="4363" max="4366" width="9.140625" style="1"/>
    <col min="4367" max="4388" width="0" style="1" hidden="1" customWidth="1"/>
    <col min="4389" max="4608" width="9.140625" style="1"/>
    <col min="4609" max="4609" width="5.7109375" style="1" customWidth="1"/>
    <col min="4610" max="4610" width="11.7109375" style="1" customWidth="1"/>
    <col min="4611" max="4611" width="40.7109375" style="1" customWidth="1"/>
    <col min="4612" max="4613" width="11.7109375" style="1" customWidth="1"/>
    <col min="4614" max="4618" width="12.7109375" style="1" customWidth="1"/>
    <col min="4619" max="4622" width="9.140625" style="1"/>
    <col min="4623" max="4644" width="0" style="1" hidden="1" customWidth="1"/>
    <col min="4645" max="4864" width="9.140625" style="1"/>
    <col min="4865" max="4865" width="5.7109375" style="1" customWidth="1"/>
    <col min="4866" max="4866" width="11.7109375" style="1" customWidth="1"/>
    <col min="4867" max="4867" width="40.7109375" style="1" customWidth="1"/>
    <col min="4868" max="4869" width="11.7109375" style="1" customWidth="1"/>
    <col min="4870" max="4874" width="12.7109375" style="1" customWidth="1"/>
    <col min="4875" max="4878" width="9.140625" style="1"/>
    <col min="4879" max="4900" width="0" style="1" hidden="1" customWidth="1"/>
    <col min="4901" max="5120" width="9.140625" style="1"/>
    <col min="5121" max="5121" width="5.7109375" style="1" customWidth="1"/>
    <col min="5122" max="5122" width="11.7109375" style="1" customWidth="1"/>
    <col min="5123" max="5123" width="40.7109375" style="1" customWidth="1"/>
    <col min="5124" max="5125" width="11.7109375" style="1" customWidth="1"/>
    <col min="5126" max="5130" width="12.7109375" style="1" customWidth="1"/>
    <col min="5131" max="5134" width="9.140625" style="1"/>
    <col min="5135" max="5156" width="0" style="1" hidden="1" customWidth="1"/>
    <col min="5157" max="5376" width="9.140625" style="1"/>
    <col min="5377" max="5377" width="5.7109375" style="1" customWidth="1"/>
    <col min="5378" max="5378" width="11.7109375" style="1" customWidth="1"/>
    <col min="5379" max="5379" width="40.7109375" style="1" customWidth="1"/>
    <col min="5380" max="5381" width="11.7109375" style="1" customWidth="1"/>
    <col min="5382" max="5386" width="12.7109375" style="1" customWidth="1"/>
    <col min="5387" max="5390" width="9.140625" style="1"/>
    <col min="5391" max="5412" width="0" style="1" hidden="1" customWidth="1"/>
    <col min="5413" max="5632" width="9.140625" style="1"/>
    <col min="5633" max="5633" width="5.7109375" style="1" customWidth="1"/>
    <col min="5634" max="5634" width="11.7109375" style="1" customWidth="1"/>
    <col min="5635" max="5635" width="40.7109375" style="1" customWidth="1"/>
    <col min="5636" max="5637" width="11.7109375" style="1" customWidth="1"/>
    <col min="5638" max="5642" width="12.7109375" style="1" customWidth="1"/>
    <col min="5643" max="5646" width="9.140625" style="1"/>
    <col min="5647" max="5668" width="0" style="1" hidden="1" customWidth="1"/>
    <col min="5669" max="5888" width="9.140625" style="1"/>
    <col min="5889" max="5889" width="5.7109375" style="1" customWidth="1"/>
    <col min="5890" max="5890" width="11.7109375" style="1" customWidth="1"/>
    <col min="5891" max="5891" width="40.7109375" style="1" customWidth="1"/>
    <col min="5892" max="5893" width="11.7109375" style="1" customWidth="1"/>
    <col min="5894" max="5898" width="12.7109375" style="1" customWidth="1"/>
    <col min="5899" max="5902" width="9.140625" style="1"/>
    <col min="5903" max="5924" width="0" style="1" hidden="1" customWidth="1"/>
    <col min="5925" max="6144" width="9.140625" style="1"/>
    <col min="6145" max="6145" width="5.7109375" style="1" customWidth="1"/>
    <col min="6146" max="6146" width="11.7109375" style="1" customWidth="1"/>
    <col min="6147" max="6147" width="40.7109375" style="1" customWidth="1"/>
    <col min="6148" max="6149" width="11.7109375" style="1" customWidth="1"/>
    <col min="6150" max="6154" width="12.7109375" style="1" customWidth="1"/>
    <col min="6155" max="6158" width="9.140625" style="1"/>
    <col min="6159" max="6180" width="0" style="1" hidden="1" customWidth="1"/>
    <col min="6181" max="6400" width="9.140625" style="1"/>
    <col min="6401" max="6401" width="5.7109375" style="1" customWidth="1"/>
    <col min="6402" max="6402" width="11.7109375" style="1" customWidth="1"/>
    <col min="6403" max="6403" width="40.7109375" style="1" customWidth="1"/>
    <col min="6404" max="6405" width="11.7109375" style="1" customWidth="1"/>
    <col min="6406" max="6410" width="12.7109375" style="1" customWidth="1"/>
    <col min="6411" max="6414" width="9.140625" style="1"/>
    <col min="6415" max="6436" width="0" style="1" hidden="1" customWidth="1"/>
    <col min="6437" max="6656" width="9.140625" style="1"/>
    <col min="6657" max="6657" width="5.7109375" style="1" customWidth="1"/>
    <col min="6658" max="6658" width="11.7109375" style="1" customWidth="1"/>
    <col min="6659" max="6659" width="40.7109375" style="1" customWidth="1"/>
    <col min="6660" max="6661" width="11.7109375" style="1" customWidth="1"/>
    <col min="6662" max="6666" width="12.7109375" style="1" customWidth="1"/>
    <col min="6667" max="6670" width="9.140625" style="1"/>
    <col min="6671" max="6692" width="0" style="1" hidden="1" customWidth="1"/>
    <col min="6693" max="6912" width="9.140625" style="1"/>
    <col min="6913" max="6913" width="5.7109375" style="1" customWidth="1"/>
    <col min="6914" max="6914" width="11.7109375" style="1" customWidth="1"/>
    <col min="6915" max="6915" width="40.7109375" style="1" customWidth="1"/>
    <col min="6916" max="6917" width="11.7109375" style="1" customWidth="1"/>
    <col min="6918" max="6922" width="12.7109375" style="1" customWidth="1"/>
    <col min="6923" max="6926" width="9.140625" style="1"/>
    <col min="6927" max="6948" width="0" style="1" hidden="1" customWidth="1"/>
    <col min="6949" max="7168" width="9.140625" style="1"/>
    <col min="7169" max="7169" width="5.7109375" style="1" customWidth="1"/>
    <col min="7170" max="7170" width="11.7109375" style="1" customWidth="1"/>
    <col min="7171" max="7171" width="40.7109375" style="1" customWidth="1"/>
    <col min="7172" max="7173" width="11.7109375" style="1" customWidth="1"/>
    <col min="7174" max="7178" width="12.7109375" style="1" customWidth="1"/>
    <col min="7179" max="7182" width="9.140625" style="1"/>
    <col min="7183" max="7204" width="0" style="1" hidden="1" customWidth="1"/>
    <col min="7205" max="7424" width="9.140625" style="1"/>
    <col min="7425" max="7425" width="5.7109375" style="1" customWidth="1"/>
    <col min="7426" max="7426" width="11.7109375" style="1" customWidth="1"/>
    <col min="7427" max="7427" width="40.7109375" style="1" customWidth="1"/>
    <col min="7428" max="7429" width="11.7109375" style="1" customWidth="1"/>
    <col min="7430" max="7434" width="12.7109375" style="1" customWidth="1"/>
    <col min="7435" max="7438" width="9.140625" style="1"/>
    <col min="7439" max="7460" width="0" style="1" hidden="1" customWidth="1"/>
    <col min="7461" max="7680" width="9.140625" style="1"/>
    <col min="7681" max="7681" width="5.7109375" style="1" customWidth="1"/>
    <col min="7682" max="7682" width="11.7109375" style="1" customWidth="1"/>
    <col min="7683" max="7683" width="40.7109375" style="1" customWidth="1"/>
    <col min="7684" max="7685" width="11.7109375" style="1" customWidth="1"/>
    <col min="7686" max="7690" width="12.7109375" style="1" customWidth="1"/>
    <col min="7691" max="7694" width="9.140625" style="1"/>
    <col min="7695" max="7716" width="0" style="1" hidden="1" customWidth="1"/>
    <col min="7717" max="7936" width="9.140625" style="1"/>
    <col min="7937" max="7937" width="5.7109375" style="1" customWidth="1"/>
    <col min="7938" max="7938" width="11.7109375" style="1" customWidth="1"/>
    <col min="7939" max="7939" width="40.7109375" style="1" customWidth="1"/>
    <col min="7940" max="7941" width="11.7109375" style="1" customWidth="1"/>
    <col min="7942" max="7946" width="12.7109375" style="1" customWidth="1"/>
    <col min="7947" max="7950" width="9.140625" style="1"/>
    <col min="7951" max="7972" width="0" style="1" hidden="1" customWidth="1"/>
    <col min="7973" max="8192" width="9.140625" style="1"/>
    <col min="8193" max="8193" width="5.7109375" style="1" customWidth="1"/>
    <col min="8194" max="8194" width="11.7109375" style="1" customWidth="1"/>
    <col min="8195" max="8195" width="40.7109375" style="1" customWidth="1"/>
    <col min="8196" max="8197" width="11.7109375" style="1" customWidth="1"/>
    <col min="8198" max="8202" width="12.7109375" style="1" customWidth="1"/>
    <col min="8203" max="8206" width="9.140625" style="1"/>
    <col min="8207" max="8228" width="0" style="1" hidden="1" customWidth="1"/>
    <col min="8229" max="8448" width="9.140625" style="1"/>
    <col min="8449" max="8449" width="5.7109375" style="1" customWidth="1"/>
    <col min="8450" max="8450" width="11.7109375" style="1" customWidth="1"/>
    <col min="8451" max="8451" width="40.7109375" style="1" customWidth="1"/>
    <col min="8452" max="8453" width="11.7109375" style="1" customWidth="1"/>
    <col min="8454" max="8458" width="12.7109375" style="1" customWidth="1"/>
    <col min="8459" max="8462" width="9.140625" style="1"/>
    <col min="8463" max="8484" width="0" style="1" hidden="1" customWidth="1"/>
    <col min="8485" max="8704" width="9.140625" style="1"/>
    <col min="8705" max="8705" width="5.7109375" style="1" customWidth="1"/>
    <col min="8706" max="8706" width="11.7109375" style="1" customWidth="1"/>
    <col min="8707" max="8707" width="40.7109375" style="1" customWidth="1"/>
    <col min="8708" max="8709" width="11.7109375" style="1" customWidth="1"/>
    <col min="8710" max="8714" width="12.7109375" style="1" customWidth="1"/>
    <col min="8715" max="8718" width="9.140625" style="1"/>
    <col min="8719" max="8740" width="0" style="1" hidden="1" customWidth="1"/>
    <col min="8741" max="8960" width="9.140625" style="1"/>
    <col min="8961" max="8961" width="5.7109375" style="1" customWidth="1"/>
    <col min="8962" max="8962" width="11.7109375" style="1" customWidth="1"/>
    <col min="8963" max="8963" width="40.7109375" style="1" customWidth="1"/>
    <col min="8964" max="8965" width="11.7109375" style="1" customWidth="1"/>
    <col min="8966" max="8970" width="12.7109375" style="1" customWidth="1"/>
    <col min="8971" max="8974" width="9.140625" style="1"/>
    <col min="8975" max="8996" width="0" style="1" hidden="1" customWidth="1"/>
    <col min="8997" max="9216" width="9.140625" style="1"/>
    <col min="9217" max="9217" width="5.7109375" style="1" customWidth="1"/>
    <col min="9218" max="9218" width="11.7109375" style="1" customWidth="1"/>
    <col min="9219" max="9219" width="40.7109375" style="1" customWidth="1"/>
    <col min="9220" max="9221" width="11.7109375" style="1" customWidth="1"/>
    <col min="9222" max="9226" width="12.7109375" style="1" customWidth="1"/>
    <col min="9227" max="9230" width="9.140625" style="1"/>
    <col min="9231" max="9252" width="0" style="1" hidden="1" customWidth="1"/>
    <col min="9253" max="9472" width="9.140625" style="1"/>
    <col min="9473" max="9473" width="5.7109375" style="1" customWidth="1"/>
    <col min="9474" max="9474" width="11.7109375" style="1" customWidth="1"/>
    <col min="9475" max="9475" width="40.7109375" style="1" customWidth="1"/>
    <col min="9476" max="9477" width="11.7109375" style="1" customWidth="1"/>
    <col min="9478" max="9482" width="12.7109375" style="1" customWidth="1"/>
    <col min="9483" max="9486" width="9.140625" style="1"/>
    <col min="9487" max="9508" width="0" style="1" hidden="1" customWidth="1"/>
    <col min="9509" max="9728" width="9.140625" style="1"/>
    <col min="9729" max="9729" width="5.7109375" style="1" customWidth="1"/>
    <col min="9730" max="9730" width="11.7109375" style="1" customWidth="1"/>
    <col min="9731" max="9731" width="40.7109375" style="1" customWidth="1"/>
    <col min="9732" max="9733" width="11.7109375" style="1" customWidth="1"/>
    <col min="9734" max="9738" width="12.7109375" style="1" customWidth="1"/>
    <col min="9739" max="9742" width="9.140625" style="1"/>
    <col min="9743" max="9764" width="0" style="1" hidden="1" customWidth="1"/>
    <col min="9765" max="9984" width="9.140625" style="1"/>
    <col min="9985" max="9985" width="5.7109375" style="1" customWidth="1"/>
    <col min="9986" max="9986" width="11.7109375" style="1" customWidth="1"/>
    <col min="9987" max="9987" width="40.7109375" style="1" customWidth="1"/>
    <col min="9988" max="9989" width="11.7109375" style="1" customWidth="1"/>
    <col min="9990" max="9994" width="12.7109375" style="1" customWidth="1"/>
    <col min="9995" max="9998" width="9.140625" style="1"/>
    <col min="9999" max="10020" width="0" style="1" hidden="1" customWidth="1"/>
    <col min="10021" max="10240" width="9.140625" style="1"/>
    <col min="10241" max="10241" width="5.7109375" style="1" customWidth="1"/>
    <col min="10242" max="10242" width="11.7109375" style="1" customWidth="1"/>
    <col min="10243" max="10243" width="40.7109375" style="1" customWidth="1"/>
    <col min="10244" max="10245" width="11.7109375" style="1" customWidth="1"/>
    <col min="10246" max="10250" width="12.7109375" style="1" customWidth="1"/>
    <col min="10251" max="10254" width="9.140625" style="1"/>
    <col min="10255" max="10276" width="0" style="1" hidden="1" customWidth="1"/>
    <col min="10277" max="10496" width="9.140625" style="1"/>
    <col min="10497" max="10497" width="5.7109375" style="1" customWidth="1"/>
    <col min="10498" max="10498" width="11.7109375" style="1" customWidth="1"/>
    <col min="10499" max="10499" width="40.7109375" style="1" customWidth="1"/>
    <col min="10500" max="10501" width="11.7109375" style="1" customWidth="1"/>
    <col min="10502" max="10506" width="12.7109375" style="1" customWidth="1"/>
    <col min="10507" max="10510" width="9.140625" style="1"/>
    <col min="10511" max="10532" width="0" style="1" hidden="1" customWidth="1"/>
    <col min="10533" max="10752" width="9.140625" style="1"/>
    <col min="10753" max="10753" width="5.7109375" style="1" customWidth="1"/>
    <col min="10754" max="10754" width="11.7109375" style="1" customWidth="1"/>
    <col min="10755" max="10755" width="40.7109375" style="1" customWidth="1"/>
    <col min="10756" max="10757" width="11.7109375" style="1" customWidth="1"/>
    <col min="10758" max="10762" width="12.7109375" style="1" customWidth="1"/>
    <col min="10763" max="10766" width="9.140625" style="1"/>
    <col min="10767" max="10788" width="0" style="1" hidden="1" customWidth="1"/>
    <col min="10789" max="11008" width="9.140625" style="1"/>
    <col min="11009" max="11009" width="5.7109375" style="1" customWidth="1"/>
    <col min="11010" max="11010" width="11.7109375" style="1" customWidth="1"/>
    <col min="11011" max="11011" width="40.7109375" style="1" customWidth="1"/>
    <col min="11012" max="11013" width="11.7109375" style="1" customWidth="1"/>
    <col min="11014" max="11018" width="12.7109375" style="1" customWidth="1"/>
    <col min="11019" max="11022" width="9.140625" style="1"/>
    <col min="11023" max="11044" width="0" style="1" hidden="1" customWidth="1"/>
    <col min="11045" max="11264" width="9.140625" style="1"/>
    <col min="11265" max="11265" width="5.7109375" style="1" customWidth="1"/>
    <col min="11266" max="11266" width="11.7109375" style="1" customWidth="1"/>
    <col min="11267" max="11267" width="40.7109375" style="1" customWidth="1"/>
    <col min="11268" max="11269" width="11.7109375" style="1" customWidth="1"/>
    <col min="11270" max="11274" width="12.7109375" style="1" customWidth="1"/>
    <col min="11275" max="11278" width="9.140625" style="1"/>
    <col min="11279" max="11300" width="0" style="1" hidden="1" customWidth="1"/>
    <col min="11301" max="11520" width="9.140625" style="1"/>
    <col min="11521" max="11521" width="5.7109375" style="1" customWidth="1"/>
    <col min="11522" max="11522" width="11.7109375" style="1" customWidth="1"/>
    <col min="11523" max="11523" width="40.7109375" style="1" customWidth="1"/>
    <col min="11524" max="11525" width="11.7109375" style="1" customWidth="1"/>
    <col min="11526" max="11530" width="12.7109375" style="1" customWidth="1"/>
    <col min="11531" max="11534" width="9.140625" style="1"/>
    <col min="11535" max="11556" width="0" style="1" hidden="1" customWidth="1"/>
    <col min="11557" max="11776" width="9.140625" style="1"/>
    <col min="11777" max="11777" width="5.7109375" style="1" customWidth="1"/>
    <col min="11778" max="11778" width="11.7109375" style="1" customWidth="1"/>
    <col min="11779" max="11779" width="40.7109375" style="1" customWidth="1"/>
    <col min="11780" max="11781" width="11.7109375" style="1" customWidth="1"/>
    <col min="11782" max="11786" width="12.7109375" style="1" customWidth="1"/>
    <col min="11787" max="11790" width="9.140625" style="1"/>
    <col min="11791" max="11812" width="0" style="1" hidden="1" customWidth="1"/>
    <col min="11813" max="12032" width="9.140625" style="1"/>
    <col min="12033" max="12033" width="5.7109375" style="1" customWidth="1"/>
    <col min="12034" max="12034" width="11.7109375" style="1" customWidth="1"/>
    <col min="12035" max="12035" width="40.7109375" style="1" customWidth="1"/>
    <col min="12036" max="12037" width="11.7109375" style="1" customWidth="1"/>
    <col min="12038" max="12042" width="12.7109375" style="1" customWidth="1"/>
    <col min="12043" max="12046" width="9.140625" style="1"/>
    <col min="12047" max="12068" width="0" style="1" hidden="1" customWidth="1"/>
    <col min="12069" max="12288" width="9.140625" style="1"/>
    <col min="12289" max="12289" width="5.7109375" style="1" customWidth="1"/>
    <col min="12290" max="12290" width="11.7109375" style="1" customWidth="1"/>
    <col min="12291" max="12291" width="40.7109375" style="1" customWidth="1"/>
    <col min="12292" max="12293" width="11.7109375" style="1" customWidth="1"/>
    <col min="12294" max="12298" width="12.7109375" style="1" customWidth="1"/>
    <col min="12299" max="12302" width="9.140625" style="1"/>
    <col min="12303" max="12324" width="0" style="1" hidden="1" customWidth="1"/>
    <col min="12325" max="12544" width="9.140625" style="1"/>
    <col min="12545" max="12545" width="5.7109375" style="1" customWidth="1"/>
    <col min="12546" max="12546" width="11.7109375" style="1" customWidth="1"/>
    <col min="12547" max="12547" width="40.7109375" style="1" customWidth="1"/>
    <col min="12548" max="12549" width="11.7109375" style="1" customWidth="1"/>
    <col min="12550" max="12554" width="12.7109375" style="1" customWidth="1"/>
    <col min="12555" max="12558" width="9.140625" style="1"/>
    <col min="12559" max="12580" width="0" style="1" hidden="1" customWidth="1"/>
    <col min="12581" max="12800" width="9.140625" style="1"/>
    <col min="12801" max="12801" width="5.7109375" style="1" customWidth="1"/>
    <col min="12802" max="12802" width="11.7109375" style="1" customWidth="1"/>
    <col min="12803" max="12803" width="40.7109375" style="1" customWidth="1"/>
    <col min="12804" max="12805" width="11.7109375" style="1" customWidth="1"/>
    <col min="12806" max="12810" width="12.7109375" style="1" customWidth="1"/>
    <col min="12811" max="12814" width="9.140625" style="1"/>
    <col min="12815" max="12836" width="0" style="1" hidden="1" customWidth="1"/>
    <col min="12837" max="13056" width="9.140625" style="1"/>
    <col min="13057" max="13057" width="5.7109375" style="1" customWidth="1"/>
    <col min="13058" max="13058" width="11.7109375" style="1" customWidth="1"/>
    <col min="13059" max="13059" width="40.7109375" style="1" customWidth="1"/>
    <col min="13060" max="13061" width="11.7109375" style="1" customWidth="1"/>
    <col min="13062" max="13066" width="12.7109375" style="1" customWidth="1"/>
    <col min="13067" max="13070" width="9.140625" style="1"/>
    <col min="13071" max="13092" width="0" style="1" hidden="1" customWidth="1"/>
    <col min="13093" max="13312" width="9.140625" style="1"/>
    <col min="13313" max="13313" width="5.7109375" style="1" customWidth="1"/>
    <col min="13314" max="13314" width="11.7109375" style="1" customWidth="1"/>
    <col min="13315" max="13315" width="40.7109375" style="1" customWidth="1"/>
    <col min="13316" max="13317" width="11.7109375" style="1" customWidth="1"/>
    <col min="13318" max="13322" width="12.7109375" style="1" customWidth="1"/>
    <col min="13323" max="13326" width="9.140625" style="1"/>
    <col min="13327" max="13348" width="0" style="1" hidden="1" customWidth="1"/>
    <col min="13349" max="13568" width="9.140625" style="1"/>
    <col min="13569" max="13569" width="5.7109375" style="1" customWidth="1"/>
    <col min="13570" max="13570" width="11.7109375" style="1" customWidth="1"/>
    <col min="13571" max="13571" width="40.7109375" style="1" customWidth="1"/>
    <col min="13572" max="13573" width="11.7109375" style="1" customWidth="1"/>
    <col min="13574" max="13578" width="12.7109375" style="1" customWidth="1"/>
    <col min="13579" max="13582" width="9.140625" style="1"/>
    <col min="13583" max="13604" width="0" style="1" hidden="1" customWidth="1"/>
    <col min="13605" max="13824" width="9.140625" style="1"/>
    <col min="13825" max="13825" width="5.7109375" style="1" customWidth="1"/>
    <col min="13826" max="13826" width="11.7109375" style="1" customWidth="1"/>
    <col min="13827" max="13827" width="40.7109375" style="1" customWidth="1"/>
    <col min="13828" max="13829" width="11.7109375" style="1" customWidth="1"/>
    <col min="13830" max="13834" width="12.7109375" style="1" customWidth="1"/>
    <col min="13835" max="13838" width="9.140625" style="1"/>
    <col min="13839" max="13860" width="0" style="1" hidden="1" customWidth="1"/>
    <col min="13861" max="14080" width="9.140625" style="1"/>
    <col min="14081" max="14081" width="5.7109375" style="1" customWidth="1"/>
    <col min="14082" max="14082" width="11.7109375" style="1" customWidth="1"/>
    <col min="14083" max="14083" width="40.7109375" style="1" customWidth="1"/>
    <col min="14084" max="14085" width="11.7109375" style="1" customWidth="1"/>
    <col min="14086" max="14090" width="12.7109375" style="1" customWidth="1"/>
    <col min="14091" max="14094" width="9.140625" style="1"/>
    <col min="14095" max="14116" width="0" style="1" hidden="1" customWidth="1"/>
    <col min="14117" max="14336" width="9.140625" style="1"/>
    <col min="14337" max="14337" width="5.7109375" style="1" customWidth="1"/>
    <col min="14338" max="14338" width="11.7109375" style="1" customWidth="1"/>
    <col min="14339" max="14339" width="40.7109375" style="1" customWidth="1"/>
    <col min="14340" max="14341" width="11.7109375" style="1" customWidth="1"/>
    <col min="14342" max="14346" width="12.7109375" style="1" customWidth="1"/>
    <col min="14347" max="14350" width="9.140625" style="1"/>
    <col min="14351" max="14372" width="0" style="1" hidden="1" customWidth="1"/>
    <col min="14373" max="14592" width="9.140625" style="1"/>
    <col min="14593" max="14593" width="5.7109375" style="1" customWidth="1"/>
    <col min="14594" max="14594" width="11.7109375" style="1" customWidth="1"/>
    <col min="14595" max="14595" width="40.7109375" style="1" customWidth="1"/>
    <col min="14596" max="14597" width="11.7109375" style="1" customWidth="1"/>
    <col min="14598" max="14602" width="12.7109375" style="1" customWidth="1"/>
    <col min="14603" max="14606" width="9.140625" style="1"/>
    <col min="14607" max="14628" width="0" style="1" hidden="1" customWidth="1"/>
    <col min="14629" max="14848" width="9.140625" style="1"/>
    <col min="14849" max="14849" width="5.7109375" style="1" customWidth="1"/>
    <col min="14850" max="14850" width="11.7109375" style="1" customWidth="1"/>
    <col min="14851" max="14851" width="40.7109375" style="1" customWidth="1"/>
    <col min="14852" max="14853" width="11.7109375" style="1" customWidth="1"/>
    <col min="14854" max="14858" width="12.7109375" style="1" customWidth="1"/>
    <col min="14859" max="14862" width="9.140625" style="1"/>
    <col min="14863" max="14884" width="0" style="1" hidden="1" customWidth="1"/>
    <col min="14885" max="15104" width="9.140625" style="1"/>
    <col min="15105" max="15105" width="5.7109375" style="1" customWidth="1"/>
    <col min="15106" max="15106" width="11.7109375" style="1" customWidth="1"/>
    <col min="15107" max="15107" width="40.7109375" style="1" customWidth="1"/>
    <col min="15108" max="15109" width="11.7109375" style="1" customWidth="1"/>
    <col min="15110" max="15114" width="12.7109375" style="1" customWidth="1"/>
    <col min="15115" max="15118" width="9.140625" style="1"/>
    <col min="15119" max="15140" width="0" style="1" hidden="1" customWidth="1"/>
    <col min="15141" max="15360" width="9.140625" style="1"/>
    <col min="15361" max="15361" width="5.7109375" style="1" customWidth="1"/>
    <col min="15362" max="15362" width="11.7109375" style="1" customWidth="1"/>
    <col min="15363" max="15363" width="40.7109375" style="1" customWidth="1"/>
    <col min="15364" max="15365" width="11.7109375" style="1" customWidth="1"/>
    <col min="15366" max="15370" width="12.7109375" style="1" customWidth="1"/>
    <col min="15371" max="15374" width="9.140625" style="1"/>
    <col min="15375" max="15396" width="0" style="1" hidden="1" customWidth="1"/>
    <col min="15397" max="15616" width="9.140625" style="1"/>
    <col min="15617" max="15617" width="5.7109375" style="1" customWidth="1"/>
    <col min="15618" max="15618" width="11.7109375" style="1" customWidth="1"/>
    <col min="15619" max="15619" width="40.7109375" style="1" customWidth="1"/>
    <col min="15620" max="15621" width="11.7109375" style="1" customWidth="1"/>
    <col min="15622" max="15626" width="12.7109375" style="1" customWidth="1"/>
    <col min="15627" max="15630" width="9.140625" style="1"/>
    <col min="15631" max="15652" width="0" style="1" hidden="1" customWidth="1"/>
    <col min="15653" max="15872" width="9.140625" style="1"/>
    <col min="15873" max="15873" width="5.7109375" style="1" customWidth="1"/>
    <col min="15874" max="15874" width="11.7109375" style="1" customWidth="1"/>
    <col min="15875" max="15875" width="40.7109375" style="1" customWidth="1"/>
    <col min="15876" max="15877" width="11.7109375" style="1" customWidth="1"/>
    <col min="15878" max="15882" width="12.7109375" style="1" customWidth="1"/>
    <col min="15883" max="15886" width="9.140625" style="1"/>
    <col min="15887" max="15908" width="0" style="1" hidden="1" customWidth="1"/>
    <col min="15909" max="16128" width="9.140625" style="1"/>
    <col min="16129" max="16129" width="5.7109375" style="1" customWidth="1"/>
    <col min="16130" max="16130" width="11.7109375" style="1" customWidth="1"/>
    <col min="16131" max="16131" width="40.7109375" style="1" customWidth="1"/>
    <col min="16132" max="16133" width="11.7109375" style="1" customWidth="1"/>
    <col min="16134" max="16138" width="12.7109375" style="1" customWidth="1"/>
    <col min="16139" max="16142" width="9.140625" style="1"/>
    <col min="16143" max="16164" width="0" style="1" hidden="1" customWidth="1"/>
    <col min="16165" max="16384" width="9.140625" style="1"/>
  </cols>
  <sheetData>
    <row r="1" spans="1:31" s="40" customFormat="1" ht="12">
      <c r="A1" s="40" t="s">
        <v>370</v>
      </c>
    </row>
    <row r="2" spans="1:31" ht="14.25">
      <c r="A2" s="37"/>
      <c r="B2" s="37"/>
      <c r="C2" s="37"/>
      <c r="D2" s="37"/>
      <c r="E2" s="37"/>
      <c r="F2" s="37"/>
      <c r="G2" s="37"/>
      <c r="H2" s="37"/>
      <c r="I2" s="37"/>
      <c r="J2" s="89" t="s">
        <v>65</v>
      </c>
    </row>
    <row r="3" spans="1:31" ht="16.5">
      <c r="A3" s="90"/>
      <c r="B3" s="276" t="s">
        <v>66</v>
      </c>
      <c r="C3" s="276"/>
      <c r="D3" s="276"/>
      <c r="E3" s="276"/>
      <c r="F3" s="5"/>
      <c r="G3" s="276" t="s">
        <v>67</v>
      </c>
      <c r="H3" s="277"/>
      <c r="I3" s="277"/>
      <c r="J3" s="277"/>
    </row>
    <row r="4" spans="1:31" ht="14.25">
      <c r="A4" s="5"/>
      <c r="B4" s="278"/>
      <c r="C4" s="278"/>
      <c r="D4" s="278"/>
      <c r="E4" s="278"/>
      <c r="F4" s="5"/>
      <c r="G4" s="278"/>
      <c r="H4" s="277"/>
      <c r="I4" s="277"/>
      <c r="J4" s="277"/>
    </row>
    <row r="5" spans="1:31" ht="14.25">
      <c r="A5" s="38"/>
      <c r="B5" s="38"/>
      <c r="C5" s="91"/>
      <c r="D5" s="91"/>
      <c r="E5" s="91"/>
      <c r="F5" s="5"/>
      <c r="G5" s="15"/>
      <c r="H5" s="91"/>
      <c r="I5" s="91"/>
      <c r="J5" s="91"/>
    </row>
    <row r="6" spans="1:31" ht="14.25">
      <c r="A6" s="15"/>
      <c r="B6" s="278" t="s">
        <v>371</v>
      </c>
      <c r="C6" s="278"/>
      <c r="D6" s="278"/>
      <c r="E6" s="278"/>
      <c r="F6" s="5"/>
      <c r="G6" s="278" t="s">
        <v>371</v>
      </c>
      <c r="H6" s="277"/>
      <c r="I6" s="277"/>
      <c r="J6" s="277"/>
    </row>
    <row r="7" spans="1:31" ht="14.25">
      <c r="A7" s="9"/>
      <c r="B7" s="285" t="s">
        <v>68</v>
      </c>
      <c r="C7" s="285"/>
      <c r="D7" s="285"/>
      <c r="E7" s="285"/>
      <c r="F7" s="5"/>
      <c r="G7" s="285" t="s">
        <v>68</v>
      </c>
      <c r="H7" s="286"/>
      <c r="I7" s="286"/>
      <c r="J7" s="286"/>
    </row>
    <row r="9" spans="1:31" ht="14.25">
      <c r="A9" s="5"/>
      <c r="B9" s="5"/>
      <c r="C9" s="5"/>
      <c r="D9" s="5"/>
      <c r="E9" s="5"/>
      <c r="F9" s="5"/>
      <c r="G9" s="5"/>
      <c r="H9" s="5"/>
      <c r="I9" s="5"/>
      <c r="J9" s="89"/>
    </row>
    <row r="10" spans="1:31" ht="15.75">
      <c r="A10" s="287"/>
      <c r="B10" s="287"/>
      <c r="C10" s="287"/>
      <c r="D10" s="287"/>
      <c r="E10" s="287"/>
      <c r="F10" s="287"/>
      <c r="G10" s="287"/>
      <c r="H10" s="287"/>
      <c r="I10" s="287"/>
      <c r="J10" s="287"/>
    </row>
    <row r="11" spans="1:31">
      <c r="A11" s="288" t="s">
        <v>69</v>
      </c>
      <c r="B11" s="288"/>
      <c r="C11" s="288"/>
      <c r="D11" s="288"/>
      <c r="E11" s="288"/>
      <c r="F11" s="288"/>
      <c r="G11" s="288"/>
      <c r="H11" s="288"/>
      <c r="I11" s="288"/>
      <c r="J11" s="288"/>
    </row>
    <row r="12" spans="1:31" ht="14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31" ht="15.75">
      <c r="A13" s="287" t="s">
        <v>323</v>
      </c>
      <c r="B13" s="287"/>
      <c r="C13" s="287"/>
      <c r="D13" s="287"/>
      <c r="E13" s="287"/>
      <c r="F13" s="287"/>
      <c r="G13" s="287"/>
      <c r="H13" s="287"/>
      <c r="I13" s="287"/>
      <c r="J13" s="287"/>
      <c r="AE13" s="92" t="s">
        <v>321</v>
      </c>
    </row>
    <row r="14" spans="1:31">
      <c r="A14" s="282" t="s">
        <v>71</v>
      </c>
      <c r="B14" s="282"/>
      <c r="C14" s="282"/>
      <c r="D14" s="282"/>
      <c r="E14" s="282"/>
      <c r="F14" s="282"/>
      <c r="G14" s="282"/>
      <c r="H14" s="282"/>
      <c r="I14" s="282"/>
      <c r="J14" s="282"/>
    </row>
    <row r="15" spans="1:31" ht="14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31" ht="18" hidden="1">
      <c r="A16" s="279"/>
      <c r="B16" s="279"/>
      <c r="C16" s="279"/>
      <c r="D16" s="279"/>
      <c r="E16" s="279"/>
      <c r="F16" s="279"/>
      <c r="G16" s="279"/>
      <c r="H16" s="279"/>
      <c r="I16" s="279"/>
      <c r="J16" s="279"/>
    </row>
    <row r="17" spans="1:31" ht="14.25" hidden="1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31" ht="18">
      <c r="A18" s="280" t="s">
        <v>324</v>
      </c>
      <c r="B18" s="281"/>
      <c r="C18" s="281"/>
      <c r="D18" s="281"/>
      <c r="E18" s="281"/>
      <c r="F18" s="281"/>
      <c r="G18" s="281"/>
      <c r="H18" s="281"/>
      <c r="I18" s="281"/>
      <c r="J18" s="281"/>
      <c r="AE18" s="93" t="s">
        <v>1962</v>
      </c>
    </row>
    <row r="19" spans="1:31">
      <c r="A19" s="282" t="s">
        <v>72</v>
      </c>
      <c r="B19" s="283"/>
      <c r="C19" s="283"/>
      <c r="D19" s="283"/>
      <c r="E19" s="283"/>
      <c r="F19" s="283"/>
      <c r="G19" s="283"/>
      <c r="H19" s="283"/>
      <c r="I19" s="283"/>
      <c r="J19" s="283"/>
    </row>
    <row r="20" spans="1:31" ht="14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31" ht="14.25">
      <c r="A21" s="284" t="s">
        <v>373</v>
      </c>
      <c r="B21" s="284"/>
      <c r="C21" s="284"/>
      <c r="D21" s="284"/>
      <c r="E21" s="284"/>
      <c r="F21" s="284"/>
      <c r="G21" s="284"/>
      <c r="H21" s="284"/>
      <c r="I21" s="284"/>
      <c r="J21" s="284"/>
      <c r="AE21" s="94" t="s">
        <v>373</v>
      </c>
    </row>
    <row r="22" spans="1:31" ht="14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31" ht="14.25">
      <c r="A23" s="5"/>
      <c r="B23" s="5"/>
      <c r="C23" s="5"/>
      <c r="D23" s="5"/>
      <c r="E23" s="5"/>
      <c r="F23" s="5"/>
      <c r="G23" s="5"/>
      <c r="H23" s="34" t="s">
        <v>73</v>
      </c>
      <c r="I23" s="34" t="s">
        <v>74</v>
      </c>
      <c r="J23" s="5"/>
    </row>
    <row r="24" spans="1:31" ht="14.25">
      <c r="A24" s="5"/>
      <c r="B24" s="5"/>
      <c r="C24" s="5"/>
      <c r="D24" s="5"/>
      <c r="E24" s="5"/>
      <c r="F24" s="5"/>
      <c r="G24" s="5"/>
      <c r="H24" s="34" t="s">
        <v>75</v>
      </c>
      <c r="I24" s="34" t="s">
        <v>75</v>
      </c>
      <c r="J24" s="5"/>
    </row>
    <row r="25" spans="1:31" ht="14.25">
      <c r="A25" s="5"/>
      <c r="B25" s="5"/>
      <c r="C25" s="5"/>
      <c r="D25" s="5"/>
      <c r="E25" s="278" t="s">
        <v>76</v>
      </c>
      <c r="F25" s="278"/>
      <c r="G25" s="278"/>
      <c r="H25" s="95">
        <v>77.340419999999995</v>
      </c>
      <c r="I25" s="95">
        <v>1632.7855199999999</v>
      </c>
      <c r="J25" s="5" t="s">
        <v>77</v>
      </c>
    </row>
    <row r="26" spans="1:31" ht="14.25">
      <c r="A26" s="5"/>
      <c r="B26" s="5"/>
      <c r="C26" s="5"/>
      <c r="D26" s="5"/>
      <c r="E26" s="278" t="s">
        <v>78</v>
      </c>
      <c r="F26" s="278"/>
      <c r="G26" s="278"/>
      <c r="H26" s="95">
        <v>2744.3487999999998</v>
      </c>
      <c r="I26" s="95">
        <v>2744.3487999999998</v>
      </c>
      <c r="J26" s="5" t="s">
        <v>79</v>
      </c>
    </row>
    <row r="27" spans="1:31" ht="14.25">
      <c r="A27" s="5"/>
      <c r="B27" s="5"/>
      <c r="C27" s="5"/>
      <c r="D27" s="5"/>
      <c r="E27" s="278" t="s">
        <v>26</v>
      </c>
      <c r="F27" s="278"/>
      <c r="G27" s="278"/>
      <c r="H27" s="95">
        <v>37.729660000000003</v>
      </c>
      <c r="I27" s="95">
        <v>37.729660000000003</v>
      </c>
      <c r="J27" s="5" t="s">
        <v>77</v>
      </c>
    </row>
    <row r="28" spans="1:31" ht="14.25">
      <c r="A28" s="5"/>
      <c r="B28" s="5"/>
      <c r="C28" s="5"/>
      <c r="D28" s="5"/>
      <c r="E28" s="5"/>
      <c r="F28" s="5"/>
      <c r="G28" s="5"/>
      <c r="H28" s="37"/>
      <c r="I28" s="95"/>
      <c r="J28" s="5"/>
    </row>
    <row r="29" spans="1:31" ht="14.25">
      <c r="A29" s="5" t="s">
        <v>22</v>
      </c>
      <c r="B29" s="5"/>
      <c r="C29" s="5"/>
      <c r="D29" s="96"/>
      <c r="E29" s="6"/>
      <c r="F29" s="5"/>
      <c r="G29" s="5"/>
      <c r="H29" s="5"/>
      <c r="I29" s="5"/>
      <c r="J29" s="5"/>
    </row>
    <row r="30" spans="1:31" ht="71.25">
      <c r="A30" s="42" t="s">
        <v>2</v>
      </c>
      <c r="B30" s="42" t="s">
        <v>80</v>
      </c>
      <c r="C30" s="42" t="s">
        <v>24</v>
      </c>
      <c r="D30" s="42" t="s">
        <v>81</v>
      </c>
      <c r="E30" s="42" t="s">
        <v>82</v>
      </c>
      <c r="F30" s="42" t="s">
        <v>83</v>
      </c>
      <c r="G30" s="41" t="s">
        <v>84</v>
      </c>
      <c r="H30" s="42" t="s">
        <v>85</v>
      </c>
      <c r="I30" s="42" t="s">
        <v>86</v>
      </c>
      <c r="J30" s="42" t="s">
        <v>87</v>
      </c>
    </row>
    <row r="31" spans="1:31" ht="14.25">
      <c r="A31" s="42">
        <v>1</v>
      </c>
      <c r="B31" s="42">
        <v>2</v>
      </c>
      <c r="C31" s="42">
        <v>3</v>
      </c>
      <c r="D31" s="42">
        <v>4</v>
      </c>
      <c r="E31" s="42">
        <v>5</v>
      </c>
      <c r="F31" s="42">
        <v>6</v>
      </c>
      <c r="G31" s="42">
        <v>7</v>
      </c>
      <c r="H31" s="42">
        <v>8</v>
      </c>
      <c r="I31" s="42">
        <v>9</v>
      </c>
      <c r="J31" s="42">
        <v>10</v>
      </c>
    </row>
    <row r="33" spans="1:31" ht="16.5">
      <c r="A33" s="290" t="s">
        <v>677</v>
      </c>
      <c r="B33" s="290"/>
      <c r="C33" s="290"/>
      <c r="D33" s="290"/>
      <c r="E33" s="290"/>
      <c r="F33" s="290"/>
      <c r="G33" s="290"/>
      <c r="H33" s="290"/>
      <c r="I33" s="290"/>
      <c r="J33" s="290"/>
      <c r="AE33" s="97" t="s">
        <v>677</v>
      </c>
    </row>
    <row r="35" spans="1:31" ht="16.5">
      <c r="A35" s="290" t="s">
        <v>1963</v>
      </c>
      <c r="B35" s="290"/>
      <c r="C35" s="290"/>
      <c r="D35" s="290"/>
      <c r="E35" s="290"/>
      <c r="F35" s="290"/>
      <c r="G35" s="290"/>
      <c r="H35" s="290"/>
      <c r="I35" s="290"/>
      <c r="J35" s="290"/>
      <c r="AE35" s="97" t="s">
        <v>1963</v>
      </c>
    </row>
    <row r="36" spans="1:31" ht="71.25">
      <c r="A36" s="98" t="s">
        <v>376</v>
      </c>
      <c r="B36" s="99" t="s">
        <v>1964</v>
      </c>
      <c r="C36" s="99" t="s">
        <v>1965</v>
      </c>
      <c r="D36" s="100" t="s">
        <v>1966</v>
      </c>
      <c r="E36" s="37">
        <v>1</v>
      </c>
      <c r="F36" s="101"/>
      <c r="G36" s="94"/>
      <c r="H36" s="95"/>
      <c r="I36" s="102" t="s">
        <v>98</v>
      </c>
      <c r="J36" s="95"/>
      <c r="R36" s="1">
        <v>621.54</v>
      </c>
      <c r="S36" s="1">
        <v>621.54</v>
      </c>
      <c r="T36" s="1">
        <v>382.48</v>
      </c>
      <c r="U36" s="1">
        <v>382.48</v>
      </c>
    </row>
    <row r="37" spans="1:31" ht="14.25">
      <c r="A37" s="98"/>
      <c r="B37" s="99"/>
      <c r="C37" s="99" t="s">
        <v>88</v>
      </c>
      <c r="D37" s="100"/>
      <c r="E37" s="37"/>
      <c r="F37" s="101">
        <v>796.84</v>
      </c>
      <c r="G37" s="94" t="s">
        <v>771</v>
      </c>
      <c r="H37" s="95">
        <v>956.21</v>
      </c>
      <c r="I37" s="102">
        <v>1</v>
      </c>
      <c r="J37" s="95">
        <v>956.21</v>
      </c>
      <c r="Q37" s="1">
        <v>956.21</v>
      </c>
    </row>
    <row r="38" spans="1:31" ht="14.25">
      <c r="A38" s="98"/>
      <c r="B38" s="99"/>
      <c r="C38" s="99" t="s">
        <v>90</v>
      </c>
      <c r="D38" s="100" t="s">
        <v>91</v>
      </c>
      <c r="E38" s="37">
        <v>65</v>
      </c>
      <c r="F38" s="101"/>
      <c r="G38" s="94"/>
      <c r="H38" s="95">
        <v>621.54</v>
      </c>
      <c r="I38" s="102">
        <v>65</v>
      </c>
      <c r="J38" s="95">
        <v>621.54</v>
      </c>
    </row>
    <row r="39" spans="1:31" ht="14.25">
      <c r="A39" s="98"/>
      <c r="B39" s="99"/>
      <c r="C39" s="99" t="s">
        <v>92</v>
      </c>
      <c r="D39" s="100" t="s">
        <v>91</v>
      </c>
      <c r="E39" s="37">
        <v>40</v>
      </c>
      <c r="F39" s="101"/>
      <c r="G39" s="94"/>
      <c r="H39" s="95">
        <v>382.48</v>
      </c>
      <c r="I39" s="102">
        <v>40</v>
      </c>
      <c r="J39" s="95">
        <v>382.48</v>
      </c>
    </row>
    <row r="40" spans="1:31" ht="14.25">
      <c r="A40" s="104"/>
      <c r="B40" s="105"/>
      <c r="C40" s="105" t="s">
        <v>93</v>
      </c>
      <c r="D40" s="106" t="s">
        <v>94</v>
      </c>
      <c r="E40" s="107">
        <v>60.33</v>
      </c>
      <c r="F40" s="108"/>
      <c r="G40" s="109" t="s">
        <v>771</v>
      </c>
      <c r="H40" s="110">
        <v>72.396000000000001</v>
      </c>
      <c r="I40" s="111"/>
      <c r="J40" s="110"/>
    </row>
    <row r="41" spans="1:31" ht="15">
      <c r="C41" s="112" t="s">
        <v>95</v>
      </c>
      <c r="G41" s="289">
        <v>1960.23</v>
      </c>
      <c r="H41" s="289"/>
      <c r="I41" s="289">
        <v>1960.23</v>
      </c>
      <c r="J41" s="289"/>
      <c r="O41" s="113">
        <v>1960.23</v>
      </c>
      <c r="P41" s="113">
        <v>1960.23</v>
      </c>
    </row>
    <row r="42" spans="1:31" ht="71.25">
      <c r="A42" s="98" t="s">
        <v>381</v>
      </c>
      <c r="B42" s="99" t="s">
        <v>1967</v>
      </c>
      <c r="C42" s="99" t="s">
        <v>1968</v>
      </c>
      <c r="D42" s="100" t="s">
        <v>1966</v>
      </c>
      <c r="E42" s="37">
        <v>2</v>
      </c>
      <c r="F42" s="101"/>
      <c r="G42" s="94"/>
      <c r="H42" s="95"/>
      <c r="I42" s="102" t="s">
        <v>98</v>
      </c>
      <c r="J42" s="95"/>
      <c r="R42" s="1">
        <v>991.21</v>
      </c>
      <c r="S42" s="1">
        <v>991.21</v>
      </c>
      <c r="T42" s="1">
        <v>609.98</v>
      </c>
      <c r="U42" s="1">
        <v>609.98</v>
      </c>
    </row>
    <row r="43" spans="1:31" ht="14.25">
      <c r="A43" s="98"/>
      <c r="B43" s="99"/>
      <c r="C43" s="99" t="s">
        <v>88</v>
      </c>
      <c r="D43" s="100"/>
      <c r="E43" s="37"/>
      <c r="F43" s="101">
        <v>635.39</v>
      </c>
      <c r="G43" s="94" t="s">
        <v>771</v>
      </c>
      <c r="H43" s="95">
        <v>1524.94</v>
      </c>
      <c r="I43" s="102">
        <v>1</v>
      </c>
      <c r="J43" s="95">
        <v>1524.94</v>
      </c>
      <c r="Q43" s="1">
        <v>1524.94</v>
      </c>
    </row>
    <row r="44" spans="1:31" ht="14.25">
      <c r="A44" s="98"/>
      <c r="B44" s="99"/>
      <c r="C44" s="99" t="s">
        <v>90</v>
      </c>
      <c r="D44" s="100" t="s">
        <v>91</v>
      </c>
      <c r="E44" s="37">
        <v>65</v>
      </c>
      <c r="F44" s="101"/>
      <c r="G44" s="94"/>
      <c r="H44" s="95">
        <v>991.21</v>
      </c>
      <c r="I44" s="102">
        <v>65</v>
      </c>
      <c r="J44" s="95">
        <v>991.21</v>
      </c>
    </row>
    <row r="45" spans="1:31" ht="14.25">
      <c r="A45" s="98"/>
      <c r="B45" s="99"/>
      <c r="C45" s="99" t="s">
        <v>92</v>
      </c>
      <c r="D45" s="100" t="s">
        <v>91</v>
      </c>
      <c r="E45" s="37">
        <v>40</v>
      </c>
      <c r="F45" s="101"/>
      <c r="G45" s="94"/>
      <c r="H45" s="95">
        <v>609.98</v>
      </c>
      <c r="I45" s="102">
        <v>40</v>
      </c>
      <c r="J45" s="95">
        <v>609.98</v>
      </c>
    </row>
    <row r="46" spans="1:31" ht="14.25">
      <c r="A46" s="104"/>
      <c r="B46" s="105"/>
      <c r="C46" s="105" t="s">
        <v>93</v>
      </c>
      <c r="D46" s="106" t="s">
        <v>94</v>
      </c>
      <c r="E46" s="107">
        <v>48.24</v>
      </c>
      <c r="F46" s="108"/>
      <c r="G46" s="109" t="s">
        <v>771</v>
      </c>
      <c r="H46" s="110">
        <v>115.776</v>
      </c>
      <c r="I46" s="111"/>
      <c r="J46" s="110"/>
    </row>
    <row r="47" spans="1:31" ht="15">
      <c r="C47" s="112" t="s">
        <v>95</v>
      </c>
      <c r="G47" s="289">
        <v>3126.13</v>
      </c>
      <c r="H47" s="289"/>
      <c r="I47" s="289">
        <v>3126.13</v>
      </c>
      <c r="J47" s="289"/>
      <c r="O47" s="113">
        <v>3126.13</v>
      </c>
      <c r="P47" s="113">
        <v>3126.13</v>
      </c>
    </row>
    <row r="48" spans="1:31" ht="42.75">
      <c r="A48" s="98" t="s">
        <v>385</v>
      </c>
      <c r="B48" s="99" t="s">
        <v>1969</v>
      </c>
      <c r="C48" s="99" t="s">
        <v>1970</v>
      </c>
      <c r="D48" s="100" t="s">
        <v>1811</v>
      </c>
      <c r="E48" s="37">
        <v>2</v>
      </c>
      <c r="F48" s="101"/>
      <c r="G48" s="94"/>
      <c r="H48" s="95"/>
      <c r="I48" s="102" t="s">
        <v>98</v>
      </c>
      <c r="J48" s="95"/>
      <c r="R48" s="1">
        <v>103.52</v>
      </c>
      <c r="S48" s="1">
        <v>103.52</v>
      </c>
      <c r="T48" s="1">
        <v>63.7</v>
      </c>
      <c r="U48" s="1">
        <v>63.7</v>
      </c>
    </row>
    <row r="49" spans="1:21" ht="14.25">
      <c r="A49" s="98"/>
      <c r="B49" s="99"/>
      <c r="C49" s="99" t="s">
        <v>88</v>
      </c>
      <c r="D49" s="100"/>
      <c r="E49" s="37"/>
      <c r="F49" s="101">
        <v>66.36</v>
      </c>
      <c r="G49" s="94" t="s">
        <v>771</v>
      </c>
      <c r="H49" s="95">
        <v>159.26</v>
      </c>
      <c r="I49" s="102">
        <v>1</v>
      </c>
      <c r="J49" s="95">
        <v>159.26</v>
      </c>
      <c r="Q49" s="1">
        <v>159.26</v>
      </c>
    </row>
    <row r="50" spans="1:21" ht="14.25">
      <c r="A50" s="98"/>
      <c r="B50" s="99"/>
      <c r="C50" s="99" t="s">
        <v>90</v>
      </c>
      <c r="D50" s="100" t="s">
        <v>91</v>
      </c>
      <c r="E50" s="37">
        <v>65</v>
      </c>
      <c r="F50" s="101"/>
      <c r="G50" s="94"/>
      <c r="H50" s="95">
        <v>103.52</v>
      </c>
      <c r="I50" s="102">
        <v>65</v>
      </c>
      <c r="J50" s="95">
        <v>103.52</v>
      </c>
    </row>
    <row r="51" spans="1:21" ht="14.25">
      <c r="A51" s="98"/>
      <c r="B51" s="99"/>
      <c r="C51" s="99" t="s">
        <v>92</v>
      </c>
      <c r="D51" s="100" t="s">
        <v>91</v>
      </c>
      <c r="E51" s="37">
        <v>40</v>
      </c>
      <c r="F51" s="101"/>
      <c r="G51" s="94"/>
      <c r="H51" s="95">
        <v>63.7</v>
      </c>
      <c r="I51" s="102">
        <v>40</v>
      </c>
      <c r="J51" s="95">
        <v>63.7</v>
      </c>
    </row>
    <row r="52" spans="1:21" ht="14.25">
      <c r="A52" s="104"/>
      <c r="B52" s="105"/>
      <c r="C52" s="105" t="s">
        <v>93</v>
      </c>
      <c r="D52" s="106" t="s">
        <v>94</v>
      </c>
      <c r="E52" s="107">
        <v>5.04</v>
      </c>
      <c r="F52" s="108"/>
      <c r="G52" s="109" t="s">
        <v>771</v>
      </c>
      <c r="H52" s="110">
        <v>12.096</v>
      </c>
      <c r="I52" s="111"/>
      <c r="J52" s="110"/>
    </row>
    <row r="53" spans="1:21" ht="15">
      <c r="C53" s="112" t="s">
        <v>95</v>
      </c>
      <c r="G53" s="289">
        <v>326.48</v>
      </c>
      <c r="H53" s="289"/>
      <c r="I53" s="289">
        <v>326.48</v>
      </c>
      <c r="J53" s="289"/>
      <c r="O53" s="113">
        <v>326.48</v>
      </c>
      <c r="P53" s="113">
        <v>326.48</v>
      </c>
    </row>
    <row r="54" spans="1:21" ht="42.75">
      <c r="A54" s="98" t="s">
        <v>389</v>
      </c>
      <c r="B54" s="99" t="s">
        <v>1971</v>
      </c>
      <c r="C54" s="99" t="s">
        <v>1972</v>
      </c>
      <c r="D54" s="100" t="s">
        <v>1811</v>
      </c>
      <c r="E54" s="37">
        <v>2</v>
      </c>
      <c r="F54" s="101"/>
      <c r="G54" s="94"/>
      <c r="H54" s="95"/>
      <c r="I54" s="102" t="s">
        <v>98</v>
      </c>
      <c r="J54" s="95"/>
      <c r="R54" s="1">
        <v>73.98</v>
      </c>
      <c r="S54" s="1">
        <v>73.98</v>
      </c>
      <c r="T54" s="1">
        <v>45.52</v>
      </c>
      <c r="U54" s="1">
        <v>45.52</v>
      </c>
    </row>
    <row r="55" spans="1:21" ht="14.25">
      <c r="A55" s="98"/>
      <c r="B55" s="99"/>
      <c r="C55" s="99" t="s">
        <v>88</v>
      </c>
      <c r="D55" s="100"/>
      <c r="E55" s="37"/>
      <c r="F55" s="101">
        <v>47.42</v>
      </c>
      <c r="G55" s="94" t="s">
        <v>771</v>
      </c>
      <c r="H55" s="95">
        <v>113.81</v>
      </c>
      <c r="I55" s="102">
        <v>1</v>
      </c>
      <c r="J55" s="95">
        <v>113.81</v>
      </c>
      <c r="Q55" s="1">
        <v>113.81</v>
      </c>
    </row>
    <row r="56" spans="1:21" ht="14.25">
      <c r="A56" s="98"/>
      <c r="B56" s="99"/>
      <c r="C56" s="99" t="s">
        <v>90</v>
      </c>
      <c r="D56" s="100" t="s">
        <v>91</v>
      </c>
      <c r="E56" s="37">
        <v>65</v>
      </c>
      <c r="F56" s="101"/>
      <c r="G56" s="94"/>
      <c r="H56" s="95">
        <v>73.98</v>
      </c>
      <c r="I56" s="102">
        <v>65</v>
      </c>
      <c r="J56" s="95">
        <v>73.98</v>
      </c>
    </row>
    <row r="57" spans="1:21" ht="14.25">
      <c r="A57" s="98"/>
      <c r="B57" s="99"/>
      <c r="C57" s="99" t="s">
        <v>92</v>
      </c>
      <c r="D57" s="100" t="s">
        <v>91</v>
      </c>
      <c r="E57" s="37">
        <v>40</v>
      </c>
      <c r="F57" s="101"/>
      <c r="G57" s="94"/>
      <c r="H57" s="95">
        <v>45.52</v>
      </c>
      <c r="I57" s="102">
        <v>40</v>
      </c>
      <c r="J57" s="95">
        <v>45.52</v>
      </c>
    </row>
    <row r="58" spans="1:21" ht="14.25">
      <c r="A58" s="104"/>
      <c r="B58" s="105"/>
      <c r="C58" s="105" t="s">
        <v>93</v>
      </c>
      <c r="D58" s="106" t="s">
        <v>94</v>
      </c>
      <c r="E58" s="107">
        <v>3.6</v>
      </c>
      <c r="F58" s="108"/>
      <c r="G58" s="109" t="s">
        <v>771</v>
      </c>
      <c r="H58" s="110">
        <v>8.64</v>
      </c>
      <c r="I58" s="111"/>
      <c r="J58" s="110"/>
    </row>
    <row r="59" spans="1:21" ht="15">
      <c r="C59" s="112" t="s">
        <v>95</v>
      </c>
      <c r="G59" s="289">
        <v>233.31</v>
      </c>
      <c r="H59" s="289"/>
      <c r="I59" s="289">
        <v>233.31</v>
      </c>
      <c r="J59" s="289"/>
      <c r="O59" s="113">
        <v>233.31</v>
      </c>
      <c r="P59" s="113">
        <v>233.31</v>
      </c>
    </row>
    <row r="60" spans="1:21" ht="57">
      <c r="A60" s="98" t="s">
        <v>392</v>
      </c>
      <c r="B60" s="99" t="s">
        <v>1973</v>
      </c>
      <c r="C60" s="99" t="s">
        <v>1974</v>
      </c>
      <c r="D60" s="100" t="s">
        <v>1975</v>
      </c>
      <c r="E60" s="37">
        <v>3</v>
      </c>
      <c r="F60" s="101"/>
      <c r="G60" s="94"/>
      <c r="H60" s="95"/>
      <c r="I60" s="102" t="s">
        <v>98</v>
      </c>
      <c r="J60" s="95"/>
      <c r="R60" s="1">
        <v>909.84</v>
      </c>
      <c r="S60" s="1">
        <v>909.84</v>
      </c>
      <c r="T60" s="1">
        <v>559.9</v>
      </c>
      <c r="U60" s="1">
        <v>559.9</v>
      </c>
    </row>
    <row r="61" spans="1:21" ht="14.25">
      <c r="A61" s="98"/>
      <c r="B61" s="99"/>
      <c r="C61" s="99" t="s">
        <v>88</v>
      </c>
      <c r="D61" s="100"/>
      <c r="E61" s="37"/>
      <c r="F61" s="101">
        <v>388.82</v>
      </c>
      <c r="G61" s="94" t="s">
        <v>771</v>
      </c>
      <c r="H61" s="95">
        <v>1399.75</v>
      </c>
      <c r="I61" s="102">
        <v>1</v>
      </c>
      <c r="J61" s="95">
        <v>1399.75</v>
      </c>
      <c r="Q61" s="1">
        <v>1399.75</v>
      </c>
    </row>
    <row r="62" spans="1:21" ht="14.25">
      <c r="A62" s="98"/>
      <c r="B62" s="99"/>
      <c r="C62" s="99" t="s">
        <v>90</v>
      </c>
      <c r="D62" s="100" t="s">
        <v>91</v>
      </c>
      <c r="E62" s="37">
        <v>65</v>
      </c>
      <c r="F62" s="101"/>
      <c r="G62" s="94"/>
      <c r="H62" s="95">
        <v>909.84</v>
      </c>
      <c r="I62" s="102">
        <v>65</v>
      </c>
      <c r="J62" s="95">
        <v>909.84</v>
      </c>
    </row>
    <row r="63" spans="1:21" ht="14.25">
      <c r="A63" s="98"/>
      <c r="B63" s="99"/>
      <c r="C63" s="99" t="s">
        <v>92</v>
      </c>
      <c r="D63" s="100" t="s">
        <v>91</v>
      </c>
      <c r="E63" s="37">
        <v>40</v>
      </c>
      <c r="F63" s="101"/>
      <c r="G63" s="94"/>
      <c r="H63" s="95">
        <v>559.9</v>
      </c>
      <c r="I63" s="102">
        <v>40</v>
      </c>
      <c r="J63" s="95">
        <v>559.9</v>
      </c>
    </row>
    <row r="64" spans="1:21" ht="14.25">
      <c r="A64" s="104"/>
      <c r="B64" s="105"/>
      <c r="C64" s="105" t="s">
        <v>93</v>
      </c>
      <c r="D64" s="106" t="s">
        <v>94</v>
      </c>
      <c r="E64" s="107">
        <v>29.52</v>
      </c>
      <c r="F64" s="108"/>
      <c r="G64" s="109" t="s">
        <v>771</v>
      </c>
      <c r="H64" s="110">
        <v>106.27199999999999</v>
      </c>
      <c r="I64" s="111"/>
      <c r="J64" s="110"/>
    </row>
    <row r="65" spans="1:21" ht="15">
      <c r="C65" s="112" t="s">
        <v>95</v>
      </c>
      <c r="G65" s="289">
        <v>2869.49</v>
      </c>
      <c r="H65" s="289"/>
      <c r="I65" s="289">
        <v>2869.49</v>
      </c>
      <c r="J65" s="289"/>
      <c r="O65" s="113">
        <v>2869.49</v>
      </c>
      <c r="P65" s="113">
        <v>2869.49</v>
      </c>
    </row>
    <row r="66" spans="1:21" ht="57">
      <c r="A66" s="98" t="s">
        <v>396</v>
      </c>
      <c r="B66" s="99" t="s">
        <v>1976</v>
      </c>
      <c r="C66" s="99" t="s">
        <v>1977</v>
      </c>
      <c r="D66" s="100" t="s">
        <v>1975</v>
      </c>
      <c r="E66" s="37">
        <v>1</v>
      </c>
      <c r="F66" s="101"/>
      <c r="G66" s="94"/>
      <c r="H66" s="95"/>
      <c r="I66" s="102" t="s">
        <v>98</v>
      </c>
      <c r="J66" s="95"/>
      <c r="R66" s="1">
        <v>162.72</v>
      </c>
      <c r="S66" s="1">
        <v>162.72</v>
      </c>
      <c r="T66" s="1">
        <v>100.14</v>
      </c>
      <c r="U66" s="1">
        <v>100.14</v>
      </c>
    </row>
    <row r="67" spans="1:21" ht="14.25">
      <c r="A67" s="98"/>
      <c r="B67" s="99"/>
      <c r="C67" s="99" t="s">
        <v>88</v>
      </c>
      <c r="D67" s="100"/>
      <c r="E67" s="37"/>
      <c r="F67" s="101">
        <v>208.62</v>
      </c>
      <c r="G67" s="94" t="s">
        <v>771</v>
      </c>
      <c r="H67" s="95">
        <v>250.34</v>
      </c>
      <c r="I67" s="102">
        <v>1</v>
      </c>
      <c r="J67" s="95">
        <v>250.34</v>
      </c>
      <c r="Q67" s="1">
        <v>250.34</v>
      </c>
    </row>
    <row r="68" spans="1:21" ht="14.25">
      <c r="A68" s="98"/>
      <c r="B68" s="99"/>
      <c r="C68" s="99" t="s">
        <v>90</v>
      </c>
      <c r="D68" s="100" t="s">
        <v>91</v>
      </c>
      <c r="E68" s="37">
        <v>65</v>
      </c>
      <c r="F68" s="101"/>
      <c r="G68" s="94"/>
      <c r="H68" s="95">
        <v>162.72</v>
      </c>
      <c r="I68" s="102">
        <v>65</v>
      </c>
      <c r="J68" s="95">
        <v>162.72</v>
      </c>
    </row>
    <row r="69" spans="1:21" ht="14.25">
      <c r="A69" s="98"/>
      <c r="B69" s="99"/>
      <c r="C69" s="99" t="s">
        <v>92</v>
      </c>
      <c r="D69" s="100" t="s">
        <v>91</v>
      </c>
      <c r="E69" s="37">
        <v>40</v>
      </c>
      <c r="F69" s="101"/>
      <c r="G69" s="94"/>
      <c r="H69" s="95">
        <v>100.14</v>
      </c>
      <c r="I69" s="102">
        <v>40</v>
      </c>
      <c r="J69" s="95">
        <v>100.14</v>
      </c>
    </row>
    <row r="70" spans="1:21" ht="14.25">
      <c r="A70" s="104"/>
      <c r="B70" s="105"/>
      <c r="C70" s="105" t="s">
        <v>93</v>
      </c>
      <c r="D70" s="106" t="s">
        <v>94</v>
      </c>
      <c r="E70" s="107">
        <v>15.84</v>
      </c>
      <c r="F70" s="108"/>
      <c r="G70" s="109" t="s">
        <v>771</v>
      </c>
      <c r="H70" s="110">
        <v>19.007999999999999</v>
      </c>
      <c r="I70" s="111"/>
      <c r="J70" s="110"/>
    </row>
    <row r="71" spans="1:21" ht="15">
      <c r="C71" s="112" t="s">
        <v>95</v>
      </c>
      <c r="G71" s="289">
        <v>513.20000000000005</v>
      </c>
      <c r="H71" s="289"/>
      <c r="I71" s="289">
        <v>513.20000000000005</v>
      </c>
      <c r="J71" s="289"/>
      <c r="O71" s="113">
        <v>513.20000000000005</v>
      </c>
      <c r="P71" s="113">
        <v>513.20000000000005</v>
      </c>
    </row>
    <row r="72" spans="1:21" ht="57">
      <c r="A72" s="98" t="s">
        <v>401</v>
      </c>
      <c r="B72" s="99" t="s">
        <v>1978</v>
      </c>
      <c r="C72" s="99" t="s">
        <v>1979</v>
      </c>
      <c r="D72" s="100" t="s">
        <v>1975</v>
      </c>
      <c r="E72" s="37">
        <v>1</v>
      </c>
      <c r="F72" s="101"/>
      <c r="G72" s="94"/>
      <c r="H72" s="95"/>
      <c r="I72" s="102" t="s">
        <v>98</v>
      </c>
      <c r="J72" s="95"/>
      <c r="R72" s="1">
        <v>125.74</v>
      </c>
      <c r="S72" s="1">
        <v>125.74</v>
      </c>
      <c r="T72" s="1">
        <v>77.38</v>
      </c>
      <c r="U72" s="1">
        <v>77.38</v>
      </c>
    </row>
    <row r="73" spans="1:21" ht="14.25">
      <c r="A73" s="98"/>
      <c r="B73" s="99"/>
      <c r="C73" s="99" t="s">
        <v>88</v>
      </c>
      <c r="D73" s="100"/>
      <c r="E73" s="37"/>
      <c r="F73" s="101">
        <v>161.19999999999999</v>
      </c>
      <c r="G73" s="94" t="s">
        <v>771</v>
      </c>
      <c r="H73" s="95">
        <v>193.44</v>
      </c>
      <c r="I73" s="102">
        <v>1</v>
      </c>
      <c r="J73" s="95">
        <v>193.44</v>
      </c>
      <c r="Q73" s="1">
        <v>193.44</v>
      </c>
    </row>
    <row r="74" spans="1:21" ht="14.25">
      <c r="A74" s="98"/>
      <c r="B74" s="99"/>
      <c r="C74" s="99" t="s">
        <v>90</v>
      </c>
      <c r="D74" s="100" t="s">
        <v>91</v>
      </c>
      <c r="E74" s="37">
        <v>65</v>
      </c>
      <c r="F74" s="101"/>
      <c r="G74" s="94"/>
      <c r="H74" s="95">
        <v>125.74</v>
      </c>
      <c r="I74" s="102">
        <v>65</v>
      </c>
      <c r="J74" s="95">
        <v>125.74</v>
      </c>
    </row>
    <row r="75" spans="1:21" ht="14.25">
      <c r="A75" s="98"/>
      <c r="B75" s="99"/>
      <c r="C75" s="99" t="s">
        <v>92</v>
      </c>
      <c r="D75" s="100" t="s">
        <v>91</v>
      </c>
      <c r="E75" s="37">
        <v>40</v>
      </c>
      <c r="F75" s="101"/>
      <c r="G75" s="94"/>
      <c r="H75" s="95">
        <v>77.38</v>
      </c>
      <c r="I75" s="102">
        <v>40</v>
      </c>
      <c r="J75" s="95">
        <v>77.38</v>
      </c>
    </row>
    <row r="76" spans="1:21" ht="14.25">
      <c r="A76" s="104"/>
      <c r="B76" s="105"/>
      <c r="C76" s="105" t="s">
        <v>93</v>
      </c>
      <c r="D76" s="106" t="s">
        <v>94</v>
      </c>
      <c r="E76" s="107">
        <v>12.24</v>
      </c>
      <c r="F76" s="108"/>
      <c r="G76" s="109" t="s">
        <v>771</v>
      </c>
      <c r="H76" s="110">
        <v>14.687999999999999</v>
      </c>
      <c r="I76" s="111"/>
      <c r="J76" s="110"/>
    </row>
    <row r="77" spans="1:21" ht="15">
      <c r="C77" s="112" t="s">
        <v>95</v>
      </c>
      <c r="G77" s="289">
        <v>396.56</v>
      </c>
      <c r="H77" s="289"/>
      <c r="I77" s="289">
        <v>396.56</v>
      </c>
      <c r="J77" s="289"/>
      <c r="O77" s="113">
        <v>396.56</v>
      </c>
      <c r="P77" s="113">
        <v>396.56</v>
      </c>
    </row>
    <row r="78" spans="1:21" ht="42.75">
      <c r="A78" s="98" t="s">
        <v>414</v>
      </c>
      <c r="B78" s="99" t="s">
        <v>1980</v>
      </c>
      <c r="C78" s="99" t="s">
        <v>1981</v>
      </c>
      <c r="D78" s="100" t="s">
        <v>1811</v>
      </c>
      <c r="E78" s="37">
        <v>5</v>
      </c>
      <c r="F78" s="101"/>
      <c r="G78" s="94"/>
      <c r="H78" s="95"/>
      <c r="I78" s="102" t="s">
        <v>98</v>
      </c>
      <c r="J78" s="95"/>
      <c r="R78" s="1">
        <v>163.53</v>
      </c>
      <c r="S78" s="1">
        <v>163.53</v>
      </c>
      <c r="T78" s="1">
        <v>100.63</v>
      </c>
      <c r="U78" s="1">
        <v>100.63</v>
      </c>
    </row>
    <row r="79" spans="1:21" ht="14.25">
      <c r="A79" s="98"/>
      <c r="B79" s="99"/>
      <c r="C79" s="99" t="s">
        <v>88</v>
      </c>
      <c r="D79" s="100"/>
      <c r="E79" s="37"/>
      <c r="F79" s="101">
        <v>41.93</v>
      </c>
      <c r="G79" s="94" t="s">
        <v>771</v>
      </c>
      <c r="H79" s="95">
        <v>251.58</v>
      </c>
      <c r="I79" s="102">
        <v>1</v>
      </c>
      <c r="J79" s="95">
        <v>251.58</v>
      </c>
      <c r="Q79" s="1">
        <v>251.58</v>
      </c>
    </row>
    <row r="80" spans="1:21" ht="14.25">
      <c r="A80" s="98"/>
      <c r="B80" s="99"/>
      <c r="C80" s="99" t="s">
        <v>90</v>
      </c>
      <c r="D80" s="100" t="s">
        <v>91</v>
      </c>
      <c r="E80" s="37">
        <v>65</v>
      </c>
      <c r="F80" s="101"/>
      <c r="G80" s="94"/>
      <c r="H80" s="95">
        <v>163.53</v>
      </c>
      <c r="I80" s="102">
        <v>65</v>
      </c>
      <c r="J80" s="95">
        <v>163.53</v>
      </c>
    </row>
    <row r="81" spans="1:21" ht="14.25">
      <c r="A81" s="98"/>
      <c r="B81" s="99"/>
      <c r="C81" s="99" t="s">
        <v>92</v>
      </c>
      <c r="D81" s="100" t="s">
        <v>91</v>
      </c>
      <c r="E81" s="37">
        <v>40</v>
      </c>
      <c r="F81" s="101"/>
      <c r="G81" s="94"/>
      <c r="H81" s="95">
        <v>100.63</v>
      </c>
      <c r="I81" s="102">
        <v>40</v>
      </c>
      <c r="J81" s="95">
        <v>100.63</v>
      </c>
    </row>
    <row r="82" spans="1:21" ht="14.25">
      <c r="A82" s="104"/>
      <c r="B82" s="105"/>
      <c r="C82" s="105" t="s">
        <v>93</v>
      </c>
      <c r="D82" s="106" t="s">
        <v>94</v>
      </c>
      <c r="E82" s="107">
        <v>3.1</v>
      </c>
      <c r="F82" s="108"/>
      <c r="G82" s="109" t="s">
        <v>771</v>
      </c>
      <c r="H82" s="110">
        <v>18.599999999999998</v>
      </c>
      <c r="I82" s="111"/>
      <c r="J82" s="110"/>
    </row>
    <row r="83" spans="1:21" ht="15">
      <c r="C83" s="112" t="s">
        <v>95</v>
      </c>
      <c r="G83" s="289">
        <v>515.74</v>
      </c>
      <c r="H83" s="289"/>
      <c r="I83" s="289">
        <v>515.74</v>
      </c>
      <c r="J83" s="289"/>
      <c r="O83" s="113">
        <v>515.74</v>
      </c>
      <c r="P83" s="113">
        <v>515.74</v>
      </c>
    </row>
    <row r="84" spans="1:21" ht="42.75">
      <c r="A84" s="98" t="s">
        <v>417</v>
      </c>
      <c r="B84" s="99" t="s">
        <v>1982</v>
      </c>
      <c r="C84" s="99" t="s">
        <v>1983</v>
      </c>
      <c r="D84" s="100" t="s">
        <v>1811</v>
      </c>
      <c r="E84" s="37">
        <v>3</v>
      </c>
      <c r="F84" s="101"/>
      <c r="G84" s="94"/>
      <c r="H84" s="95"/>
      <c r="I84" s="102" t="s">
        <v>98</v>
      </c>
      <c r="J84" s="95"/>
      <c r="R84" s="1">
        <v>63.3</v>
      </c>
      <c r="S84" s="1">
        <v>63.3</v>
      </c>
      <c r="T84" s="1">
        <v>38.950000000000003</v>
      </c>
      <c r="U84" s="1">
        <v>38.950000000000003</v>
      </c>
    </row>
    <row r="85" spans="1:21" ht="14.25">
      <c r="A85" s="98"/>
      <c r="B85" s="99"/>
      <c r="C85" s="99" t="s">
        <v>88</v>
      </c>
      <c r="D85" s="100"/>
      <c r="E85" s="37"/>
      <c r="F85" s="101">
        <v>27.05</v>
      </c>
      <c r="G85" s="94" t="s">
        <v>771</v>
      </c>
      <c r="H85" s="95">
        <v>97.38</v>
      </c>
      <c r="I85" s="102">
        <v>1</v>
      </c>
      <c r="J85" s="95">
        <v>97.38</v>
      </c>
      <c r="Q85" s="1">
        <v>97.38</v>
      </c>
    </row>
    <row r="86" spans="1:21" ht="14.25">
      <c r="A86" s="98"/>
      <c r="B86" s="99"/>
      <c r="C86" s="99" t="s">
        <v>90</v>
      </c>
      <c r="D86" s="100" t="s">
        <v>91</v>
      </c>
      <c r="E86" s="37">
        <v>65</v>
      </c>
      <c r="F86" s="101"/>
      <c r="G86" s="94"/>
      <c r="H86" s="95">
        <v>63.3</v>
      </c>
      <c r="I86" s="102">
        <v>65</v>
      </c>
      <c r="J86" s="95">
        <v>63.3</v>
      </c>
    </row>
    <row r="87" spans="1:21" ht="14.25">
      <c r="A87" s="98"/>
      <c r="B87" s="99"/>
      <c r="C87" s="99" t="s">
        <v>92</v>
      </c>
      <c r="D87" s="100" t="s">
        <v>91</v>
      </c>
      <c r="E87" s="37">
        <v>40</v>
      </c>
      <c r="F87" s="101"/>
      <c r="G87" s="94"/>
      <c r="H87" s="95">
        <v>38.950000000000003</v>
      </c>
      <c r="I87" s="102">
        <v>40</v>
      </c>
      <c r="J87" s="95">
        <v>38.950000000000003</v>
      </c>
    </row>
    <row r="88" spans="1:21" ht="14.25">
      <c r="A88" s="104"/>
      <c r="B88" s="105"/>
      <c r="C88" s="105" t="s">
        <v>93</v>
      </c>
      <c r="D88" s="106" t="s">
        <v>94</v>
      </c>
      <c r="E88" s="107">
        <v>2</v>
      </c>
      <c r="F88" s="108"/>
      <c r="G88" s="109" t="s">
        <v>771</v>
      </c>
      <c r="H88" s="110">
        <v>7.1999999999999993</v>
      </c>
      <c r="I88" s="111"/>
      <c r="J88" s="110"/>
    </row>
    <row r="89" spans="1:21" ht="15">
      <c r="C89" s="112" t="s">
        <v>95</v>
      </c>
      <c r="G89" s="289">
        <v>199.63</v>
      </c>
      <c r="H89" s="289"/>
      <c r="I89" s="289">
        <v>199.63</v>
      </c>
      <c r="J89" s="289"/>
      <c r="O89" s="113">
        <v>199.63</v>
      </c>
      <c r="P89" s="113">
        <v>199.63</v>
      </c>
    </row>
    <row r="90" spans="1:21" ht="57">
      <c r="A90" s="98" t="s">
        <v>424</v>
      </c>
      <c r="B90" s="99" t="s">
        <v>1984</v>
      </c>
      <c r="C90" s="99" t="s">
        <v>1985</v>
      </c>
      <c r="D90" s="100" t="s">
        <v>1811</v>
      </c>
      <c r="E90" s="37">
        <v>2</v>
      </c>
      <c r="F90" s="101"/>
      <c r="G90" s="94"/>
      <c r="H90" s="95"/>
      <c r="I90" s="102" t="s">
        <v>98</v>
      </c>
      <c r="J90" s="95"/>
      <c r="R90" s="1">
        <v>44.43</v>
      </c>
      <c r="S90" s="1">
        <v>44.43</v>
      </c>
      <c r="T90" s="1">
        <v>27.34</v>
      </c>
      <c r="U90" s="1">
        <v>27.34</v>
      </c>
    </row>
    <row r="91" spans="1:21" ht="14.25">
      <c r="A91" s="98"/>
      <c r="B91" s="99"/>
      <c r="C91" s="99" t="s">
        <v>88</v>
      </c>
      <c r="D91" s="100"/>
      <c r="E91" s="37"/>
      <c r="F91" s="101">
        <v>28.48</v>
      </c>
      <c r="G91" s="94" t="s">
        <v>771</v>
      </c>
      <c r="H91" s="95">
        <v>68.349999999999994</v>
      </c>
      <c r="I91" s="102">
        <v>1</v>
      </c>
      <c r="J91" s="95">
        <v>68.349999999999994</v>
      </c>
      <c r="Q91" s="1">
        <v>68.349999999999994</v>
      </c>
    </row>
    <row r="92" spans="1:21" ht="14.25">
      <c r="A92" s="98"/>
      <c r="B92" s="99"/>
      <c r="C92" s="99" t="s">
        <v>90</v>
      </c>
      <c r="D92" s="100" t="s">
        <v>91</v>
      </c>
      <c r="E92" s="37">
        <v>65</v>
      </c>
      <c r="F92" s="101"/>
      <c r="G92" s="94"/>
      <c r="H92" s="95">
        <v>44.43</v>
      </c>
      <c r="I92" s="102">
        <v>65</v>
      </c>
      <c r="J92" s="95">
        <v>44.43</v>
      </c>
    </row>
    <row r="93" spans="1:21" ht="14.25">
      <c r="A93" s="98"/>
      <c r="B93" s="99"/>
      <c r="C93" s="99" t="s">
        <v>92</v>
      </c>
      <c r="D93" s="100" t="s">
        <v>91</v>
      </c>
      <c r="E93" s="37">
        <v>40</v>
      </c>
      <c r="F93" s="101"/>
      <c r="G93" s="94"/>
      <c r="H93" s="95">
        <v>27.34</v>
      </c>
      <c r="I93" s="102">
        <v>40</v>
      </c>
      <c r="J93" s="95">
        <v>27.34</v>
      </c>
    </row>
    <row r="94" spans="1:21" ht="14.25">
      <c r="A94" s="104"/>
      <c r="B94" s="105"/>
      <c r="C94" s="105" t="s">
        <v>93</v>
      </c>
      <c r="D94" s="106" t="s">
        <v>94</v>
      </c>
      <c r="E94" s="107">
        <v>2.16</v>
      </c>
      <c r="F94" s="108"/>
      <c r="G94" s="109" t="s">
        <v>771</v>
      </c>
      <c r="H94" s="110">
        <v>5.1840000000000002</v>
      </c>
      <c r="I94" s="111"/>
      <c r="J94" s="110"/>
    </row>
    <row r="95" spans="1:21" ht="15">
      <c r="C95" s="112" t="s">
        <v>95</v>
      </c>
      <c r="G95" s="289">
        <v>140.12</v>
      </c>
      <c r="H95" s="289"/>
      <c r="I95" s="289">
        <v>140.12</v>
      </c>
      <c r="J95" s="289"/>
      <c r="O95" s="113">
        <v>140.12</v>
      </c>
      <c r="P95" s="113">
        <v>140.12</v>
      </c>
    </row>
    <row r="96" spans="1:21" ht="42.75">
      <c r="A96" s="98" t="s">
        <v>711</v>
      </c>
      <c r="B96" s="99" t="s">
        <v>1986</v>
      </c>
      <c r="C96" s="99" t="s">
        <v>1987</v>
      </c>
      <c r="D96" s="100" t="s">
        <v>1811</v>
      </c>
      <c r="E96" s="37">
        <v>20</v>
      </c>
      <c r="F96" s="101"/>
      <c r="G96" s="94"/>
      <c r="H96" s="95"/>
      <c r="I96" s="102" t="s">
        <v>98</v>
      </c>
      <c r="J96" s="95"/>
      <c r="R96" s="1">
        <v>588.59</v>
      </c>
      <c r="S96" s="1">
        <v>588.59</v>
      </c>
      <c r="T96" s="1">
        <v>362.21</v>
      </c>
      <c r="U96" s="1">
        <v>362.21</v>
      </c>
    </row>
    <row r="97" spans="1:21" ht="14.25">
      <c r="A97" s="98"/>
      <c r="B97" s="99"/>
      <c r="C97" s="99" t="s">
        <v>88</v>
      </c>
      <c r="D97" s="100"/>
      <c r="E97" s="37"/>
      <c r="F97" s="101">
        <v>37.729999999999997</v>
      </c>
      <c r="G97" s="94" t="s">
        <v>771</v>
      </c>
      <c r="H97" s="95">
        <v>905.52</v>
      </c>
      <c r="I97" s="102">
        <v>1</v>
      </c>
      <c r="J97" s="95">
        <v>905.52</v>
      </c>
      <c r="Q97" s="1">
        <v>905.52</v>
      </c>
    </row>
    <row r="98" spans="1:21" ht="14.25">
      <c r="A98" s="98"/>
      <c r="B98" s="99"/>
      <c r="C98" s="99" t="s">
        <v>90</v>
      </c>
      <c r="D98" s="100" t="s">
        <v>91</v>
      </c>
      <c r="E98" s="37">
        <v>65</v>
      </c>
      <c r="F98" s="101"/>
      <c r="G98" s="94"/>
      <c r="H98" s="95">
        <v>588.59</v>
      </c>
      <c r="I98" s="102">
        <v>65</v>
      </c>
      <c r="J98" s="95">
        <v>588.59</v>
      </c>
    </row>
    <row r="99" spans="1:21" ht="14.25">
      <c r="A99" s="98"/>
      <c r="B99" s="99"/>
      <c r="C99" s="99" t="s">
        <v>92</v>
      </c>
      <c r="D99" s="100" t="s">
        <v>91</v>
      </c>
      <c r="E99" s="37">
        <v>40</v>
      </c>
      <c r="F99" s="101"/>
      <c r="G99" s="94"/>
      <c r="H99" s="95">
        <v>362.21</v>
      </c>
      <c r="I99" s="102">
        <v>40</v>
      </c>
      <c r="J99" s="95">
        <v>362.21</v>
      </c>
    </row>
    <row r="100" spans="1:21" ht="14.25">
      <c r="A100" s="104"/>
      <c r="B100" s="105"/>
      <c r="C100" s="105" t="s">
        <v>93</v>
      </c>
      <c r="D100" s="106" t="s">
        <v>94</v>
      </c>
      <c r="E100" s="107">
        <v>2.88</v>
      </c>
      <c r="F100" s="108"/>
      <c r="G100" s="109" t="s">
        <v>771</v>
      </c>
      <c r="H100" s="110">
        <v>69.12</v>
      </c>
      <c r="I100" s="111"/>
      <c r="J100" s="110"/>
    </row>
    <row r="101" spans="1:21" ht="15">
      <c r="C101" s="112" t="s">
        <v>95</v>
      </c>
      <c r="G101" s="289">
        <v>1856.32</v>
      </c>
      <c r="H101" s="289"/>
      <c r="I101" s="289">
        <v>1856.32</v>
      </c>
      <c r="J101" s="289"/>
      <c r="O101" s="113">
        <v>1856.32</v>
      </c>
      <c r="P101" s="113">
        <v>1856.32</v>
      </c>
    </row>
    <row r="102" spans="1:21" ht="42.75">
      <c r="A102" s="98" t="s">
        <v>714</v>
      </c>
      <c r="B102" s="99" t="s">
        <v>1988</v>
      </c>
      <c r="C102" s="99" t="s">
        <v>1989</v>
      </c>
      <c r="D102" s="100" t="s">
        <v>1811</v>
      </c>
      <c r="E102" s="37">
        <v>16</v>
      </c>
      <c r="F102" s="101"/>
      <c r="G102" s="94"/>
      <c r="H102" s="95"/>
      <c r="I102" s="102" t="s">
        <v>98</v>
      </c>
      <c r="J102" s="95"/>
      <c r="R102" s="1">
        <v>1095.74</v>
      </c>
      <c r="S102" s="1">
        <v>1095.74</v>
      </c>
      <c r="T102" s="1">
        <v>674.3</v>
      </c>
      <c r="U102" s="1">
        <v>674.3</v>
      </c>
    </row>
    <row r="103" spans="1:21" ht="14.25">
      <c r="A103" s="98"/>
      <c r="B103" s="99"/>
      <c r="C103" s="99" t="s">
        <v>88</v>
      </c>
      <c r="D103" s="100"/>
      <c r="E103" s="37"/>
      <c r="F103" s="101">
        <v>87.8</v>
      </c>
      <c r="G103" s="94" t="s">
        <v>771</v>
      </c>
      <c r="H103" s="95">
        <v>1685.76</v>
      </c>
      <c r="I103" s="102">
        <v>1</v>
      </c>
      <c r="J103" s="95">
        <v>1685.76</v>
      </c>
      <c r="Q103" s="1">
        <v>1685.76</v>
      </c>
    </row>
    <row r="104" spans="1:21" ht="14.25">
      <c r="A104" s="98"/>
      <c r="B104" s="99"/>
      <c r="C104" s="99" t="s">
        <v>90</v>
      </c>
      <c r="D104" s="100" t="s">
        <v>91</v>
      </c>
      <c r="E104" s="37">
        <v>65</v>
      </c>
      <c r="F104" s="101"/>
      <c r="G104" s="94"/>
      <c r="H104" s="95">
        <v>1095.74</v>
      </c>
      <c r="I104" s="102">
        <v>65</v>
      </c>
      <c r="J104" s="95">
        <v>1095.74</v>
      </c>
    </row>
    <row r="105" spans="1:21" ht="14.25">
      <c r="A105" s="98"/>
      <c r="B105" s="99"/>
      <c r="C105" s="99" t="s">
        <v>92</v>
      </c>
      <c r="D105" s="100" t="s">
        <v>91</v>
      </c>
      <c r="E105" s="37">
        <v>40</v>
      </c>
      <c r="F105" s="101"/>
      <c r="G105" s="94"/>
      <c r="H105" s="95">
        <v>674.3</v>
      </c>
      <c r="I105" s="102">
        <v>40</v>
      </c>
      <c r="J105" s="95">
        <v>674.3</v>
      </c>
    </row>
    <row r="106" spans="1:21" ht="14.25">
      <c r="A106" s="104"/>
      <c r="B106" s="105"/>
      <c r="C106" s="105" t="s">
        <v>93</v>
      </c>
      <c r="D106" s="106" t="s">
        <v>94</v>
      </c>
      <c r="E106" s="107">
        <v>6.49</v>
      </c>
      <c r="F106" s="108"/>
      <c r="G106" s="109" t="s">
        <v>771</v>
      </c>
      <c r="H106" s="110">
        <v>124.608</v>
      </c>
      <c r="I106" s="111"/>
      <c r="J106" s="110"/>
    </row>
    <row r="107" spans="1:21" ht="15">
      <c r="C107" s="112" t="s">
        <v>95</v>
      </c>
      <c r="G107" s="289">
        <v>3455.8</v>
      </c>
      <c r="H107" s="289"/>
      <c r="I107" s="289">
        <v>3455.8</v>
      </c>
      <c r="J107" s="289"/>
      <c r="O107" s="113">
        <v>3455.8</v>
      </c>
      <c r="P107" s="113">
        <v>3455.8</v>
      </c>
    </row>
    <row r="108" spans="1:21" ht="57">
      <c r="A108" s="98" t="s">
        <v>717</v>
      </c>
      <c r="B108" s="99" t="s">
        <v>1990</v>
      </c>
      <c r="C108" s="99" t="s">
        <v>1991</v>
      </c>
      <c r="D108" s="100" t="s">
        <v>1811</v>
      </c>
      <c r="E108" s="37">
        <v>1</v>
      </c>
      <c r="F108" s="101"/>
      <c r="G108" s="94"/>
      <c r="H108" s="95"/>
      <c r="I108" s="102" t="s">
        <v>98</v>
      </c>
      <c r="J108" s="95"/>
      <c r="R108" s="1">
        <v>45.47</v>
      </c>
      <c r="S108" s="1">
        <v>45.47</v>
      </c>
      <c r="T108" s="1">
        <v>27.98</v>
      </c>
      <c r="U108" s="1">
        <v>27.98</v>
      </c>
    </row>
    <row r="109" spans="1:21" ht="14.25">
      <c r="A109" s="98"/>
      <c r="B109" s="99"/>
      <c r="C109" s="99" t="s">
        <v>88</v>
      </c>
      <c r="D109" s="100"/>
      <c r="E109" s="37"/>
      <c r="F109" s="101">
        <v>58.3</v>
      </c>
      <c r="G109" s="94" t="s">
        <v>771</v>
      </c>
      <c r="H109" s="95">
        <v>69.959999999999994</v>
      </c>
      <c r="I109" s="102">
        <v>1</v>
      </c>
      <c r="J109" s="95">
        <v>69.959999999999994</v>
      </c>
      <c r="Q109" s="1">
        <v>69.959999999999994</v>
      </c>
    </row>
    <row r="110" spans="1:21" ht="14.25">
      <c r="A110" s="98"/>
      <c r="B110" s="99"/>
      <c r="C110" s="99" t="s">
        <v>90</v>
      </c>
      <c r="D110" s="100" t="s">
        <v>91</v>
      </c>
      <c r="E110" s="37">
        <v>65</v>
      </c>
      <c r="F110" s="101"/>
      <c r="G110" s="94"/>
      <c r="H110" s="95">
        <v>45.47</v>
      </c>
      <c r="I110" s="102">
        <v>65</v>
      </c>
      <c r="J110" s="95">
        <v>45.47</v>
      </c>
    </row>
    <row r="111" spans="1:21" ht="14.25">
      <c r="A111" s="98"/>
      <c r="B111" s="99"/>
      <c r="C111" s="99" t="s">
        <v>92</v>
      </c>
      <c r="D111" s="100" t="s">
        <v>91</v>
      </c>
      <c r="E111" s="37">
        <v>40</v>
      </c>
      <c r="F111" s="101"/>
      <c r="G111" s="94"/>
      <c r="H111" s="95">
        <v>27.98</v>
      </c>
      <c r="I111" s="102">
        <v>40</v>
      </c>
      <c r="J111" s="95">
        <v>27.98</v>
      </c>
    </row>
    <row r="112" spans="1:21" ht="14.25">
      <c r="A112" s="104"/>
      <c r="B112" s="105"/>
      <c r="C112" s="105" t="s">
        <v>93</v>
      </c>
      <c r="D112" s="106" t="s">
        <v>94</v>
      </c>
      <c r="E112" s="107">
        <v>4.3099999999999996</v>
      </c>
      <c r="F112" s="108"/>
      <c r="G112" s="109" t="s">
        <v>771</v>
      </c>
      <c r="H112" s="110">
        <v>5.1719999999999997</v>
      </c>
      <c r="I112" s="111"/>
      <c r="J112" s="110"/>
    </row>
    <row r="113" spans="1:32" ht="15">
      <c r="C113" s="112" t="s">
        <v>95</v>
      </c>
      <c r="G113" s="289">
        <v>143.41</v>
      </c>
      <c r="H113" s="289"/>
      <c r="I113" s="289">
        <v>143.41</v>
      </c>
      <c r="J113" s="289"/>
      <c r="O113" s="113">
        <v>143.41</v>
      </c>
      <c r="P113" s="113">
        <v>143.41</v>
      </c>
    </row>
    <row r="114" spans="1:32" ht="42.75">
      <c r="A114" s="98" t="s">
        <v>427</v>
      </c>
      <c r="B114" s="99" t="s">
        <v>1992</v>
      </c>
      <c r="C114" s="99" t="s">
        <v>1993</v>
      </c>
      <c r="D114" s="100" t="s">
        <v>1811</v>
      </c>
      <c r="E114" s="37">
        <v>1</v>
      </c>
      <c r="F114" s="101"/>
      <c r="G114" s="94"/>
      <c r="H114" s="95"/>
      <c r="I114" s="102" t="s">
        <v>98</v>
      </c>
      <c r="J114" s="95"/>
      <c r="R114" s="1">
        <v>59.2</v>
      </c>
      <c r="S114" s="1">
        <v>59.2</v>
      </c>
      <c r="T114" s="1">
        <v>36.43</v>
      </c>
      <c r="U114" s="1">
        <v>36.43</v>
      </c>
    </row>
    <row r="115" spans="1:32" ht="14.25">
      <c r="A115" s="98"/>
      <c r="B115" s="99"/>
      <c r="C115" s="99" t="s">
        <v>88</v>
      </c>
      <c r="D115" s="100"/>
      <c r="E115" s="37"/>
      <c r="F115" s="101">
        <v>75.900000000000006</v>
      </c>
      <c r="G115" s="94" t="s">
        <v>771</v>
      </c>
      <c r="H115" s="95">
        <v>91.08</v>
      </c>
      <c r="I115" s="102">
        <v>1</v>
      </c>
      <c r="J115" s="95">
        <v>91.08</v>
      </c>
      <c r="Q115" s="1">
        <v>91.08</v>
      </c>
    </row>
    <row r="116" spans="1:32" ht="14.25">
      <c r="A116" s="98"/>
      <c r="B116" s="99"/>
      <c r="C116" s="99" t="s">
        <v>90</v>
      </c>
      <c r="D116" s="100" t="s">
        <v>91</v>
      </c>
      <c r="E116" s="37">
        <v>65</v>
      </c>
      <c r="F116" s="101"/>
      <c r="G116" s="94"/>
      <c r="H116" s="95">
        <v>59.2</v>
      </c>
      <c r="I116" s="102">
        <v>65</v>
      </c>
      <c r="J116" s="95">
        <v>59.2</v>
      </c>
    </row>
    <row r="117" spans="1:32" ht="14.25">
      <c r="A117" s="98"/>
      <c r="B117" s="99"/>
      <c r="C117" s="99" t="s">
        <v>92</v>
      </c>
      <c r="D117" s="100" t="s">
        <v>91</v>
      </c>
      <c r="E117" s="37">
        <v>40</v>
      </c>
      <c r="F117" s="101"/>
      <c r="G117" s="94"/>
      <c r="H117" s="95">
        <v>36.43</v>
      </c>
      <c r="I117" s="102">
        <v>40</v>
      </c>
      <c r="J117" s="95">
        <v>36.43</v>
      </c>
    </row>
    <row r="118" spans="1:32" ht="14.25">
      <c r="A118" s="104"/>
      <c r="B118" s="105"/>
      <c r="C118" s="105" t="s">
        <v>93</v>
      </c>
      <c r="D118" s="106" t="s">
        <v>94</v>
      </c>
      <c r="E118" s="107">
        <v>5.76</v>
      </c>
      <c r="F118" s="108"/>
      <c r="G118" s="109" t="s">
        <v>771</v>
      </c>
      <c r="H118" s="110">
        <v>6.9119999999999999</v>
      </c>
      <c r="I118" s="111"/>
      <c r="J118" s="110"/>
    </row>
    <row r="119" spans="1:32" ht="15">
      <c r="C119" s="112" t="s">
        <v>95</v>
      </c>
      <c r="G119" s="289">
        <v>186.70999999999998</v>
      </c>
      <c r="H119" s="289"/>
      <c r="I119" s="289">
        <v>186.70999999999998</v>
      </c>
      <c r="J119" s="289"/>
      <c r="O119" s="113">
        <v>186.70999999999998</v>
      </c>
      <c r="P119" s="113">
        <v>186.70999999999998</v>
      </c>
    </row>
    <row r="121" spans="1:32" ht="15">
      <c r="A121" s="291" t="s">
        <v>1994</v>
      </c>
      <c r="B121" s="291"/>
      <c r="C121" s="291"/>
      <c r="D121" s="291"/>
      <c r="E121" s="291"/>
      <c r="F121" s="291"/>
      <c r="G121" s="289">
        <v>15923.129999999997</v>
      </c>
      <c r="H121" s="289"/>
      <c r="I121" s="289">
        <v>15923.129999999997</v>
      </c>
      <c r="J121" s="289"/>
      <c r="AF121" s="117" t="s">
        <v>1994</v>
      </c>
    </row>
    <row r="125" spans="1:32" ht="16.5">
      <c r="A125" s="290" t="s">
        <v>1995</v>
      </c>
      <c r="B125" s="290"/>
      <c r="C125" s="290"/>
      <c r="D125" s="290"/>
      <c r="E125" s="290"/>
      <c r="F125" s="290"/>
      <c r="G125" s="290"/>
      <c r="H125" s="290"/>
      <c r="I125" s="290"/>
      <c r="J125" s="290"/>
      <c r="AE125" s="97" t="s">
        <v>1995</v>
      </c>
    </row>
    <row r="126" spans="1:32" ht="42.75">
      <c r="A126" s="98" t="s">
        <v>433</v>
      </c>
      <c r="B126" s="99" t="s">
        <v>1996</v>
      </c>
      <c r="C126" s="99" t="s">
        <v>1997</v>
      </c>
      <c r="D126" s="100" t="s">
        <v>1966</v>
      </c>
      <c r="E126" s="37">
        <v>2</v>
      </c>
      <c r="F126" s="101"/>
      <c r="G126" s="94"/>
      <c r="H126" s="95"/>
      <c r="I126" s="102" t="s">
        <v>98</v>
      </c>
      <c r="J126" s="95"/>
      <c r="R126" s="1">
        <v>396.85</v>
      </c>
      <c r="S126" s="1">
        <v>396.85</v>
      </c>
      <c r="T126" s="1">
        <v>244.22</v>
      </c>
      <c r="U126" s="1">
        <v>244.22</v>
      </c>
    </row>
    <row r="127" spans="1:32" ht="14.25">
      <c r="A127" s="98"/>
      <c r="B127" s="99"/>
      <c r="C127" s="99" t="s">
        <v>88</v>
      </c>
      <c r="D127" s="100"/>
      <c r="E127" s="37"/>
      <c r="F127" s="101">
        <v>254.39</v>
      </c>
      <c r="G127" s="94" t="s">
        <v>771</v>
      </c>
      <c r="H127" s="95">
        <v>610.54</v>
      </c>
      <c r="I127" s="102">
        <v>1</v>
      </c>
      <c r="J127" s="95">
        <v>610.54</v>
      </c>
      <c r="Q127" s="1">
        <v>610.54</v>
      </c>
    </row>
    <row r="128" spans="1:32" ht="14.25">
      <c r="A128" s="98"/>
      <c r="B128" s="99"/>
      <c r="C128" s="99" t="s">
        <v>90</v>
      </c>
      <c r="D128" s="100" t="s">
        <v>91</v>
      </c>
      <c r="E128" s="37">
        <v>65</v>
      </c>
      <c r="F128" s="101"/>
      <c r="G128" s="94"/>
      <c r="H128" s="95">
        <v>396.85</v>
      </c>
      <c r="I128" s="102">
        <v>65</v>
      </c>
      <c r="J128" s="95">
        <v>396.85</v>
      </c>
    </row>
    <row r="129" spans="1:21" ht="14.25">
      <c r="A129" s="98"/>
      <c r="B129" s="99"/>
      <c r="C129" s="99" t="s">
        <v>92</v>
      </c>
      <c r="D129" s="100" t="s">
        <v>91</v>
      </c>
      <c r="E129" s="37">
        <v>40</v>
      </c>
      <c r="F129" s="101"/>
      <c r="G129" s="94"/>
      <c r="H129" s="95">
        <v>244.22</v>
      </c>
      <c r="I129" s="102">
        <v>40</v>
      </c>
      <c r="J129" s="95">
        <v>244.22</v>
      </c>
    </row>
    <row r="130" spans="1:21" ht="14.25">
      <c r="A130" s="104"/>
      <c r="B130" s="105"/>
      <c r="C130" s="105" t="s">
        <v>93</v>
      </c>
      <c r="D130" s="106" t="s">
        <v>94</v>
      </c>
      <c r="E130" s="107">
        <v>19.43</v>
      </c>
      <c r="F130" s="108"/>
      <c r="G130" s="109" t="s">
        <v>771</v>
      </c>
      <c r="H130" s="110">
        <v>46.631999999999998</v>
      </c>
      <c r="I130" s="111"/>
      <c r="J130" s="110"/>
    </row>
    <row r="131" spans="1:21" ht="15">
      <c r="C131" s="112" t="s">
        <v>95</v>
      </c>
      <c r="G131" s="289">
        <v>1251.6100000000001</v>
      </c>
      <c r="H131" s="289"/>
      <c r="I131" s="289">
        <v>1251.6100000000001</v>
      </c>
      <c r="J131" s="289"/>
      <c r="O131" s="113">
        <v>1251.6100000000001</v>
      </c>
      <c r="P131" s="113">
        <v>1251.6100000000001</v>
      </c>
    </row>
    <row r="132" spans="1:21" ht="42.75">
      <c r="A132" s="98" t="s">
        <v>726</v>
      </c>
      <c r="B132" s="99" t="s">
        <v>1998</v>
      </c>
      <c r="C132" s="99" t="s">
        <v>1999</v>
      </c>
      <c r="D132" s="100" t="s">
        <v>1811</v>
      </c>
      <c r="E132" s="37">
        <v>1</v>
      </c>
      <c r="F132" s="101"/>
      <c r="G132" s="94"/>
      <c r="H132" s="95"/>
      <c r="I132" s="102" t="s">
        <v>98</v>
      </c>
      <c r="J132" s="95"/>
      <c r="R132" s="1">
        <v>110.96</v>
      </c>
      <c r="S132" s="1">
        <v>110.96</v>
      </c>
      <c r="T132" s="1">
        <v>68.28</v>
      </c>
      <c r="U132" s="1">
        <v>68.28</v>
      </c>
    </row>
    <row r="133" spans="1:21" ht="14.25">
      <c r="A133" s="98"/>
      <c r="B133" s="99"/>
      <c r="C133" s="99" t="s">
        <v>88</v>
      </c>
      <c r="D133" s="100"/>
      <c r="E133" s="37"/>
      <c r="F133" s="101">
        <v>142.26</v>
      </c>
      <c r="G133" s="94" t="s">
        <v>771</v>
      </c>
      <c r="H133" s="95">
        <v>170.71</v>
      </c>
      <c r="I133" s="102">
        <v>1</v>
      </c>
      <c r="J133" s="95">
        <v>170.71</v>
      </c>
      <c r="Q133" s="1">
        <v>170.71</v>
      </c>
    </row>
    <row r="134" spans="1:21" ht="14.25">
      <c r="A134" s="98"/>
      <c r="B134" s="99"/>
      <c r="C134" s="99" t="s">
        <v>90</v>
      </c>
      <c r="D134" s="100" t="s">
        <v>91</v>
      </c>
      <c r="E134" s="37">
        <v>65</v>
      </c>
      <c r="F134" s="101"/>
      <c r="G134" s="94"/>
      <c r="H134" s="95">
        <v>110.96</v>
      </c>
      <c r="I134" s="102">
        <v>65</v>
      </c>
      <c r="J134" s="95">
        <v>110.96</v>
      </c>
    </row>
    <row r="135" spans="1:21" ht="14.25">
      <c r="A135" s="98"/>
      <c r="B135" s="99"/>
      <c r="C135" s="99" t="s">
        <v>92</v>
      </c>
      <c r="D135" s="100" t="s">
        <v>91</v>
      </c>
      <c r="E135" s="37">
        <v>40</v>
      </c>
      <c r="F135" s="101"/>
      <c r="G135" s="94"/>
      <c r="H135" s="95">
        <v>68.28</v>
      </c>
      <c r="I135" s="102">
        <v>40</v>
      </c>
      <c r="J135" s="95">
        <v>68.28</v>
      </c>
    </row>
    <row r="136" spans="1:21" ht="14.25">
      <c r="A136" s="104"/>
      <c r="B136" s="105"/>
      <c r="C136" s="105" t="s">
        <v>93</v>
      </c>
      <c r="D136" s="106" t="s">
        <v>94</v>
      </c>
      <c r="E136" s="107">
        <v>10.8</v>
      </c>
      <c r="F136" s="108"/>
      <c r="G136" s="109" t="s">
        <v>771</v>
      </c>
      <c r="H136" s="110">
        <v>12.96</v>
      </c>
      <c r="I136" s="111"/>
      <c r="J136" s="110"/>
    </row>
    <row r="137" spans="1:21" ht="15">
      <c r="C137" s="112" t="s">
        <v>95</v>
      </c>
      <c r="G137" s="289">
        <v>349.95000000000005</v>
      </c>
      <c r="H137" s="289"/>
      <c r="I137" s="289">
        <v>349.95000000000005</v>
      </c>
      <c r="J137" s="289"/>
      <c r="O137" s="113">
        <v>349.95000000000005</v>
      </c>
      <c r="P137" s="113">
        <v>349.95000000000005</v>
      </c>
    </row>
    <row r="138" spans="1:21" ht="28.5">
      <c r="A138" s="98" t="s">
        <v>728</v>
      </c>
      <c r="B138" s="99" t="s">
        <v>2000</v>
      </c>
      <c r="C138" s="99" t="s">
        <v>2001</v>
      </c>
      <c r="D138" s="100" t="s">
        <v>1362</v>
      </c>
      <c r="E138" s="37">
        <v>2</v>
      </c>
      <c r="F138" s="101"/>
      <c r="G138" s="94"/>
      <c r="H138" s="95"/>
      <c r="I138" s="102" t="s">
        <v>98</v>
      </c>
      <c r="J138" s="95"/>
      <c r="R138" s="1">
        <v>207.16</v>
      </c>
      <c r="S138" s="1">
        <v>207.16</v>
      </c>
      <c r="T138" s="1">
        <v>127.48</v>
      </c>
      <c r="U138" s="1">
        <v>127.48</v>
      </c>
    </row>
    <row r="139" spans="1:21" ht="14.25">
      <c r="A139" s="98"/>
      <c r="B139" s="99"/>
      <c r="C139" s="99" t="s">
        <v>88</v>
      </c>
      <c r="D139" s="100"/>
      <c r="E139" s="37"/>
      <c r="F139" s="101">
        <v>132.79</v>
      </c>
      <c r="G139" s="94" t="s">
        <v>771</v>
      </c>
      <c r="H139" s="95">
        <v>318.7</v>
      </c>
      <c r="I139" s="102">
        <v>1</v>
      </c>
      <c r="J139" s="95">
        <v>318.7</v>
      </c>
      <c r="Q139" s="1">
        <v>318.7</v>
      </c>
    </row>
    <row r="140" spans="1:21" ht="14.25">
      <c r="A140" s="98"/>
      <c r="B140" s="99"/>
      <c r="C140" s="99" t="s">
        <v>90</v>
      </c>
      <c r="D140" s="100" t="s">
        <v>91</v>
      </c>
      <c r="E140" s="37">
        <v>65</v>
      </c>
      <c r="F140" s="101"/>
      <c r="G140" s="94"/>
      <c r="H140" s="95">
        <v>207.16</v>
      </c>
      <c r="I140" s="102">
        <v>65</v>
      </c>
      <c r="J140" s="95">
        <v>207.16</v>
      </c>
    </row>
    <row r="141" spans="1:21" ht="14.25">
      <c r="A141" s="98"/>
      <c r="B141" s="99"/>
      <c r="C141" s="99" t="s">
        <v>92</v>
      </c>
      <c r="D141" s="100" t="s">
        <v>91</v>
      </c>
      <c r="E141" s="37">
        <v>40</v>
      </c>
      <c r="F141" s="101"/>
      <c r="G141" s="94"/>
      <c r="H141" s="95">
        <v>127.48</v>
      </c>
      <c r="I141" s="102">
        <v>40</v>
      </c>
      <c r="J141" s="95">
        <v>127.48</v>
      </c>
    </row>
    <row r="142" spans="1:21" ht="14.25">
      <c r="A142" s="104"/>
      <c r="B142" s="105"/>
      <c r="C142" s="105" t="s">
        <v>93</v>
      </c>
      <c r="D142" s="106" t="s">
        <v>94</v>
      </c>
      <c r="E142" s="107">
        <v>10.08</v>
      </c>
      <c r="F142" s="108"/>
      <c r="G142" s="109" t="s">
        <v>771</v>
      </c>
      <c r="H142" s="110">
        <v>24.192</v>
      </c>
      <c r="I142" s="111"/>
      <c r="J142" s="110"/>
    </row>
    <row r="143" spans="1:21" ht="15">
      <c r="C143" s="112" t="s">
        <v>95</v>
      </c>
      <c r="G143" s="289">
        <v>653.33999999999992</v>
      </c>
      <c r="H143" s="289"/>
      <c r="I143" s="289">
        <v>653.33999999999992</v>
      </c>
      <c r="J143" s="289"/>
      <c r="O143" s="113">
        <v>653.33999999999992</v>
      </c>
      <c r="P143" s="113">
        <v>653.33999999999992</v>
      </c>
    </row>
    <row r="145" spans="1:32" ht="15">
      <c r="A145" s="291" t="s">
        <v>2002</v>
      </c>
      <c r="B145" s="291"/>
      <c r="C145" s="291"/>
      <c r="D145" s="291"/>
      <c r="E145" s="291"/>
      <c r="F145" s="291"/>
      <c r="G145" s="289">
        <v>2254.9</v>
      </c>
      <c r="H145" s="289"/>
      <c r="I145" s="289">
        <v>2254.9</v>
      </c>
      <c r="J145" s="289"/>
      <c r="AF145" s="117" t="s">
        <v>2002</v>
      </c>
    </row>
    <row r="149" spans="1:32" ht="16.5">
      <c r="A149" s="290" t="s">
        <v>2003</v>
      </c>
      <c r="B149" s="290"/>
      <c r="C149" s="290"/>
      <c r="D149" s="290"/>
      <c r="E149" s="290"/>
      <c r="F149" s="290"/>
      <c r="G149" s="290"/>
      <c r="H149" s="290"/>
      <c r="I149" s="290"/>
      <c r="J149" s="290"/>
      <c r="AE149" s="97" t="s">
        <v>2003</v>
      </c>
    </row>
    <row r="150" spans="1:32" ht="57">
      <c r="A150" s="98" t="s">
        <v>731</v>
      </c>
      <c r="B150" s="99" t="s">
        <v>2004</v>
      </c>
      <c r="C150" s="99" t="s">
        <v>2005</v>
      </c>
      <c r="D150" s="100" t="s">
        <v>948</v>
      </c>
      <c r="E150" s="37">
        <v>8</v>
      </c>
      <c r="F150" s="101"/>
      <c r="G150" s="94"/>
      <c r="H150" s="95"/>
      <c r="I150" s="102" t="s">
        <v>98</v>
      </c>
      <c r="J150" s="95"/>
      <c r="R150" s="1">
        <v>926.52</v>
      </c>
      <c r="S150" s="1">
        <v>926.52</v>
      </c>
      <c r="T150" s="1">
        <v>570.16</v>
      </c>
      <c r="U150" s="1">
        <v>570.16</v>
      </c>
    </row>
    <row r="151" spans="1:32" ht="14.25">
      <c r="A151" s="98"/>
      <c r="B151" s="99"/>
      <c r="C151" s="99" t="s">
        <v>88</v>
      </c>
      <c r="D151" s="100"/>
      <c r="E151" s="37"/>
      <c r="F151" s="101">
        <v>148.47999999999999</v>
      </c>
      <c r="G151" s="94" t="s">
        <v>771</v>
      </c>
      <c r="H151" s="95">
        <v>1425.41</v>
      </c>
      <c r="I151" s="102">
        <v>1</v>
      </c>
      <c r="J151" s="95">
        <v>1425.41</v>
      </c>
      <c r="Q151" s="1">
        <v>1425.41</v>
      </c>
    </row>
    <row r="152" spans="1:32" ht="14.25">
      <c r="A152" s="98"/>
      <c r="B152" s="99"/>
      <c r="C152" s="99" t="s">
        <v>90</v>
      </c>
      <c r="D152" s="100" t="s">
        <v>91</v>
      </c>
      <c r="E152" s="37">
        <v>65</v>
      </c>
      <c r="F152" s="101"/>
      <c r="G152" s="94"/>
      <c r="H152" s="95">
        <v>926.52</v>
      </c>
      <c r="I152" s="102">
        <v>65</v>
      </c>
      <c r="J152" s="95">
        <v>926.52</v>
      </c>
    </row>
    <row r="153" spans="1:32" ht="14.25">
      <c r="A153" s="98"/>
      <c r="B153" s="99"/>
      <c r="C153" s="99" t="s">
        <v>92</v>
      </c>
      <c r="D153" s="100" t="s">
        <v>91</v>
      </c>
      <c r="E153" s="37">
        <v>40</v>
      </c>
      <c r="F153" s="101"/>
      <c r="G153" s="94"/>
      <c r="H153" s="95">
        <v>570.16</v>
      </c>
      <c r="I153" s="102">
        <v>40</v>
      </c>
      <c r="J153" s="95">
        <v>570.16</v>
      </c>
    </row>
    <row r="154" spans="1:32" ht="14.25">
      <c r="A154" s="104"/>
      <c r="B154" s="105"/>
      <c r="C154" s="105" t="s">
        <v>93</v>
      </c>
      <c r="D154" s="106" t="s">
        <v>94</v>
      </c>
      <c r="E154" s="107">
        <v>11.34</v>
      </c>
      <c r="F154" s="108"/>
      <c r="G154" s="109" t="s">
        <v>771</v>
      </c>
      <c r="H154" s="110">
        <v>108.86399999999999</v>
      </c>
      <c r="I154" s="111"/>
      <c r="J154" s="110"/>
    </row>
    <row r="155" spans="1:32" ht="15">
      <c r="C155" s="112" t="s">
        <v>95</v>
      </c>
      <c r="G155" s="289">
        <v>2922.09</v>
      </c>
      <c r="H155" s="289"/>
      <c r="I155" s="289">
        <v>2922.09</v>
      </c>
      <c r="J155" s="289"/>
      <c r="O155" s="113">
        <v>2922.09</v>
      </c>
      <c r="P155" s="113">
        <v>2922.09</v>
      </c>
    </row>
    <row r="157" spans="1:32" ht="15">
      <c r="A157" s="291" t="s">
        <v>2006</v>
      </c>
      <c r="B157" s="291"/>
      <c r="C157" s="291"/>
      <c r="D157" s="291"/>
      <c r="E157" s="291"/>
      <c r="F157" s="291"/>
      <c r="G157" s="289">
        <v>2922.09</v>
      </c>
      <c r="H157" s="289"/>
      <c r="I157" s="289">
        <v>2922.09</v>
      </c>
      <c r="J157" s="289"/>
      <c r="AF157" s="117" t="s">
        <v>2006</v>
      </c>
    </row>
    <row r="161" spans="1:31" ht="16.5">
      <c r="A161" s="290" t="s">
        <v>2007</v>
      </c>
      <c r="B161" s="290"/>
      <c r="C161" s="290"/>
      <c r="D161" s="290"/>
      <c r="E161" s="290"/>
      <c r="F161" s="290"/>
      <c r="G161" s="290"/>
      <c r="H161" s="290"/>
      <c r="I161" s="290"/>
      <c r="J161" s="290"/>
      <c r="AE161" s="97" t="s">
        <v>2007</v>
      </c>
    </row>
    <row r="162" spans="1:31" ht="114">
      <c r="A162" s="98" t="s">
        <v>436</v>
      </c>
      <c r="B162" s="99" t="s">
        <v>922</v>
      </c>
      <c r="C162" s="99" t="s">
        <v>923</v>
      </c>
      <c r="D162" s="100" t="s">
        <v>924</v>
      </c>
      <c r="E162" s="37">
        <v>22</v>
      </c>
      <c r="F162" s="101"/>
      <c r="G162" s="94"/>
      <c r="H162" s="95"/>
      <c r="I162" s="102" t="s">
        <v>98</v>
      </c>
      <c r="J162" s="95"/>
      <c r="R162" s="1">
        <v>58.63</v>
      </c>
      <c r="S162" s="1">
        <v>58.63</v>
      </c>
      <c r="T162" s="1">
        <v>36.08</v>
      </c>
      <c r="U162" s="1">
        <v>36.08</v>
      </c>
    </row>
    <row r="163" spans="1:31" ht="14.25">
      <c r="A163" s="98"/>
      <c r="B163" s="99"/>
      <c r="C163" s="99" t="s">
        <v>88</v>
      </c>
      <c r="D163" s="100"/>
      <c r="E163" s="37"/>
      <c r="F163" s="101">
        <v>4.0999999999999996</v>
      </c>
      <c r="G163" s="94" t="s">
        <v>98</v>
      </c>
      <c r="H163" s="95">
        <v>90.2</v>
      </c>
      <c r="I163" s="102">
        <v>1</v>
      </c>
      <c r="J163" s="95">
        <v>90.2</v>
      </c>
      <c r="Q163" s="1">
        <v>90.2</v>
      </c>
    </row>
    <row r="164" spans="1:31" ht="14.25">
      <c r="A164" s="98"/>
      <c r="B164" s="99"/>
      <c r="C164" s="99" t="s">
        <v>90</v>
      </c>
      <c r="D164" s="100" t="s">
        <v>91</v>
      </c>
      <c r="E164" s="37">
        <v>65</v>
      </c>
      <c r="F164" s="101"/>
      <c r="G164" s="94"/>
      <c r="H164" s="95">
        <v>58.63</v>
      </c>
      <c r="I164" s="102">
        <v>65</v>
      </c>
      <c r="J164" s="95">
        <v>58.63</v>
      </c>
    </row>
    <row r="165" spans="1:31" ht="14.25">
      <c r="A165" s="98"/>
      <c r="B165" s="99"/>
      <c r="C165" s="99" t="s">
        <v>92</v>
      </c>
      <c r="D165" s="100" t="s">
        <v>91</v>
      </c>
      <c r="E165" s="37">
        <v>40</v>
      </c>
      <c r="F165" s="101"/>
      <c r="G165" s="94"/>
      <c r="H165" s="95">
        <v>36.08</v>
      </c>
      <c r="I165" s="102">
        <v>40</v>
      </c>
      <c r="J165" s="95">
        <v>36.08</v>
      </c>
    </row>
    <row r="166" spans="1:31" ht="14.25">
      <c r="A166" s="104"/>
      <c r="B166" s="105"/>
      <c r="C166" s="105" t="s">
        <v>93</v>
      </c>
      <c r="D166" s="106" t="s">
        <v>94</v>
      </c>
      <c r="E166" s="107">
        <v>0.32</v>
      </c>
      <c r="F166" s="108"/>
      <c r="G166" s="109" t="s">
        <v>98</v>
      </c>
      <c r="H166" s="110">
        <v>7.04</v>
      </c>
      <c r="I166" s="111"/>
      <c r="J166" s="110"/>
    </row>
    <row r="167" spans="1:31" ht="15">
      <c r="C167" s="112" t="s">
        <v>95</v>
      </c>
      <c r="G167" s="289">
        <v>184.91000000000003</v>
      </c>
      <c r="H167" s="289"/>
      <c r="I167" s="289">
        <v>184.91000000000003</v>
      </c>
      <c r="J167" s="289"/>
      <c r="O167" s="113">
        <v>184.91000000000003</v>
      </c>
      <c r="P167" s="113">
        <v>184.91000000000003</v>
      </c>
    </row>
    <row r="168" spans="1:31" ht="42.75">
      <c r="A168" s="98" t="s">
        <v>440</v>
      </c>
      <c r="B168" s="99" t="s">
        <v>925</v>
      </c>
      <c r="C168" s="99" t="s">
        <v>926</v>
      </c>
      <c r="D168" s="100" t="s">
        <v>927</v>
      </c>
      <c r="E168" s="37">
        <v>83</v>
      </c>
      <c r="F168" s="101"/>
      <c r="G168" s="94"/>
      <c r="H168" s="95"/>
      <c r="I168" s="102" t="s">
        <v>98</v>
      </c>
      <c r="J168" s="95"/>
      <c r="R168" s="1">
        <v>842.7</v>
      </c>
      <c r="S168" s="1">
        <v>842.7</v>
      </c>
      <c r="T168" s="1">
        <v>518.58000000000004</v>
      </c>
      <c r="U168" s="1">
        <v>518.58000000000004</v>
      </c>
    </row>
    <row r="169" spans="1:31" ht="14.25">
      <c r="A169" s="98"/>
      <c r="B169" s="99"/>
      <c r="C169" s="99" t="s">
        <v>88</v>
      </c>
      <c r="D169" s="100"/>
      <c r="E169" s="37"/>
      <c r="F169" s="101">
        <v>15.62</v>
      </c>
      <c r="G169" s="94" t="s">
        <v>98</v>
      </c>
      <c r="H169" s="95">
        <v>1296.46</v>
      </c>
      <c r="I169" s="102">
        <v>1</v>
      </c>
      <c r="J169" s="95">
        <v>1296.46</v>
      </c>
      <c r="Q169" s="1">
        <v>1296.46</v>
      </c>
    </row>
    <row r="170" spans="1:31" ht="14.25">
      <c r="A170" s="98"/>
      <c r="B170" s="99"/>
      <c r="C170" s="99" t="s">
        <v>90</v>
      </c>
      <c r="D170" s="100" t="s">
        <v>91</v>
      </c>
      <c r="E170" s="37">
        <v>65</v>
      </c>
      <c r="F170" s="101"/>
      <c r="G170" s="94"/>
      <c r="H170" s="95">
        <v>842.7</v>
      </c>
      <c r="I170" s="102">
        <v>65</v>
      </c>
      <c r="J170" s="95">
        <v>842.7</v>
      </c>
    </row>
    <row r="171" spans="1:31" ht="14.25">
      <c r="A171" s="98"/>
      <c r="B171" s="99"/>
      <c r="C171" s="99" t="s">
        <v>92</v>
      </c>
      <c r="D171" s="100" t="s">
        <v>91</v>
      </c>
      <c r="E171" s="37">
        <v>40</v>
      </c>
      <c r="F171" s="101"/>
      <c r="G171" s="94"/>
      <c r="H171" s="95">
        <v>518.58000000000004</v>
      </c>
      <c r="I171" s="102">
        <v>40</v>
      </c>
      <c r="J171" s="95">
        <v>518.58000000000004</v>
      </c>
    </row>
    <row r="172" spans="1:31" ht="14.25">
      <c r="A172" s="104"/>
      <c r="B172" s="105"/>
      <c r="C172" s="105" t="s">
        <v>93</v>
      </c>
      <c r="D172" s="106" t="s">
        <v>94</v>
      </c>
      <c r="E172" s="107">
        <v>1.22</v>
      </c>
      <c r="F172" s="108"/>
      <c r="G172" s="109" t="s">
        <v>98</v>
      </c>
      <c r="H172" s="110">
        <v>101.25999999999999</v>
      </c>
      <c r="I172" s="111"/>
      <c r="J172" s="110"/>
    </row>
    <row r="173" spans="1:31" ht="15">
      <c r="C173" s="112" t="s">
        <v>95</v>
      </c>
      <c r="G173" s="289">
        <v>2657.7400000000002</v>
      </c>
      <c r="H173" s="289"/>
      <c r="I173" s="289">
        <v>2657.7400000000002</v>
      </c>
      <c r="J173" s="289"/>
      <c r="O173" s="113">
        <v>2657.7400000000002</v>
      </c>
      <c r="P173" s="113">
        <v>2657.7400000000002</v>
      </c>
    </row>
    <row r="174" spans="1:31" ht="42.75">
      <c r="A174" s="98" t="s">
        <v>446</v>
      </c>
      <c r="B174" s="99" t="s">
        <v>928</v>
      </c>
      <c r="C174" s="99" t="s">
        <v>929</v>
      </c>
      <c r="D174" s="100" t="s">
        <v>930</v>
      </c>
      <c r="E174" s="37">
        <v>0.83</v>
      </c>
      <c r="F174" s="101"/>
      <c r="G174" s="94"/>
      <c r="H174" s="95"/>
      <c r="I174" s="102" t="s">
        <v>98</v>
      </c>
      <c r="J174" s="95"/>
      <c r="R174" s="1">
        <v>89.53</v>
      </c>
      <c r="S174" s="1">
        <v>89.53</v>
      </c>
      <c r="T174" s="1">
        <v>55.1</v>
      </c>
      <c r="U174" s="1">
        <v>55.1</v>
      </c>
    </row>
    <row r="175" spans="1:31">
      <c r="C175" s="114" t="s">
        <v>931</v>
      </c>
    </row>
    <row r="176" spans="1:31" ht="14.25">
      <c r="A176" s="98"/>
      <c r="B176" s="99"/>
      <c r="C176" s="99" t="s">
        <v>88</v>
      </c>
      <c r="D176" s="100"/>
      <c r="E176" s="37"/>
      <c r="F176" s="101">
        <v>165.95</v>
      </c>
      <c r="G176" s="94" t="s">
        <v>98</v>
      </c>
      <c r="H176" s="95">
        <v>137.74</v>
      </c>
      <c r="I176" s="102">
        <v>1</v>
      </c>
      <c r="J176" s="95">
        <v>137.74</v>
      </c>
      <c r="Q176" s="1">
        <v>137.74</v>
      </c>
    </row>
    <row r="177" spans="1:32" ht="14.25">
      <c r="A177" s="98"/>
      <c r="B177" s="99"/>
      <c r="C177" s="99" t="s">
        <v>90</v>
      </c>
      <c r="D177" s="100" t="s">
        <v>91</v>
      </c>
      <c r="E177" s="37">
        <v>65</v>
      </c>
      <c r="F177" s="101"/>
      <c r="G177" s="94"/>
      <c r="H177" s="95">
        <v>89.53</v>
      </c>
      <c r="I177" s="102">
        <v>65</v>
      </c>
      <c r="J177" s="95">
        <v>89.53</v>
      </c>
    </row>
    <row r="178" spans="1:32" ht="14.25">
      <c r="A178" s="98"/>
      <c r="B178" s="99"/>
      <c r="C178" s="99" t="s">
        <v>92</v>
      </c>
      <c r="D178" s="100" t="s">
        <v>91</v>
      </c>
      <c r="E178" s="37">
        <v>40</v>
      </c>
      <c r="F178" s="101"/>
      <c r="G178" s="94"/>
      <c r="H178" s="95">
        <v>55.1</v>
      </c>
      <c r="I178" s="102">
        <v>40</v>
      </c>
      <c r="J178" s="95">
        <v>55.1</v>
      </c>
    </row>
    <row r="179" spans="1:32" ht="14.25">
      <c r="A179" s="104"/>
      <c r="B179" s="105"/>
      <c r="C179" s="105" t="s">
        <v>93</v>
      </c>
      <c r="D179" s="106" t="s">
        <v>94</v>
      </c>
      <c r="E179" s="107">
        <v>12.96</v>
      </c>
      <c r="F179" s="108"/>
      <c r="G179" s="109" t="s">
        <v>98</v>
      </c>
      <c r="H179" s="110">
        <v>10.7568</v>
      </c>
      <c r="I179" s="111"/>
      <c r="J179" s="110"/>
    </row>
    <row r="180" spans="1:32" ht="15">
      <c r="C180" s="112" t="s">
        <v>95</v>
      </c>
      <c r="G180" s="289">
        <v>282.37</v>
      </c>
      <c r="H180" s="289"/>
      <c r="I180" s="289">
        <v>282.37</v>
      </c>
      <c r="J180" s="289"/>
      <c r="O180" s="113">
        <v>282.37</v>
      </c>
      <c r="P180" s="113">
        <v>282.37</v>
      </c>
    </row>
    <row r="181" spans="1:32" ht="42.75">
      <c r="A181" s="98" t="s">
        <v>744</v>
      </c>
      <c r="B181" s="99" t="s">
        <v>932</v>
      </c>
      <c r="C181" s="99" t="s">
        <v>933</v>
      </c>
      <c r="D181" s="100" t="s">
        <v>934</v>
      </c>
      <c r="E181" s="37">
        <v>83</v>
      </c>
      <c r="F181" s="101"/>
      <c r="G181" s="94"/>
      <c r="H181" s="95"/>
      <c r="I181" s="102" t="s">
        <v>98</v>
      </c>
      <c r="J181" s="95"/>
      <c r="R181" s="1">
        <v>1059.04</v>
      </c>
      <c r="S181" s="1">
        <v>1059.04</v>
      </c>
      <c r="T181" s="1">
        <v>651.72</v>
      </c>
      <c r="U181" s="1">
        <v>651.72</v>
      </c>
    </row>
    <row r="182" spans="1:32" ht="14.25">
      <c r="A182" s="98"/>
      <c r="B182" s="99"/>
      <c r="C182" s="99" t="s">
        <v>88</v>
      </c>
      <c r="D182" s="100"/>
      <c r="E182" s="37"/>
      <c r="F182" s="101">
        <v>19.63</v>
      </c>
      <c r="G182" s="94" t="s">
        <v>98</v>
      </c>
      <c r="H182" s="95">
        <v>1629.29</v>
      </c>
      <c r="I182" s="102">
        <v>1</v>
      </c>
      <c r="J182" s="95">
        <v>1623.8999999999999</v>
      </c>
      <c r="Q182" s="1">
        <v>1629.29</v>
      </c>
    </row>
    <row r="183" spans="1:32" ht="14.25">
      <c r="A183" s="98"/>
      <c r="B183" s="99"/>
      <c r="C183" s="99" t="s">
        <v>90</v>
      </c>
      <c r="D183" s="100" t="s">
        <v>91</v>
      </c>
      <c r="E183" s="37">
        <v>65</v>
      </c>
      <c r="F183" s="101"/>
      <c r="G183" s="94"/>
      <c r="H183" s="95">
        <v>1059.04</v>
      </c>
      <c r="I183" s="102">
        <v>65</v>
      </c>
      <c r="J183" s="95">
        <v>1059.04</v>
      </c>
    </row>
    <row r="184" spans="1:32" ht="14.25">
      <c r="A184" s="98"/>
      <c r="B184" s="99"/>
      <c r="C184" s="99" t="s">
        <v>92</v>
      </c>
      <c r="D184" s="100" t="s">
        <v>91</v>
      </c>
      <c r="E184" s="37">
        <v>40</v>
      </c>
      <c r="F184" s="101"/>
      <c r="G184" s="94"/>
      <c r="H184" s="95">
        <v>651.72</v>
      </c>
      <c r="I184" s="102">
        <v>40</v>
      </c>
      <c r="J184" s="95">
        <v>651.72</v>
      </c>
    </row>
    <row r="185" spans="1:32" ht="14.25">
      <c r="A185" s="104"/>
      <c r="B185" s="105"/>
      <c r="C185" s="105" t="s">
        <v>93</v>
      </c>
      <c r="D185" s="106" t="s">
        <v>94</v>
      </c>
      <c r="E185" s="107">
        <v>1.62</v>
      </c>
      <c r="F185" s="108"/>
      <c r="G185" s="109" t="s">
        <v>98</v>
      </c>
      <c r="H185" s="110">
        <v>134.46</v>
      </c>
      <c r="I185" s="111"/>
      <c r="J185" s="110"/>
    </row>
    <row r="186" spans="1:32" ht="15">
      <c r="C186" s="112" t="s">
        <v>95</v>
      </c>
      <c r="G186" s="289">
        <v>3334.6600000000003</v>
      </c>
      <c r="H186" s="289"/>
      <c r="I186" s="289">
        <v>3334.6600000000003</v>
      </c>
      <c r="J186" s="289"/>
      <c r="O186" s="113">
        <v>3334.6600000000003</v>
      </c>
      <c r="P186" s="113">
        <v>3334.6600000000003</v>
      </c>
    </row>
    <row r="188" spans="1:32" ht="15">
      <c r="A188" s="291" t="s">
        <v>2008</v>
      </c>
      <c r="B188" s="291"/>
      <c r="C188" s="291"/>
      <c r="D188" s="291"/>
      <c r="E188" s="291"/>
      <c r="F188" s="291"/>
      <c r="G188" s="289">
        <v>6459.68</v>
      </c>
      <c r="H188" s="289"/>
      <c r="I188" s="289">
        <v>6459.68</v>
      </c>
      <c r="J188" s="289"/>
      <c r="AF188" s="117" t="s">
        <v>2008</v>
      </c>
    </row>
    <row r="192" spans="1:32" ht="16.5">
      <c r="A192" s="290" t="s">
        <v>2009</v>
      </c>
      <c r="B192" s="290"/>
      <c r="C192" s="290"/>
      <c r="D192" s="290"/>
      <c r="E192" s="290"/>
      <c r="F192" s="290"/>
      <c r="G192" s="290"/>
      <c r="H192" s="290"/>
      <c r="I192" s="290"/>
      <c r="J192" s="290"/>
      <c r="AE192" s="97" t="s">
        <v>2009</v>
      </c>
    </row>
    <row r="193" spans="1:32" ht="57">
      <c r="A193" s="98" t="s">
        <v>754</v>
      </c>
      <c r="B193" s="99" t="s">
        <v>2010</v>
      </c>
      <c r="C193" s="99" t="s">
        <v>2011</v>
      </c>
      <c r="D193" s="100" t="s">
        <v>2012</v>
      </c>
      <c r="E193" s="37">
        <v>1</v>
      </c>
      <c r="F193" s="101"/>
      <c r="G193" s="94"/>
      <c r="H193" s="95"/>
      <c r="I193" s="102" t="s">
        <v>98</v>
      </c>
      <c r="J193" s="95"/>
      <c r="R193" s="1">
        <v>13641.16</v>
      </c>
      <c r="S193" s="1">
        <v>13641.16</v>
      </c>
      <c r="T193" s="1">
        <v>8394.56</v>
      </c>
      <c r="U193" s="1">
        <v>8394.56</v>
      </c>
    </row>
    <row r="194" spans="1:32" ht="14.25">
      <c r="A194" s="98"/>
      <c r="B194" s="99"/>
      <c r="C194" s="99" t="s">
        <v>88</v>
      </c>
      <c r="D194" s="100"/>
      <c r="E194" s="37"/>
      <c r="F194" s="101">
        <v>26233</v>
      </c>
      <c r="G194" s="94" t="s">
        <v>2013</v>
      </c>
      <c r="H194" s="95">
        <v>20986.400000000001</v>
      </c>
      <c r="I194" s="102">
        <v>1</v>
      </c>
      <c r="J194" s="95">
        <v>20986.400000000001</v>
      </c>
      <c r="Q194" s="1">
        <v>20986.400000000001</v>
      </c>
    </row>
    <row r="195" spans="1:32" ht="14.25">
      <c r="A195" s="98"/>
      <c r="B195" s="99"/>
      <c r="C195" s="99" t="s">
        <v>90</v>
      </c>
      <c r="D195" s="100" t="s">
        <v>91</v>
      </c>
      <c r="E195" s="37">
        <v>65</v>
      </c>
      <c r="F195" s="101"/>
      <c r="G195" s="94"/>
      <c r="H195" s="95">
        <v>13641.16</v>
      </c>
      <c r="I195" s="102">
        <v>65</v>
      </c>
      <c r="J195" s="95">
        <v>13641.16</v>
      </c>
    </row>
    <row r="196" spans="1:32" ht="14.25">
      <c r="A196" s="98"/>
      <c r="B196" s="99"/>
      <c r="C196" s="99" t="s">
        <v>92</v>
      </c>
      <c r="D196" s="100" t="s">
        <v>91</v>
      </c>
      <c r="E196" s="37">
        <v>40</v>
      </c>
      <c r="F196" s="101"/>
      <c r="G196" s="94"/>
      <c r="H196" s="95">
        <v>8394.56</v>
      </c>
      <c r="I196" s="102">
        <v>40</v>
      </c>
      <c r="J196" s="95">
        <v>8394.56</v>
      </c>
    </row>
    <row r="197" spans="1:32" ht="14.25">
      <c r="A197" s="104"/>
      <c r="B197" s="105"/>
      <c r="C197" s="105" t="s">
        <v>93</v>
      </c>
      <c r="D197" s="106" t="s">
        <v>94</v>
      </c>
      <c r="E197" s="107">
        <v>1850</v>
      </c>
      <c r="F197" s="108"/>
      <c r="G197" s="109" t="s">
        <v>2013</v>
      </c>
      <c r="H197" s="110">
        <v>1480</v>
      </c>
      <c r="I197" s="111"/>
      <c r="J197" s="110"/>
    </row>
    <row r="198" spans="1:32" ht="15">
      <c r="C198" s="112" t="s">
        <v>95</v>
      </c>
      <c r="G198" s="289">
        <v>43022.12</v>
      </c>
      <c r="H198" s="289"/>
      <c r="I198" s="289">
        <v>43022.12</v>
      </c>
      <c r="J198" s="289"/>
      <c r="O198" s="113">
        <v>43022.12</v>
      </c>
      <c r="P198" s="113">
        <v>43022.12</v>
      </c>
    </row>
    <row r="199" spans="1:32" ht="71.25">
      <c r="A199" s="98" t="s">
        <v>461</v>
      </c>
      <c r="B199" s="99" t="s">
        <v>2014</v>
      </c>
      <c r="C199" s="99" t="s">
        <v>2015</v>
      </c>
      <c r="D199" s="100" t="s">
        <v>2016</v>
      </c>
      <c r="E199" s="37">
        <v>56</v>
      </c>
      <c r="F199" s="101"/>
      <c r="G199" s="94"/>
      <c r="H199" s="95"/>
      <c r="I199" s="102" t="s">
        <v>98</v>
      </c>
      <c r="J199" s="95"/>
      <c r="R199" s="1">
        <v>2142.94</v>
      </c>
      <c r="S199" s="1">
        <v>2142.94</v>
      </c>
      <c r="T199" s="1">
        <v>1318.73</v>
      </c>
      <c r="U199" s="1">
        <v>1318.73</v>
      </c>
    </row>
    <row r="200" spans="1:32" ht="14.25">
      <c r="A200" s="98"/>
      <c r="B200" s="99"/>
      <c r="C200" s="99" t="s">
        <v>88</v>
      </c>
      <c r="D200" s="100"/>
      <c r="E200" s="37"/>
      <c r="F200" s="101">
        <v>73.59</v>
      </c>
      <c r="G200" s="94" t="s">
        <v>2013</v>
      </c>
      <c r="H200" s="95">
        <v>3296.83</v>
      </c>
      <c r="I200" s="102">
        <v>1</v>
      </c>
      <c r="J200" s="95">
        <v>3296.83</v>
      </c>
      <c r="Q200" s="1">
        <v>3296.83</v>
      </c>
    </row>
    <row r="201" spans="1:32" ht="14.25">
      <c r="A201" s="98"/>
      <c r="B201" s="99"/>
      <c r="C201" s="99" t="s">
        <v>90</v>
      </c>
      <c r="D201" s="100" t="s">
        <v>91</v>
      </c>
      <c r="E201" s="37">
        <v>65</v>
      </c>
      <c r="F201" s="101"/>
      <c r="G201" s="94"/>
      <c r="H201" s="95">
        <v>2142.94</v>
      </c>
      <c r="I201" s="102">
        <v>65</v>
      </c>
      <c r="J201" s="95">
        <v>2142.94</v>
      </c>
    </row>
    <row r="202" spans="1:32" ht="14.25">
      <c r="A202" s="98"/>
      <c r="B202" s="99"/>
      <c r="C202" s="99" t="s">
        <v>92</v>
      </c>
      <c r="D202" s="100" t="s">
        <v>91</v>
      </c>
      <c r="E202" s="37">
        <v>40</v>
      </c>
      <c r="F202" s="101"/>
      <c r="G202" s="94"/>
      <c r="H202" s="95">
        <v>1318.73</v>
      </c>
      <c r="I202" s="102">
        <v>40</v>
      </c>
      <c r="J202" s="95">
        <v>1318.73</v>
      </c>
    </row>
    <row r="203" spans="1:32" ht="14.25">
      <c r="A203" s="104"/>
      <c r="B203" s="105"/>
      <c r="C203" s="105" t="s">
        <v>93</v>
      </c>
      <c r="D203" s="106" t="s">
        <v>94</v>
      </c>
      <c r="E203" s="107">
        <v>5.19</v>
      </c>
      <c r="F203" s="108"/>
      <c r="G203" s="109" t="s">
        <v>2013</v>
      </c>
      <c r="H203" s="110">
        <v>232.512</v>
      </c>
      <c r="I203" s="111"/>
      <c r="J203" s="110"/>
    </row>
    <row r="204" spans="1:32" ht="15">
      <c r="C204" s="112" t="s">
        <v>95</v>
      </c>
      <c r="G204" s="289">
        <v>6758.5</v>
      </c>
      <c r="H204" s="289"/>
      <c r="I204" s="289">
        <v>6758.5</v>
      </c>
      <c r="J204" s="289"/>
      <c r="O204" s="113">
        <v>6758.5</v>
      </c>
      <c r="P204" s="113">
        <v>6758.5</v>
      </c>
    </row>
    <row r="206" spans="1:32" ht="15">
      <c r="A206" s="291" t="s">
        <v>2017</v>
      </c>
      <c r="B206" s="291"/>
      <c r="C206" s="291"/>
      <c r="D206" s="291"/>
      <c r="E206" s="291"/>
      <c r="F206" s="291"/>
      <c r="G206" s="289">
        <v>49780.62</v>
      </c>
      <c r="H206" s="289"/>
      <c r="I206" s="289">
        <v>49780.62</v>
      </c>
      <c r="J206" s="289"/>
      <c r="AF206" s="117" t="s">
        <v>2017</v>
      </c>
    </row>
    <row r="210" spans="1:34" ht="15">
      <c r="A210" s="291" t="s">
        <v>822</v>
      </c>
      <c r="B210" s="291"/>
      <c r="C210" s="291"/>
      <c r="D210" s="291"/>
      <c r="E210" s="291"/>
      <c r="F210" s="291"/>
      <c r="G210" s="289">
        <v>77340.42</v>
      </c>
      <c r="H210" s="289"/>
      <c r="I210" s="289">
        <v>77340.42</v>
      </c>
      <c r="J210" s="289"/>
      <c r="AF210" s="117" t="s">
        <v>822</v>
      </c>
    </row>
    <row r="214" spans="1:34" ht="15" customHeight="1">
      <c r="A214" s="261" t="s">
        <v>2018</v>
      </c>
      <c r="B214" s="261"/>
      <c r="C214" s="261"/>
      <c r="D214" s="261"/>
      <c r="E214" s="261"/>
      <c r="F214" s="261"/>
      <c r="G214" s="289">
        <v>77340.42</v>
      </c>
      <c r="H214" s="289"/>
      <c r="I214" s="289">
        <v>77340.42</v>
      </c>
      <c r="J214" s="289"/>
      <c r="AF214" s="117" t="s">
        <v>2019</v>
      </c>
    </row>
    <row r="215" spans="1:34" s="47" customFormat="1"/>
    <row r="216" spans="1:34" s="47" customFormat="1" ht="14.25">
      <c r="C216" s="260" t="s">
        <v>148</v>
      </c>
      <c r="D216" s="260"/>
      <c r="E216" s="260"/>
      <c r="F216" s="260"/>
      <c r="G216" s="260"/>
      <c r="H216" s="260"/>
      <c r="I216" s="262"/>
      <c r="J216" s="262"/>
      <c r="AH216" s="84" t="s">
        <v>148</v>
      </c>
    </row>
    <row r="217" spans="1:34" s="47" customFormat="1" ht="14.25">
      <c r="C217" s="260" t="s">
        <v>149</v>
      </c>
      <c r="D217" s="260"/>
      <c r="E217" s="260"/>
      <c r="F217" s="260"/>
      <c r="G217" s="260"/>
      <c r="H217" s="260"/>
      <c r="I217" s="262"/>
      <c r="J217" s="262"/>
      <c r="AH217" s="84" t="s">
        <v>149</v>
      </c>
    </row>
    <row r="218" spans="1:34" s="47" customFormat="1" ht="14.25">
      <c r="C218" s="260" t="s">
        <v>150</v>
      </c>
      <c r="D218" s="260"/>
      <c r="E218" s="260"/>
      <c r="F218" s="260"/>
      <c r="G218" s="260"/>
      <c r="H218" s="260"/>
      <c r="I218" s="262"/>
      <c r="J218" s="262"/>
      <c r="AH218" s="84" t="s">
        <v>150</v>
      </c>
    </row>
    <row r="219" spans="1:34" s="47" customFormat="1" ht="14.25">
      <c r="C219" s="260" t="s">
        <v>151</v>
      </c>
      <c r="D219" s="260"/>
      <c r="E219" s="260"/>
      <c r="F219" s="260"/>
      <c r="G219" s="260"/>
      <c r="H219" s="260"/>
      <c r="I219" s="262">
        <v>77340.42</v>
      </c>
      <c r="J219" s="262"/>
      <c r="M219" s="119"/>
      <c r="AH219" s="84" t="s">
        <v>151</v>
      </c>
    </row>
    <row r="220" spans="1:34" s="47" customFormat="1" ht="14.25">
      <c r="C220" s="260" t="s">
        <v>152</v>
      </c>
      <c r="D220" s="260"/>
      <c r="E220" s="260"/>
      <c r="F220" s="260"/>
      <c r="G220" s="260"/>
      <c r="H220" s="260"/>
      <c r="I220" s="262">
        <v>77340.42</v>
      </c>
      <c r="J220" s="262"/>
      <c r="AH220" s="84" t="s">
        <v>152</v>
      </c>
    </row>
    <row r="221" spans="1:34" s="47" customFormat="1" ht="14.25">
      <c r="C221" s="56"/>
      <c r="D221" s="56"/>
      <c r="E221" s="56"/>
      <c r="F221" s="56"/>
      <c r="G221" s="56"/>
      <c r="H221" s="56"/>
      <c r="I221" s="86"/>
      <c r="J221" s="86"/>
      <c r="AH221" s="84"/>
    </row>
    <row r="222" spans="1:34" s="47" customFormat="1" ht="30">
      <c r="C222" s="85" t="s">
        <v>299</v>
      </c>
      <c r="D222" s="56"/>
      <c r="E222" s="56"/>
      <c r="F222" s="56"/>
      <c r="G222" s="56"/>
      <c r="H222" s="56"/>
      <c r="I222" s="86"/>
      <c r="J222" s="86"/>
      <c r="AH222" s="84"/>
    </row>
    <row r="223" spans="1:34" s="47" customFormat="1" ht="14.25">
      <c r="C223" s="260" t="s">
        <v>300</v>
      </c>
      <c r="D223" s="260"/>
      <c r="E223" s="260"/>
      <c r="F223" s="260"/>
      <c r="G223" s="260"/>
      <c r="H223" s="260"/>
      <c r="I223" s="86"/>
      <c r="J223" s="86">
        <v>0</v>
      </c>
      <c r="AH223" s="84"/>
    </row>
    <row r="224" spans="1:34" s="47" customFormat="1" ht="14.25">
      <c r="C224" s="260" t="s">
        <v>301</v>
      </c>
      <c r="D224" s="260"/>
      <c r="E224" s="260"/>
      <c r="F224" s="260"/>
      <c r="G224" s="260"/>
      <c r="H224" s="260"/>
      <c r="I224" s="86"/>
      <c r="J224" s="86">
        <v>0</v>
      </c>
      <c r="AH224" s="84"/>
    </row>
    <row r="225" spans="1:34" s="47" customFormat="1" ht="14.25">
      <c r="C225" s="260" t="s">
        <v>302</v>
      </c>
      <c r="D225" s="260"/>
      <c r="E225" s="260"/>
      <c r="F225" s="260"/>
      <c r="G225" s="260"/>
      <c r="H225" s="260"/>
      <c r="I225" s="86"/>
      <c r="J225" s="86">
        <v>0</v>
      </c>
      <c r="AH225" s="84"/>
    </row>
    <row r="226" spans="1:34" s="47" customFormat="1" ht="14.25">
      <c r="C226" s="260" t="s">
        <v>303</v>
      </c>
      <c r="D226" s="260"/>
      <c r="E226" s="260"/>
      <c r="F226" s="260"/>
      <c r="G226" s="260"/>
      <c r="H226" s="260"/>
      <c r="I226" s="86"/>
      <c r="J226" s="86">
        <v>1383620.11</v>
      </c>
      <c r="AH226" s="84"/>
    </row>
    <row r="227" spans="1:34" s="47" customFormat="1" ht="15">
      <c r="C227" s="261" t="s">
        <v>152</v>
      </c>
      <c r="D227" s="261"/>
      <c r="E227" s="261"/>
      <c r="F227" s="261"/>
      <c r="G227" s="261"/>
      <c r="H227" s="261"/>
      <c r="I227" s="78"/>
      <c r="J227" s="78">
        <v>1383620.11</v>
      </c>
      <c r="AH227" s="84"/>
    </row>
    <row r="230" spans="1:34" ht="14.25">
      <c r="A230" s="292" t="s">
        <v>153</v>
      </c>
      <c r="B230" s="292"/>
      <c r="C230" s="36" t="s">
        <v>1</v>
      </c>
      <c r="D230" s="36"/>
      <c r="E230" s="36"/>
      <c r="F230" s="36"/>
      <c r="G230" s="36"/>
      <c r="H230" s="5" t="s">
        <v>1</v>
      </c>
      <c r="I230" s="5"/>
      <c r="J230" s="5"/>
    </row>
    <row r="231" spans="1:34" ht="14.25">
      <c r="A231" s="5"/>
      <c r="B231" s="5"/>
      <c r="C231" s="288" t="s">
        <v>62</v>
      </c>
      <c r="D231" s="288"/>
      <c r="E231" s="288"/>
      <c r="F231" s="288"/>
      <c r="G231" s="288"/>
      <c r="H231" s="5"/>
      <c r="I231" s="5"/>
      <c r="J231" s="5"/>
    </row>
    <row r="232" spans="1:34" ht="14.25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34" ht="14.25">
      <c r="A233" s="292" t="s">
        <v>154</v>
      </c>
      <c r="B233" s="292"/>
      <c r="C233" s="36" t="s">
        <v>1</v>
      </c>
      <c r="D233" s="36"/>
      <c r="E233" s="36"/>
      <c r="F233" s="36"/>
      <c r="G233" s="36"/>
      <c r="H233" s="5" t="s">
        <v>1</v>
      </c>
      <c r="I233" s="5"/>
      <c r="J233" s="5"/>
    </row>
    <row r="234" spans="1:34" ht="14.25">
      <c r="A234" s="5"/>
      <c r="B234" s="5"/>
      <c r="C234" s="288" t="s">
        <v>62</v>
      </c>
      <c r="D234" s="288"/>
      <c r="E234" s="288"/>
      <c r="F234" s="288"/>
      <c r="G234" s="288"/>
      <c r="H234" s="5"/>
      <c r="I234" s="5"/>
      <c r="J234" s="5"/>
    </row>
  </sheetData>
  <mergeCells count="113">
    <mergeCell ref="C234:G234"/>
    <mergeCell ref="A210:F210"/>
    <mergeCell ref="G210:H210"/>
    <mergeCell ref="I210:J210"/>
    <mergeCell ref="A214:F214"/>
    <mergeCell ref="G214:H214"/>
    <mergeCell ref="I214:J214"/>
    <mergeCell ref="G198:H198"/>
    <mergeCell ref="I198:J198"/>
    <mergeCell ref="G204:H204"/>
    <mergeCell ref="I204:J204"/>
    <mergeCell ref="A206:F206"/>
    <mergeCell ref="G206:H206"/>
    <mergeCell ref="I206:J206"/>
    <mergeCell ref="C216:H216"/>
    <mergeCell ref="I216:J216"/>
    <mergeCell ref="C217:H217"/>
    <mergeCell ref="I217:J217"/>
    <mergeCell ref="C218:H218"/>
    <mergeCell ref="I218:J218"/>
    <mergeCell ref="A230:B230"/>
    <mergeCell ref="C231:G231"/>
    <mergeCell ref="A233:B233"/>
    <mergeCell ref="C225:H225"/>
    <mergeCell ref="C226:H226"/>
    <mergeCell ref="C227:H227"/>
    <mergeCell ref="C219:H219"/>
    <mergeCell ref="I219:J219"/>
    <mergeCell ref="C220:H220"/>
    <mergeCell ref="I220:J220"/>
    <mergeCell ref="C223:H223"/>
    <mergeCell ref="C224:H224"/>
    <mergeCell ref="G186:H186"/>
    <mergeCell ref="I186:J186"/>
    <mergeCell ref="A188:F188"/>
    <mergeCell ref="G188:H188"/>
    <mergeCell ref="I188:J188"/>
    <mergeCell ref="A192:J192"/>
    <mergeCell ref="A161:J161"/>
    <mergeCell ref="G167:H167"/>
    <mergeCell ref="I167:J167"/>
    <mergeCell ref="G173:H173"/>
    <mergeCell ref="I173:J173"/>
    <mergeCell ref="G180:H180"/>
    <mergeCell ref="I180:J180"/>
    <mergeCell ref="A149:J149"/>
    <mergeCell ref="G155:H155"/>
    <mergeCell ref="I155:J155"/>
    <mergeCell ref="A157:F157"/>
    <mergeCell ref="G157:H157"/>
    <mergeCell ref="I157:J157"/>
    <mergeCell ref="G137:H137"/>
    <mergeCell ref="I137:J137"/>
    <mergeCell ref="G143:H143"/>
    <mergeCell ref="I143:J143"/>
    <mergeCell ref="A145:F145"/>
    <mergeCell ref="G145:H145"/>
    <mergeCell ref="I145:J145"/>
    <mergeCell ref="A121:F121"/>
    <mergeCell ref="G121:H121"/>
    <mergeCell ref="I121:J121"/>
    <mergeCell ref="A125:J125"/>
    <mergeCell ref="G131:H131"/>
    <mergeCell ref="I131:J131"/>
    <mergeCell ref="G107:H107"/>
    <mergeCell ref="I107:J107"/>
    <mergeCell ref="G113:H113"/>
    <mergeCell ref="I113:J113"/>
    <mergeCell ref="G119:H119"/>
    <mergeCell ref="I119:J119"/>
    <mergeCell ref="G89:H89"/>
    <mergeCell ref="I89:J89"/>
    <mergeCell ref="G95:H95"/>
    <mergeCell ref="I95:J95"/>
    <mergeCell ref="G101:H101"/>
    <mergeCell ref="I101:J101"/>
    <mergeCell ref="G71:H71"/>
    <mergeCell ref="I71:J71"/>
    <mergeCell ref="G77:H77"/>
    <mergeCell ref="I77:J77"/>
    <mergeCell ref="G83:H83"/>
    <mergeCell ref="I83:J83"/>
    <mergeCell ref="G53:H53"/>
    <mergeCell ref="I53:J53"/>
    <mergeCell ref="G59:H59"/>
    <mergeCell ref="I59:J59"/>
    <mergeCell ref="G65:H65"/>
    <mergeCell ref="I65:J65"/>
    <mergeCell ref="E27:G27"/>
    <mergeCell ref="A33:J33"/>
    <mergeCell ref="A35:J35"/>
    <mergeCell ref="G41:H41"/>
    <mergeCell ref="I41:J41"/>
    <mergeCell ref="G47:H47"/>
    <mergeCell ref="I47:J47"/>
    <mergeCell ref="A21:J21"/>
    <mergeCell ref="E25:G25"/>
    <mergeCell ref="E26:G26"/>
    <mergeCell ref="B7:E7"/>
    <mergeCell ref="G7:J7"/>
    <mergeCell ref="A10:J10"/>
    <mergeCell ref="A11:J11"/>
    <mergeCell ref="A13:J13"/>
    <mergeCell ref="A14:J14"/>
    <mergeCell ref="B3:E3"/>
    <mergeCell ref="G3:J3"/>
    <mergeCell ref="B4:E4"/>
    <mergeCell ref="G4:J4"/>
    <mergeCell ref="B6:E6"/>
    <mergeCell ref="G6:J6"/>
    <mergeCell ref="A16:J16"/>
    <mergeCell ref="A18:J18"/>
    <mergeCell ref="A19:J19"/>
  </mergeCells>
  <pageMargins left="0.4" right="0.2" top="0.2" bottom="0.4" header="0.2" footer="0.2"/>
  <pageSetup paperSize="9" scale="65" orientation="portrait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topLeftCell="A7" zoomScale="85" zoomScaleNormal="85" workbookViewId="0">
      <selection activeCell="D33" sqref="D33:F33"/>
    </sheetView>
  </sheetViews>
  <sheetFormatPr defaultRowHeight="12.75"/>
  <cols>
    <col min="1" max="1" width="5.7109375" style="1" customWidth="1"/>
    <col min="2" max="2" width="20.7109375" style="1" customWidth="1"/>
    <col min="3" max="3" width="46" style="1" customWidth="1"/>
    <col min="4" max="4" width="14.42578125" style="1" customWidth="1"/>
    <col min="5" max="5" width="12.7109375" style="1" customWidth="1"/>
    <col min="6" max="6" width="14.5703125" style="1" bestFit="1" customWidth="1"/>
    <col min="7" max="7" width="15.42578125" style="1" hidden="1" customWidth="1"/>
    <col min="8" max="8" width="12.7109375" style="1" hidden="1" customWidth="1"/>
    <col min="9" max="10" width="9.140625" style="1"/>
    <col min="11" max="11" width="14.7109375" style="2" bestFit="1" customWidth="1"/>
    <col min="12" max="16384" width="9.140625" style="1"/>
  </cols>
  <sheetData>
    <row r="1" spans="1:8" ht="15">
      <c r="A1" s="3"/>
      <c r="B1" s="3"/>
      <c r="C1" s="3"/>
      <c r="D1" s="3"/>
      <c r="E1" s="3"/>
      <c r="F1" s="3"/>
      <c r="G1" s="5"/>
    </row>
    <row r="2" spans="1:8" ht="14.25">
      <c r="A2" s="6"/>
      <c r="B2" s="5"/>
      <c r="C2" s="5"/>
      <c r="D2" s="5"/>
      <c r="E2" s="5"/>
      <c r="F2" s="5"/>
      <c r="G2" s="5"/>
      <c r="H2" s="5"/>
    </row>
    <row r="3" spans="1:8" ht="50.25" customHeight="1">
      <c r="A3" s="7"/>
      <c r="B3" s="203" t="s">
        <v>0</v>
      </c>
      <c r="C3" s="203"/>
      <c r="D3" s="203"/>
      <c r="E3" s="203"/>
      <c r="F3" s="203"/>
      <c r="G3" s="121"/>
      <c r="H3" s="7"/>
    </row>
    <row r="4" spans="1:8" ht="14.25">
      <c r="A4" s="7"/>
      <c r="B4" s="205" t="s">
        <v>14</v>
      </c>
      <c r="C4" s="205"/>
      <c r="D4" s="205"/>
      <c r="E4" s="205"/>
      <c r="F4" s="205"/>
      <c r="G4" s="205"/>
      <c r="H4" s="7"/>
    </row>
    <row r="5" spans="1:8" ht="14.25">
      <c r="A5" s="6"/>
      <c r="B5" s="5"/>
      <c r="C5" s="5"/>
      <c r="D5" s="5"/>
      <c r="E5" s="5"/>
      <c r="F5" s="5"/>
      <c r="G5" s="5"/>
      <c r="H5" s="5"/>
    </row>
    <row r="6" spans="1:8" ht="18">
      <c r="A6" s="221" t="s">
        <v>364</v>
      </c>
      <c r="B6" s="221"/>
      <c r="C6" s="221"/>
      <c r="D6" s="221"/>
      <c r="E6" s="221"/>
      <c r="F6" s="221"/>
      <c r="G6" s="5"/>
      <c r="H6" s="5"/>
    </row>
    <row r="7" spans="1:8" ht="14.25">
      <c r="A7" s="6"/>
      <c r="B7" s="5"/>
      <c r="C7" s="5"/>
      <c r="D7" s="5"/>
      <c r="E7" s="5"/>
      <c r="F7" s="5"/>
      <c r="G7" s="5"/>
      <c r="H7" s="5"/>
    </row>
    <row r="8" spans="1:8" ht="59.25" customHeight="1">
      <c r="A8" s="222" t="s">
        <v>17</v>
      </c>
      <c r="B8" s="222"/>
      <c r="C8" s="223" t="s">
        <v>0</v>
      </c>
      <c r="D8" s="223"/>
      <c r="E8" s="223"/>
      <c r="F8" s="223"/>
      <c r="G8" s="121"/>
      <c r="H8" s="7"/>
    </row>
    <row r="9" spans="1:8" ht="14.25">
      <c r="A9" s="6"/>
      <c r="B9" s="5"/>
      <c r="C9" s="5"/>
      <c r="D9" s="5"/>
      <c r="E9" s="5"/>
      <c r="F9" s="5"/>
      <c r="G9" s="5"/>
      <c r="H9" s="5"/>
    </row>
    <row r="10" spans="1:8" ht="14.25">
      <c r="A10" s="210" t="s">
        <v>18</v>
      </c>
      <c r="B10" s="210"/>
      <c r="C10" s="210"/>
      <c r="D10" s="11">
        <f>D34</f>
        <v>24174881.119999997</v>
      </c>
      <c r="E10" s="12" t="s">
        <v>366</v>
      </c>
      <c r="F10" s="13"/>
      <c r="G10" s="5"/>
      <c r="H10" s="5"/>
    </row>
    <row r="11" spans="1:8" ht="14.25">
      <c r="A11" s="14"/>
      <c r="B11" s="15"/>
      <c r="C11" s="15"/>
      <c r="D11" s="16"/>
      <c r="E11" s="12"/>
      <c r="F11" s="17"/>
      <c r="G11" s="5"/>
      <c r="H11" s="5"/>
    </row>
    <row r="12" spans="1:8" ht="14.25">
      <c r="A12" s="210" t="s">
        <v>19</v>
      </c>
      <c r="B12" s="210"/>
      <c r="C12" s="210"/>
      <c r="D12" s="11"/>
      <c r="E12" s="12" t="s">
        <v>367</v>
      </c>
      <c r="F12" s="13"/>
      <c r="G12" s="5"/>
      <c r="H12" s="5"/>
    </row>
    <row r="13" spans="1:8" ht="14.25">
      <c r="A13" s="6"/>
      <c r="B13" s="5"/>
      <c r="C13" s="5"/>
      <c r="D13" s="18"/>
      <c r="E13" s="12"/>
      <c r="F13" s="5"/>
      <c r="G13" s="5"/>
      <c r="H13" s="5"/>
    </row>
    <row r="14" spans="1:8" ht="14.25">
      <c r="A14" s="210" t="s">
        <v>20</v>
      </c>
      <c r="B14" s="210"/>
      <c r="C14" s="210"/>
      <c r="D14" s="19">
        <v>190</v>
      </c>
      <c r="E14" s="20" t="s">
        <v>21</v>
      </c>
      <c r="F14" s="21"/>
      <c r="G14" s="5"/>
      <c r="H14" s="5"/>
    </row>
    <row r="15" spans="1:8" ht="14.25">
      <c r="A15" s="6"/>
      <c r="B15" s="5"/>
      <c r="C15" s="5"/>
      <c r="D15" s="5"/>
      <c r="E15" s="5"/>
      <c r="F15" s="5"/>
      <c r="G15" s="5"/>
      <c r="H15" s="5"/>
    </row>
    <row r="16" spans="1:8" ht="14.25">
      <c r="A16" s="210" t="s">
        <v>22</v>
      </c>
      <c r="B16" s="210"/>
      <c r="C16" s="210"/>
      <c r="D16" s="210"/>
      <c r="E16" s="210"/>
      <c r="F16" s="210"/>
      <c r="G16" s="210"/>
      <c r="H16" s="210"/>
    </row>
    <row r="17" spans="1:11" ht="15">
      <c r="A17" s="5"/>
      <c r="B17" s="5"/>
      <c r="C17" s="5"/>
      <c r="D17" s="22"/>
      <c r="E17" s="5"/>
      <c r="F17" s="5"/>
      <c r="G17" s="5"/>
    </row>
    <row r="18" spans="1:11" ht="14.25" customHeight="1">
      <c r="A18" s="208" t="s">
        <v>2</v>
      </c>
      <c r="B18" s="208" t="s">
        <v>23</v>
      </c>
      <c r="C18" s="208" t="s">
        <v>24</v>
      </c>
      <c r="D18" s="213" t="s">
        <v>25</v>
      </c>
      <c r="E18" s="213"/>
      <c r="F18" s="213"/>
      <c r="K18" s="1"/>
    </row>
    <row r="19" spans="1:11" ht="60" customHeight="1">
      <c r="A19" s="209"/>
      <c r="B19" s="209"/>
      <c r="C19" s="209"/>
      <c r="D19" s="213" t="s">
        <v>369</v>
      </c>
      <c r="E19" s="213"/>
      <c r="F19" s="213"/>
      <c r="K19" s="1"/>
    </row>
    <row r="20" spans="1:11" ht="14.25">
      <c r="A20" s="23">
        <v>1</v>
      </c>
      <c r="B20" s="23">
        <v>2</v>
      </c>
      <c r="C20" s="23">
        <v>3</v>
      </c>
      <c r="D20" s="219">
        <v>8</v>
      </c>
      <c r="E20" s="219"/>
      <c r="F20" s="219"/>
      <c r="K20" s="1"/>
    </row>
    <row r="21" spans="1:11" ht="14.25">
      <c r="A21" s="24">
        <v>1</v>
      </c>
      <c r="B21" s="25" t="s">
        <v>31</v>
      </c>
      <c r="C21" s="26" t="s">
        <v>32</v>
      </c>
      <c r="D21" s="220">
        <v>5502277.1299999999</v>
      </c>
      <c r="E21" s="220"/>
      <c r="F21" s="220"/>
      <c r="K21" s="1"/>
    </row>
    <row r="22" spans="1:11" ht="28.5">
      <c r="A22" s="24">
        <v>2</v>
      </c>
      <c r="B22" s="25" t="s">
        <v>33</v>
      </c>
      <c r="C22" s="26" t="s">
        <v>34</v>
      </c>
      <c r="D22" s="220">
        <v>409595.02999999997</v>
      </c>
      <c r="E22" s="220"/>
      <c r="F22" s="220"/>
      <c r="K22" s="1"/>
    </row>
    <row r="23" spans="1:11" ht="28.5">
      <c r="A23" s="24">
        <v>3</v>
      </c>
      <c r="B23" s="25" t="s">
        <v>35</v>
      </c>
      <c r="C23" s="26" t="s">
        <v>36</v>
      </c>
      <c r="D23" s="220">
        <v>1947328.96</v>
      </c>
      <c r="E23" s="220"/>
      <c r="F23" s="220"/>
      <c r="K23" s="1"/>
    </row>
    <row r="24" spans="1:11" ht="28.5">
      <c r="A24" s="24">
        <v>4</v>
      </c>
      <c r="B24" s="25" t="s">
        <v>37</v>
      </c>
      <c r="C24" s="26" t="s">
        <v>38</v>
      </c>
      <c r="D24" s="220">
        <v>8297269.6399999997</v>
      </c>
      <c r="E24" s="220"/>
      <c r="F24" s="220"/>
      <c r="K24" s="1"/>
    </row>
    <row r="25" spans="1:11" ht="14.25">
      <c r="A25" s="24">
        <v>5</v>
      </c>
      <c r="B25" s="25" t="s">
        <v>39</v>
      </c>
      <c r="C25" s="26" t="s">
        <v>40</v>
      </c>
      <c r="D25" s="220">
        <v>1482921.69</v>
      </c>
      <c r="E25" s="220"/>
      <c r="F25" s="220"/>
      <c r="K25" s="1"/>
    </row>
    <row r="26" spans="1:11" ht="14.25" customHeight="1">
      <c r="A26" s="24">
        <v>6</v>
      </c>
      <c r="B26" s="25" t="s">
        <v>41</v>
      </c>
      <c r="C26" s="26" t="s">
        <v>42</v>
      </c>
      <c r="D26" s="220" t="s">
        <v>64</v>
      </c>
      <c r="E26" s="220"/>
      <c r="F26" s="220"/>
      <c r="K26" s="1"/>
    </row>
    <row r="27" spans="1:11" ht="14.25">
      <c r="A27" s="24">
        <v>7</v>
      </c>
      <c r="B27" s="25" t="s">
        <v>43</v>
      </c>
      <c r="C27" s="26" t="s">
        <v>44</v>
      </c>
      <c r="D27" s="220">
        <v>219616.63</v>
      </c>
      <c r="E27" s="220"/>
      <c r="F27" s="220"/>
      <c r="K27" s="1"/>
    </row>
    <row r="28" spans="1:11" ht="42.75">
      <c r="A28" s="24">
        <v>8</v>
      </c>
      <c r="B28" s="25" t="s">
        <v>45</v>
      </c>
      <c r="C28" s="26" t="s">
        <v>363</v>
      </c>
      <c r="D28" s="220">
        <v>762581.89</v>
      </c>
      <c r="E28" s="220"/>
      <c r="F28" s="220"/>
      <c r="K28" s="1"/>
    </row>
    <row r="29" spans="1:11" ht="42.75">
      <c r="A29" s="24">
        <v>9</v>
      </c>
      <c r="B29" s="25" t="s">
        <v>46</v>
      </c>
      <c r="C29" s="26" t="s">
        <v>47</v>
      </c>
      <c r="D29" s="220">
        <v>667177.98</v>
      </c>
      <c r="E29" s="220"/>
      <c r="F29" s="220"/>
      <c r="K29" s="1"/>
    </row>
    <row r="30" spans="1:11" ht="14.25">
      <c r="A30" s="24">
        <v>10</v>
      </c>
      <c r="B30" s="25" t="s">
        <v>48</v>
      </c>
      <c r="C30" s="26" t="s">
        <v>49</v>
      </c>
      <c r="D30" s="220">
        <v>2935125.46</v>
      </c>
      <c r="E30" s="220"/>
      <c r="F30" s="220"/>
      <c r="K30" s="1"/>
    </row>
    <row r="31" spans="1:11" ht="28.5">
      <c r="A31" s="24">
        <v>11</v>
      </c>
      <c r="B31" s="25" t="s">
        <v>50</v>
      </c>
      <c r="C31" s="26" t="s">
        <v>51</v>
      </c>
      <c r="D31" s="220">
        <v>387427.63</v>
      </c>
      <c r="E31" s="220"/>
      <c r="F31" s="220"/>
      <c r="K31" s="1"/>
    </row>
    <row r="32" spans="1:11" ht="14.25">
      <c r="A32" s="24">
        <v>12</v>
      </c>
      <c r="B32" s="25" t="s">
        <v>52</v>
      </c>
      <c r="C32" s="26" t="s">
        <v>319</v>
      </c>
      <c r="D32" s="220">
        <v>179938.97</v>
      </c>
      <c r="E32" s="220"/>
      <c r="F32" s="220"/>
      <c r="K32" s="1"/>
    </row>
    <row r="33" spans="1:11" ht="14.25">
      <c r="A33" s="24">
        <v>13</v>
      </c>
      <c r="B33" s="25" t="s">
        <v>53</v>
      </c>
      <c r="C33" s="26" t="s">
        <v>324</v>
      </c>
      <c r="D33" s="220">
        <v>1383620.11</v>
      </c>
      <c r="E33" s="220"/>
      <c r="F33" s="220"/>
      <c r="K33" s="1"/>
    </row>
    <row r="34" spans="1:11" ht="15">
      <c r="A34" s="29"/>
      <c r="B34" s="30"/>
      <c r="C34" s="30" t="s">
        <v>54</v>
      </c>
      <c r="D34" s="224">
        <f>SUM(D21:D33)</f>
        <v>24174881.119999997</v>
      </c>
      <c r="E34" s="224"/>
      <c r="F34" s="224"/>
      <c r="K34" s="1"/>
    </row>
    <row r="35" spans="1:11">
      <c r="D35" s="120"/>
      <c r="E35" s="120"/>
      <c r="F35" s="120"/>
    </row>
    <row r="37" spans="1:11" ht="14.25">
      <c r="A37" s="5"/>
      <c r="B37" s="35"/>
      <c r="C37" s="5"/>
      <c r="D37" s="5"/>
      <c r="E37" s="5"/>
      <c r="F37" s="5"/>
      <c r="G37" s="5"/>
      <c r="H37" s="5"/>
    </row>
    <row r="38" spans="1:11" ht="14.25">
      <c r="A38" s="5"/>
      <c r="B38" s="35" t="s">
        <v>60</v>
      </c>
      <c r="C38" s="32" t="str">
        <f>IF([1]SourceObSm!AC12&lt;&gt;"",[1]SourceObSm!AC12,"")</f>
        <v>Инженер-сметчик</v>
      </c>
      <c r="D38" s="36"/>
      <c r="E38" s="36"/>
      <c r="F38" s="20" t="s">
        <v>61</v>
      </c>
      <c r="G38" s="5"/>
      <c r="H38" s="5"/>
    </row>
    <row r="39" spans="1:11" ht="14.25">
      <c r="A39" s="5"/>
      <c r="B39" s="35"/>
      <c r="C39" s="201" t="s">
        <v>62</v>
      </c>
      <c r="D39" s="201"/>
      <c r="E39" s="201"/>
      <c r="F39" s="10"/>
      <c r="G39" s="5"/>
      <c r="H39" s="5"/>
    </row>
    <row r="40" spans="1:11" ht="14.25">
      <c r="A40" s="5"/>
      <c r="B40" s="35"/>
      <c r="C40" s="39"/>
      <c r="D40" s="39"/>
      <c r="E40" s="39"/>
      <c r="F40" s="10"/>
      <c r="G40" s="5"/>
      <c r="H40" s="5"/>
    </row>
    <row r="41" spans="1:11" ht="14.25">
      <c r="A41" s="5"/>
      <c r="B41" s="35" t="s">
        <v>63</v>
      </c>
      <c r="C41" s="32" t="str">
        <f>IF([1]SourceObSm!AE12&lt;&gt;"",[1]SourceObSm!AE12,"")</f>
        <v>Руководитель сметно-договорного отдела</v>
      </c>
      <c r="D41" s="36"/>
      <c r="E41" s="36"/>
      <c r="F41" s="20" t="str">
        <f>IF([1]SourceObSm!AD12&lt;&gt;"",[1]SourceObSm!AD12,"")</f>
        <v>Лебедев Д.С.</v>
      </c>
      <c r="G41" s="5"/>
      <c r="H41" s="5"/>
    </row>
    <row r="42" spans="1:11" ht="14.25">
      <c r="A42" s="5"/>
      <c r="B42" s="6"/>
      <c r="C42" s="201" t="s">
        <v>62</v>
      </c>
      <c r="D42" s="201"/>
      <c r="E42" s="201"/>
      <c r="F42" s="10"/>
      <c r="G42" s="5"/>
      <c r="H42" s="5"/>
    </row>
  </sheetData>
  <mergeCells count="31">
    <mergeCell ref="D32:F32"/>
    <mergeCell ref="D33:F33"/>
    <mergeCell ref="D34:F34"/>
    <mergeCell ref="D27:F27"/>
    <mergeCell ref="D28:F28"/>
    <mergeCell ref="D29:F29"/>
    <mergeCell ref="D30:F30"/>
    <mergeCell ref="D31:F31"/>
    <mergeCell ref="B4:G4"/>
    <mergeCell ref="B3:F3"/>
    <mergeCell ref="A6:F6"/>
    <mergeCell ref="A10:C10"/>
    <mergeCell ref="A12:C12"/>
    <mergeCell ref="A8:B8"/>
    <mergeCell ref="C8:F8"/>
    <mergeCell ref="C42:E42"/>
    <mergeCell ref="C39:E39"/>
    <mergeCell ref="A14:C14"/>
    <mergeCell ref="A16:H16"/>
    <mergeCell ref="A18:A19"/>
    <mergeCell ref="B18:B19"/>
    <mergeCell ref="C18:C19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</mergeCells>
  <pageMargins left="0.39370078740157483" right="0.19685039370078741" top="0.19685039370078741" bottom="0.39370078740157483" header="0.19685039370078741" footer="0.19685039370078741"/>
  <pageSetup paperSize="9" scale="27" orientation="portrait" r:id="rId1"/>
  <headerFooter>
    <oddHeader>&amp;L&amp;8&amp;C&amp;P страница из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K5629"/>
  <sheetViews>
    <sheetView tabSelected="1" zoomScale="85" zoomScaleNormal="85" workbookViewId="0">
      <pane ySplit="1" topLeftCell="A2" activePane="bottomLeft" state="frozen"/>
      <selection pane="bottomLeft" activeCell="K21" sqref="K21"/>
    </sheetView>
  </sheetViews>
  <sheetFormatPr defaultRowHeight="12.75" outlineLevelRow="1"/>
  <cols>
    <col min="1" max="1" width="5.7109375" style="126" customWidth="1"/>
    <col min="2" max="2" width="13.5703125" style="126" customWidth="1"/>
    <col min="3" max="3" width="40.7109375" style="126" customWidth="1"/>
    <col min="4" max="5" width="11.7109375" style="126" customWidth="1"/>
    <col min="6" max="10" width="12.7109375" style="126" customWidth="1"/>
    <col min="11" max="11" width="9.140625" style="126"/>
    <col min="12" max="12" width="17" style="126" customWidth="1"/>
    <col min="13" max="13" width="11.85546875" style="126" bestFit="1" customWidth="1"/>
    <col min="14" max="14" width="12.85546875" style="47" bestFit="1" customWidth="1"/>
    <col min="15" max="30" width="0" style="47" hidden="1" customWidth="1"/>
    <col min="31" max="31" width="141.7109375" style="47" hidden="1" customWidth="1"/>
    <col min="32" max="32" width="93.7109375" style="47" hidden="1" customWidth="1"/>
    <col min="33" max="33" width="0" style="47" hidden="1" customWidth="1"/>
    <col min="34" max="34" width="101.7109375" style="47" hidden="1" customWidth="1"/>
    <col min="35" max="36" width="0" style="47" hidden="1" customWidth="1"/>
    <col min="37" max="37" width="11.85546875" style="47" bestFit="1" customWidth="1"/>
    <col min="38" max="256" width="9.140625" style="47"/>
    <col min="257" max="257" width="5.7109375" style="47" customWidth="1"/>
    <col min="258" max="258" width="11.7109375" style="47" customWidth="1"/>
    <col min="259" max="259" width="40.7109375" style="47" customWidth="1"/>
    <col min="260" max="261" width="11.7109375" style="47" customWidth="1"/>
    <col min="262" max="266" width="12.7109375" style="47" customWidth="1"/>
    <col min="267" max="270" width="9.140625" style="47"/>
    <col min="271" max="292" width="0" style="47" hidden="1" customWidth="1"/>
    <col min="293" max="512" width="9.140625" style="47"/>
    <col min="513" max="513" width="5.7109375" style="47" customWidth="1"/>
    <col min="514" max="514" width="11.7109375" style="47" customWidth="1"/>
    <col min="515" max="515" width="40.7109375" style="47" customWidth="1"/>
    <col min="516" max="517" width="11.7109375" style="47" customWidth="1"/>
    <col min="518" max="522" width="12.7109375" style="47" customWidth="1"/>
    <col min="523" max="526" width="9.140625" style="47"/>
    <col min="527" max="548" width="0" style="47" hidden="1" customWidth="1"/>
    <col min="549" max="768" width="9.140625" style="47"/>
    <col min="769" max="769" width="5.7109375" style="47" customWidth="1"/>
    <col min="770" max="770" width="11.7109375" style="47" customWidth="1"/>
    <col min="771" max="771" width="40.7109375" style="47" customWidth="1"/>
    <col min="772" max="773" width="11.7109375" style="47" customWidth="1"/>
    <col min="774" max="778" width="12.7109375" style="47" customWidth="1"/>
    <col min="779" max="782" width="9.140625" style="47"/>
    <col min="783" max="804" width="0" style="47" hidden="1" customWidth="1"/>
    <col min="805" max="1024" width="9.140625" style="47"/>
    <col min="1025" max="1025" width="5.7109375" style="47" customWidth="1"/>
    <col min="1026" max="1026" width="11.7109375" style="47" customWidth="1"/>
    <col min="1027" max="1027" width="40.7109375" style="47" customWidth="1"/>
    <col min="1028" max="1029" width="11.7109375" style="47" customWidth="1"/>
    <col min="1030" max="1034" width="12.7109375" style="47" customWidth="1"/>
    <col min="1035" max="1038" width="9.140625" style="47"/>
    <col min="1039" max="1060" width="0" style="47" hidden="1" customWidth="1"/>
    <col min="1061" max="1280" width="9.140625" style="47"/>
    <col min="1281" max="1281" width="5.7109375" style="47" customWidth="1"/>
    <col min="1282" max="1282" width="11.7109375" style="47" customWidth="1"/>
    <col min="1283" max="1283" width="40.7109375" style="47" customWidth="1"/>
    <col min="1284" max="1285" width="11.7109375" style="47" customWidth="1"/>
    <col min="1286" max="1290" width="12.7109375" style="47" customWidth="1"/>
    <col min="1291" max="1294" width="9.140625" style="47"/>
    <col min="1295" max="1316" width="0" style="47" hidden="1" customWidth="1"/>
    <col min="1317" max="1536" width="9.140625" style="47"/>
    <col min="1537" max="1537" width="5.7109375" style="47" customWidth="1"/>
    <col min="1538" max="1538" width="11.7109375" style="47" customWidth="1"/>
    <col min="1539" max="1539" width="40.7109375" style="47" customWidth="1"/>
    <col min="1540" max="1541" width="11.7109375" style="47" customWidth="1"/>
    <col min="1542" max="1546" width="12.7109375" style="47" customWidth="1"/>
    <col min="1547" max="1550" width="9.140625" style="47"/>
    <col min="1551" max="1572" width="0" style="47" hidden="1" customWidth="1"/>
    <col min="1573" max="1792" width="9.140625" style="47"/>
    <col min="1793" max="1793" width="5.7109375" style="47" customWidth="1"/>
    <col min="1794" max="1794" width="11.7109375" style="47" customWidth="1"/>
    <col min="1795" max="1795" width="40.7109375" style="47" customWidth="1"/>
    <col min="1796" max="1797" width="11.7109375" style="47" customWidth="1"/>
    <col min="1798" max="1802" width="12.7109375" style="47" customWidth="1"/>
    <col min="1803" max="1806" width="9.140625" style="47"/>
    <col min="1807" max="1828" width="0" style="47" hidden="1" customWidth="1"/>
    <col min="1829" max="2048" width="9.140625" style="47"/>
    <col min="2049" max="2049" width="5.7109375" style="47" customWidth="1"/>
    <col min="2050" max="2050" width="11.7109375" style="47" customWidth="1"/>
    <col min="2051" max="2051" width="40.7109375" style="47" customWidth="1"/>
    <col min="2052" max="2053" width="11.7109375" style="47" customWidth="1"/>
    <col min="2054" max="2058" width="12.7109375" style="47" customWidth="1"/>
    <col min="2059" max="2062" width="9.140625" style="47"/>
    <col min="2063" max="2084" width="0" style="47" hidden="1" customWidth="1"/>
    <col min="2085" max="2304" width="9.140625" style="47"/>
    <col min="2305" max="2305" width="5.7109375" style="47" customWidth="1"/>
    <col min="2306" max="2306" width="11.7109375" style="47" customWidth="1"/>
    <col min="2307" max="2307" width="40.7109375" style="47" customWidth="1"/>
    <col min="2308" max="2309" width="11.7109375" style="47" customWidth="1"/>
    <col min="2310" max="2314" width="12.7109375" style="47" customWidth="1"/>
    <col min="2315" max="2318" width="9.140625" style="47"/>
    <col min="2319" max="2340" width="0" style="47" hidden="1" customWidth="1"/>
    <col min="2341" max="2560" width="9.140625" style="47"/>
    <col min="2561" max="2561" width="5.7109375" style="47" customWidth="1"/>
    <col min="2562" max="2562" width="11.7109375" style="47" customWidth="1"/>
    <col min="2563" max="2563" width="40.7109375" style="47" customWidth="1"/>
    <col min="2564" max="2565" width="11.7109375" style="47" customWidth="1"/>
    <col min="2566" max="2570" width="12.7109375" style="47" customWidth="1"/>
    <col min="2571" max="2574" width="9.140625" style="47"/>
    <col min="2575" max="2596" width="0" style="47" hidden="1" customWidth="1"/>
    <col min="2597" max="2816" width="9.140625" style="47"/>
    <col min="2817" max="2817" width="5.7109375" style="47" customWidth="1"/>
    <col min="2818" max="2818" width="11.7109375" style="47" customWidth="1"/>
    <col min="2819" max="2819" width="40.7109375" style="47" customWidth="1"/>
    <col min="2820" max="2821" width="11.7109375" style="47" customWidth="1"/>
    <col min="2822" max="2826" width="12.7109375" style="47" customWidth="1"/>
    <col min="2827" max="2830" width="9.140625" style="47"/>
    <col min="2831" max="2852" width="0" style="47" hidden="1" customWidth="1"/>
    <col min="2853" max="3072" width="9.140625" style="47"/>
    <col min="3073" max="3073" width="5.7109375" style="47" customWidth="1"/>
    <col min="3074" max="3074" width="11.7109375" style="47" customWidth="1"/>
    <col min="3075" max="3075" width="40.7109375" style="47" customWidth="1"/>
    <col min="3076" max="3077" width="11.7109375" style="47" customWidth="1"/>
    <col min="3078" max="3082" width="12.7109375" style="47" customWidth="1"/>
    <col min="3083" max="3086" width="9.140625" style="47"/>
    <col min="3087" max="3108" width="0" style="47" hidden="1" customWidth="1"/>
    <col min="3109" max="3328" width="9.140625" style="47"/>
    <col min="3329" max="3329" width="5.7109375" style="47" customWidth="1"/>
    <col min="3330" max="3330" width="11.7109375" style="47" customWidth="1"/>
    <col min="3331" max="3331" width="40.7109375" style="47" customWidth="1"/>
    <col min="3332" max="3333" width="11.7109375" style="47" customWidth="1"/>
    <col min="3334" max="3338" width="12.7109375" style="47" customWidth="1"/>
    <col min="3339" max="3342" width="9.140625" style="47"/>
    <col min="3343" max="3364" width="0" style="47" hidden="1" customWidth="1"/>
    <col min="3365" max="3584" width="9.140625" style="47"/>
    <col min="3585" max="3585" width="5.7109375" style="47" customWidth="1"/>
    <col min="3586" max="3586" width="11.7109375" style="47" customWidth="1"/>
    <col min="3587" max="3587" width="40.7109375" style="47" customWidth="1"/>
    <col min="3588" max="3589" width="11.7109375" style="47" customWidth="1"/>
    <col min="3590" max="3594" width="12.7109375" style="47" customWidth="1"/>
    <col min="3595" max="3598" width="9.140625" style="47"/>
    <col min="3599" max="3620" width="0" style="47" hidden="1" customWidth="1"/>
    <col min="3621" max="3840" width="9.140625" style="47"/>
    <col min="3841" max="3841" width="5.7109375" style="47" customWidth="1"/>
    <col min="3842" max="3842" width="11.7109375" style="47" customWidth="1"/>
    <col min="3843" max="3843" width="40.7109375" style="47" customWidth="1"/>
    <col min="3844" max="3845" width="11.7109375" style="47" customWidth="1"/>
    <col min="3846" max="3850" width="12.7109375" style="47" customWidth="1"/>
    <col min="3851" max="3854" width="9.140625" style="47"/>
    <col min="3855" max="3876" width="0" style="47" hidden="1" customWidth="1"/>
    <col min="3877" max="4096" width="9.140625" style="47"/>
    <col min="4097" max="4097" width="5.7109375" style="47" customWidth="1"/>
    <col min="4098" max="4098" width="11.7109375" style="47" customWidth="1"/>
    <col min="4099" max="4099" width="40.7109375" style="47" customWidth="1"/>
    <col min="4100" max="4101" width="11.7109375" style="47" customWidth="1"/>
    <col min="4102" max="4106" width="12.7109375" style="47" customWidth="1"/>
    <col min="4107" max="4110" width="9.140625" style="47"/>
    <col min="4111" max="4132" width="0" style="47" hidden="1" customWidth="1"/>
    <col min="4133" max="4352" width="9.140625" style="47"/>
    <col min="4353" max="4353" width="5.7109375" style="47" customWidth="1"/>
    <col min="4354" max="4354" width="11.7109375" style="47" customWidth="1"/>
    <col min="4355" max="4355" width="40.7109375" style="47" customWidth="1"/>
    <col min="4356" max="4357" width="11.7109375" style="47" customWidth="1"/>
    <col min="4358" max="4362" width="12.7109375" style="47" customWidth="1"/>
    <col min="4363" max="4366" width="9.140625" style="47"/>
    <col min="4367" max="4388" width="0" style="47" hidden="1" customWidth="1"/>
    <col min="4389" max="4608" width="9.140625" style="47"/>
    <col min="4609" max="4609" width="5.7109375" style="47" customWidth="1"/>
    <col min="4610" max="4610" width="11.7109375" style="47" customWidth="1"/>
    <col min="4611" max="4611" width="40.7109375" style="47" customWidth="1"/>
    <col min="4612" max="4613" width="11.7109375" style="47" customWidth="1"/>
    <col min="4614" max="4618" width="12.7109375" style="47" customWidth="1"/>
    <col min="4619" max="4622" width="9.140625" style="47"/>
    <col min="4623" max="4644" width="0" style="47" hidden="1" customWidth="1"/>
    <col min="4645" max="4864" width="9.140625" style="47"/>
    <col min="4865" max="4865" width="5.7109375" style="47" customWidth="1"/>
    <col min="4866" max="4866" width="11.7109375" style="47" customWidth="1"/>
    <col min="4867" max="4867" width="40.7109375" style="47" customWidth="1"/>
    <col min="4868" max="4869" width="11.7109375" style="47" customWidth="1"/>
    <col min="4870" max="4874" width="12.7109375" style="47" customWidth="1"/>
    <col min="4875" max="4878" width="9.140625" style="47"/>
    <col min="4879" max="4900" width="0" style="47" hidden="1" customWidth="1"/>
    <col min="4901" max="5120" width="9.140625" style="47"/>
    <col min="5121" max="5121" width="5.7109375" style="47" customWidth="1"/>
    <col min="5122" max="5122" width="11.7109375" style="47" customWidth="1"/>
    <col min="5123" max="5123" width="40.7109375" style="47" customWidth="1"/>
    <col min="5124" max="5125" width="11.7109375" style="47" customWidth="1"/>
    <col min="5126" max="5130" width="12.7109375" style="47" customWidth="1"/>
    <col min="5131" max="5134" width="9.140625" style="47"/>
    <col min="5135" max="5156" width="0" style="47" hidden="1" customWidth="1"/>
    <col min="5157" max="5376" width="9.140625" style="47"/>
    <col min="5377" max="5377" width="5.7109375" style="47" customWidth="1"/>
    <col min="5378" max="5378" width="11.7109375" style="47" customWidth="1"/>
    <col min="5379" max="5379" width="40.7109375" style="47" customWidth="1"/>
    <col min="5380" max="5381" width="11.7109375" style="47" customWidth="1"/>
    <col min="5382" max="5386" width="12.7109375" style="47" customWidth="1"/>
    <col min="5387" max="5390" width="9.140625" style="47"/>
    <col min="5391" max="5412" width="0" style="47" hidden="1" customWidth="1"/>
    <col min="5413" max="5632" width="9.140625" style="47"/>
    <col min="5633" max="5633" width="5.7109375" style="47" customWidth="1"/>
    <col min="5634" max="5634" width="11.7109375" style="47" customWidth="1"/>
    <col min="5635" max="5635" width="40.7109375" style="47" customWidth="1"/>
    <col min="5636" max="5637" width="11.7109375" style="47" customWidth="1"/>
    <col min="5638" max="5642" width="12.7109375" style="47" customWidth="1"/>
    <col min="5643" max="5646" width="9.140625" style="47"/>
    <col min="5647" max="5668" width="0" style="47" hidden="1" customWidth="1"/>
    <col min="5669" max="5888" width="9.140625" style="47"/>
    <col min="5889" max="5889" width="5.7109375" style="47" customWidth="1"/>
    <col min="5890" max="5890" width="11.7109375" style="47" customWidth="1"/>
    <col min="5891" max="5891" width="40.7109375" style="47" customWidth="1"/>
    <col min="5892" max="5893" width="11.7109375" style="47" customWidth="1"/>
    <col min="5894" max="5898" width="12.7109375" style="47" customWidth="1"/>
    <col min="5899" max="5902" width="9.140625" style="47"/>
    <col min="5903" max="5924" width="0" style="47" hidden="1" customWidth="1"/>
    <col min="5925" max="6144" width="9.140625" style="47"/>
    <col min="6145" max="6145" width="5.7109375" style="47" customWidth="1"/>
    <col min="6146" max="6146" width="11.7109375" style="47" customWidth="1"/>
    <col min="6147" max="6147" width="40.7109375" style="47" customWidth="1"/>
    <col min="6148" max="6149" width="11.7109375" style="47" customWidth="1"/>
    <col min="6150" max="6154" width="12.7109375" style="47" customWidth="1"/>
    <col min="6155" max="6158" width="9.140625" style="47"/>
    <col min="6159" max="6180" width="0" style="47" hidden="1" customWidth="1"/>
    <col min="6181" max="6400" width="9.140625" style="47"/>
    <col min="6401" max="6401" width="5.7109375" style="47" customWidth="1"/>
    <col min="6402" max="6402" width="11.7109375" style="47" customWidth="1"/>
    <col min="6403" max="6403" width="40.7109375" style="47" customWidth="1"/>
    <col min="6404" max="6405" width="11.7109375" style="47" customWidth="1"/>
    <col min="6406" max="6410" width="12.7109375" style="47" customWidth="1"/>
    <col min="6411" max="6414" width="9.140625" style="47"/>
    <col min="6415" max="6436" width="0" style="47" hidden="1" customWidth="1"/>
    <col min="6437" max="6656" width="9.140625" style="47"/>
    <col min="6657" max="6657" width="5.7109375" style="47" customWidth="1"/>
    <col min="6658" max="6658" width="11.7109375" style="47" customWidth="1"/>
    <col min="6659" max="6659" width="40.7109375" style="47" customWidth="1"/>
    <col min="6660" max="6661" width="11.7109375" style="47" customWidth="1"/>
    <col min="6662" max="6666" width="12.7109375" style="47" customWidth="1"/>
    <col min="6667" max="6670" width="9.140625" style="47"/>
    <col min="6671" max="6692" width="0" style="47" hidden="1" customWidth="1"/>
    <col min="6693" max="6912" width="9.140625" style="47"/>
    <col min="6913" max="6913" width="5.7109375" style="47" customWidth="1"/>
    <col min="6914" max="6914" width="11.7109375" style="47" customWidth="1"/>
    <col min="6915" max="6915" width="40.7109375" style="47" customWidth="1"/>
    <col min="6916" max="6917" width="11.7109375" style="47" customWidth="1"/>
    <col min="6918" max="6922" width="12.7109375" style="47" customWidth="1"/>
    <col min="6923" max="6926" width="9.140625" style="47"/>
    <col min="6927" max="6948" width="0" style="47" hidden="1" customWidth="1"/>
    <col min="6949" max="7168" width="9.140625" style="47"/>
    <col min="7169" max="7169" width="5.7109375" style="47" customWidth="1"/>
    <col min="7170" max="7170" width="11.7109375" style="47" customWidth="1"/>
    <col min="7171" max="7171" width="40.7109375" style="47" customWidth="1"/>
    <col min="7172" max="7173" width="11.7109375" style="47" customWidth="1"/>
    <col min="7174" max="7178" width="12.7109375" style="47" customWidth="1"/>
    <col min="7179" max="7182" width="9.140625" style="47"/>
    <col min="7183" max="7204" width="0" style="47" hidden="1" customWidth="1"/>
    <col min="7205" max="7424" width="9.140625" style="47"/>
    <col min="7425" max="7425" width="5.7109375" style="47" customWidth="1"/>
    <col min="7426" max="7426" width="11.7109375" style="47" customWidth="1"/>
    <col min="7427" max="7427" width="40.7109375" style="47" customWidth="1"/>
    <col min="7428" max="7429" width="11.7109375" style="47" customWidth="1"/>
    <col min="7430" max="7434" width="12.7109375" style="47" customWidth="1"/>
    <col min="7435" max="7438" width="9.140625" style="47"/>
    <col min="7439" max="7460" width="0" style="47" hidden="1" customWidth="1"/>
    <col min="7461" max="7680" width="9.140625" style="47"/>
    <col min="7681" max="7681" width="5.7109375" style="47" customWidth="1"/>
    <col min="7682" max="7682" width="11.7109375" style="47" customWidth="1"/>
    <col min="7683" max="7683" width="40.7109375" style="47" customWidth="1"/>
    <col min="7684" max="7685" width="11.7109375" style="47" customWidth="1"/>
    <col min="7686" max="7690" width="12.7109375" style="47" customWidth="1"/>
    <col min="7691" max="7694" width="9.140625" style="47"/>
    <col min="7695" max="7716" width="0" style="47" hidden="1" customWidth="1"/>
    <col min="7717" max="7936" width="9.140625" style="47"/>
    <col min="7937" max="7937" width="5.7109375" style="47" customWidth="1"/>
    <col min="7938" max="7938" width="11.7109375" style="47" customWidth="1"/>
    <col min="7939" max="7939" width="40.7109375" style="47" customWidth="1"/>
    <col min="7940" max="7941" width="11.7109375" style="47" customWidth="1"/>
    <col min="7942" max="7946" width="12.7109375" style="47" customWidth="1"/>
    <col min="7947" max="7950" width="9.140625" style="47"/>
    <col min="7951" max="7972" width="0" style="47" hidden="1" customWidth="1"/>
    <col min="7973" max="8192" width="9.140625" style="47"/>
    <col min="8193" max="8193" width="5.7109375" style="47" customWidth="1"/>
    <col min="8194" max="8194" width="11.7109375" style="47" customWidth="1"/>
    <col min="8195" max="8195" width="40.7109375" style="47" customWidth="1"/>
    <col min="8196" max="8197" width="11.7109375" style="47" customWidth="1"/>
    <col min="8198" max="8202" width="12.7109375" style="47" customWidth="1"/>
    <col min="8203" max="8206" width="9.140625" style="47"/>
    <col min="8207" max="8228" width="0" style="47" hidden="1" customWidth="1"/>
    <col min="8229" max="8448" width="9.140625" style="47"/>
    <col min="8449" max="8449" width="5.7109375" style="47" customWidth="1"/>
    <col min="8450" max="8450" width="11.7109375" style="47" customWidth="1"/>
    <col min="8451" max="8451" width="40.7109375" style="47" customWidth="1"/>
    <col min="8452" max="8453" width="11.7109375" style="47" customWidth="1"/>
    <col min="8454" max="8458" width="12.7109375" style="47" customWidth="1"/>
    <col min="8459" max="8462" width="9.140625" style="47"/>
    <col min="8463" max="8484" width="0" style="47" hidden="1" customWidth="1"/>
    <col min="8485" max="8704" width="9.140625" style="47"/>
    <col min="8705" max="8705" width="5.7109375" style="47" customWidth="1"/>
    <col min="8706" max="8706" width="11.7109375" style="47" customWidth="1"/>
    <col min="8707" max="8707" width="40.7109375" style="47" customWidth="1"/>
    <col min="8708" max="8709" width="11.7109375" style="47" customWidth="1"/>
    <col min="8710" max="8714" width="12.7109375" style="47" customWidth="1"/>
    <col min="8715" max="8718" width="9.140625" style="47"/>
    <col min="8719" max="8740" width="0" style="47" hidden="1" customWidth="1"/>
    <col min="8741" max="8960" width="9.140625" style="47"/>
    <col min="8961" max="8961" width="5.7109375" style="47" customWidth="1"/>
    <col min="8962" max="8962" width="11.7109375" style="47" customWidth="1"/>
    <col min="8963" max="8963" width="40.7109375" style="47" customWidth="1"/>
    <col min="8964" max="8965" width="11.7109375" style="47" customWidth="1"/>
    <col min="8966" max="8970" width="12.7109375" style="47" customWidth="1"/>
    <col min="8971" max="8974" width="9.140625" style="47"/>
    <col min="8975" max="8996" width="0" style="47" hidden="1" customWidth="1"/>
    <col min="8997" max="9216" width="9.140625" style="47"/>
    <col min="9217" max="9217" width="5.7109375" style="47" customWidth="1"/>
    <col min="9218" max="9218" width="11.7109375" style="47" customWidth="1"/>
    <col min="9219" max="9219" width="40.7109375" style="47" customWidth="1"/>
    <col min="9220" max="9221" width="11.7109375" style="47" customWidth="1"/>
    <col min="9222" max="9226" width="12.7109375" style="47" customWidth="1"/>
    <col min="9227" max="9230" width="9.140625" style="47"/>
    <col min="9231" max="9252" width="0" style="47" hidden="1" customWidth="1"/>
    <col min="9253" max="9472" width="9.140625" style="47"/>
    <col min="9473" max="9473" width="5.7109375" style="47" customWidth="1"/>
    <col min="9474" max="9474" width="11.7109375" style="47" customWidth="1"/>
    <col min="9475" max="9475" width="40.7109375" style="47" customWidth="1"/>
    <col min="9476" max="9477" width="11.7109375" style="47" customWidth="1"/>
    <col min="9478" max="9482" width="12.7109375" style="47" customWidth="1"/>
    <col min="9483" max="9486" width="9.140625" style="47"/>
    <col min="9487" max="9508" width="0" style="47" hidden="1" customWidth="1"/>
    <col min="9509" max="9728" width="9.140625" style="47"/>
    <col min="9729" max="9729" width="5.7109375" style="47" customWidth="1"/>
    <col min="9730" max="9730" width="11.7109375" style="47" customWidth="1"/>
    <col min="9731" max="9731" width="40.7109375" style="47" customWidth="1"/>
    <col min="9732" max="9733" width="11.7109375" style="47" customWidth="1"/>
    <col min="9734" max="9738" width="12.7109375" style="47" customWidth="1"/>
    <col min="9739" max="9742" width="9.140625" style="47"/>
    <col min="9743" max="9764" width="0" style="47" hidden="1" customWidth="1"/>
    <col min="9765" max="9984" width="9.140625" style="47"/>
    <col min="9985" max="9985" width="5.7109375" style="47" customWidth="1"/>
    <col min="9986" max="9986" width="11.7109375" style="47" customWidth="1"/>
    <col min="9987" max="9987" width="40.7109375" style="47" customWidth="1"/>
    <col min="9988" max="9989" width="11.7109375" style="47" customWidth="1"/>
    <col min="9990" max="9994" width="12.7109375" style="47" customWidth="1"/>
    <col min="9995" max="9998" width="9.140625" style="47"/>
    <col min="9999" max="10020" width="0" style="47" hidden="1" customWidth="1"/>
    <col min="10021" max="10240" width="9.140625" style="47"/>
    <col min="10241" max="10241" width="5.7109375" style="47" customWidth="1"/>
    <col min="10242" max="10242" width="11.7109375" style="47" customWidth="1"/>
    <col min="10243" max="10243" width="40.7109375" style="47" customWidth="1"/>
    <col min="10244" max="10245" width="11.7109375" style="47" customWidth="1"/>
    <col min="10246" max="10250" width="12.7109375" style="47" customWidth="1"/>
    <col min="10251" max="10254" width="9.140625" style="47"/>
    <col min="10255" max="10276" width="0" style="47" hidden="1" customWidth="1"/>
    <col min="10277" max="10496" width="9.140625" style="47"/>
    <col min="10497" max="10497" width="5.7109375" style="47" customWidth="1"/>
    <col min="10498" max="10498" width="11.7109375" style="47" customWidth="1"/>
    <col min="10499" max="10499" width="40.7109375" style="47" customWidth="1"/>
    <col min="10500" max="10501" width="11.7109375" style="47" customWidth="1"/>
    <col min="10502" max="10506" width="12.7109375" style="47" customWidth="1"/>
    <col min="10507" max="10510" width="9.140625" style="47"/>
    <col min="10511" max="10532" width="0" style="47" hidden="1" customWidth="1"/>
    <col min="10533" max="10752" width="9.140625" style="47"/>
    <col min="10753" max="10753" width="5.7109375" style="47" customWidth="1"/>
    <col min="10754" max="10754" width="11.7109375" style="47" customWidth="1"/>
    <col min="10755" max="10755" width="40.7109375" style="47" customWidth="1"/>
    <col min="10756" max="10757" width="11.7109375" style="47" customWidth="1"/>
    <col min="10758" max="10762" width="12.7109375" style="47" customWidth="1"/>
    <col min="10763" max="10766" width="9.140625" style="47"/>
    <col min="10767" max="10788" width="0" style="47" hidden="1" customWidth="1"/>
    <col min="10789" max="11008" width="9.140625" style="47"/>
    <col min="11009" max="11009" width="5.7109375" style="47" customWidth="1"/>
    <col min="11010" max="11010" width="11.7109375" style="47" customWidth="1"/>
    <col min="11011" max="11011" width="40.7109375" style="47" customWidth="1"/>
    <col min="11012" max="11013" width="11.7109375" style="47" customWidth="1"/>
    <col min="11014" max="11018" width="12.7109375" style="47" customWidth="1"/>
    <col min="11019" max="11022" width="9.140625" style="47"/>
    <col min="11023" max="11044" width="0" style="47" hidden="1" customWidth="1"/>
    <col min="11045" max="11264" width="9.140625" style="47"/>
    <col min="11265" max="11265" width="5.7109375" style="47" customWidth="1"/>
    <col min="11266" max="11266" width="11.7109375" style="47" customWidth="1"/>
    <col min="11267" max="11267" width="40.7109375" style="47" customWidth="1"/>
    <col min="11268" max="11269" width="11.7109375" style="47" customWidth="1"/>
    <col min="11270" max="11274" width="12.7109375" style="47" customWidth="1"/>
    <col min="11275" max="11278" width="9.140625" style="47"/>
    <col min="11279" max="11300" width="0" style="47" hidden="1" customWidth="1"/>
    <col min="11301" max="11520" width="9.140625" style="47"/>
    <col min="11521" max="11521" width="5.7109375" style="47" customWidth="1"/>
    <col min="11522" max="11522" width="11.7109375" style="47" customWidth="1"/>
    <col min="11523" max="11523" width="40.7109375" style="47" customWidth="1"/>
    <col min="11524" max="11525" width="11.7109375" style="47" customWidth="1"/>
    <col min="11526" max="11530" width="12.7109375" style="47" customWidth="1"/>
    <col min="11531" max="11534" width="9.140625" style="47"/>
    <col min="11535" max="11556" width="0" style="47" hidden="1" customWidth="1"/>
    <col min="11557" max="11776" width="9.140625" style="47"/>
    <col min="11777" max="11777" width="5.7109375" style="47" customWidth="1"/>
    <col min="11778" max="11778" width="11.7109375" style="47" customWidth="1"/>
    <col min="11779" max="11779" width="40.7109375" style="47" customWidth="1"/>
    <col min="11780" max="11781" width="11.7109375" style="47" customWidth="1"/>
    <col min="11782" max="11786" width="12.7109375" style="47" customWidth="1"/>
    <col min="11787" max="11790" width="9.140625" style="47"/>
    <col min="11791" max="11812" width="0" style="47" hidden="1" customWidth="1"/>
    <col min="11813" max="12032" width="9.140625" style="47"/>
    <col min="12033" max="12033" width="5.7109375" style="47" customWidth="1"/>
    <col min="12034" max="12034" width="11.7109375" style="47" customWidth="1"/>
    <col min="12035" max="12035" width="40.7109375" style="47" customWidth="1"/>
    <col min="12036" max="12037" width="11.7109375" style="47" customWidth="1"/>
    <col min="12038" max="12042" width="12.7109375" style="47" customWidth="1"/>
    <col min="12043" max="12046" width="9.140625" style="47"/>
    <col min="12047" max="12068" width="0" style="47" hidden="1" customWidth="1"/>
    <col min="12069" max="12288" width="9.140625" style="47"/>
    <col min="12289" max="12289" width="5.7109375" style="47" customWidth="1"/>
    <col min="12290" max="12290" width="11.7109375" style="47" customWidth="1"/>
    <col min="12291" max="12291" width="40.7109375" style="47" customWidth="1"/>
    <col min="12292" max="12293" width="11.7109375" style="47" customWidth="1"/>
    <col min="12294" max="12298" width="12.7109375" style="47" customWidth="1"/>
    <col min="12299" max="12302" width="9.140625" style="47"/>
    <col min="12303" max="12324" width="0" style="47" hidden="1" customWidth="1"/>
    <col min="12325" max="12544" width="9.140625" style="47"/>
    <col min="12545" max="12545" width="5.7109375" style="47" customWidth="1"/>
    <col min="12546" max="12546" width="11.7109375" style="47" customWidth="1"/>
    <col min="12547" max="12547" width="40.7109375" style="47" customWidth="1"/>
    <col min="12548" max="12549" width="11.7109375" style="47" customWidth="1"/>
    <col min="12550" max="12554" width="12.7109375" style="47" customWidth="1"/>
    <col min="12555" max="12558" width="9.140625" style="47"/>
    <col min="12559" max="12580" width="0" style="47" hidden="1" customWidth="1"/>
    <col min="12581" max="12800" width="9.140625" style="47"/>
    <col min="12801" max="12801" width="5.7109375" style="47" customWidth="1"/>
    <col min="12802" max="12802" width="11.7109375" style="47" customWidth="1"/>
    <col min="12803" max="12803" width="40.7109375" style="47" customWidth="1"/>
    <col min="12804" max="12805" width="11.7109375" style="47" customWidth="1"/>
    <col min="12806" max="12810" width="12.7109375" style="47" customWidth="1"/>
    <col min="12811" max="12814" width="9.140625" style="47"/>
    <col min="12815" max="12836" width="0" style="47" hidden="1" customWidth="1"/>
    <col min="12837" max="13056" width="9.140625" style="47"/>
    <col min="13057" max="13057" width="5.7109375" style="47" customWidth="1"/>
    <col min="13058" max="13058" width="11.7109375" style="47" customWidth="1"/>
    <col min="13059" max="13059" width="40.7109375" style="47" customWidth="1"/>
    <col min="13060" max="13061" width="11.7109375" style="47" customWidth="1"/>
    <col min="13062" max="13066" width="12.7109375" style="47" customWidth="1"/>
    <col min="13067" max="13070" width="9.140625" style="47"/>
    <col min="13071" max="13092" width="0" style="47" hidden="1" customWidth="1"/>
    <col min="13093" max="13312" width="9.140625" style="47"/>
    <col min="13313" max="13313" width="5.7109375" style="47" customWidth="1"/>
    <col min="13314" max="13314" width="11.7109375" style="47" customWidth="1"/>
    <col min="13315" max="13315" width="40.7109375" style="47" customWidth="1"/>
    <col min="13316" max="13317" width="11.7109375" style="47" customWidth="1"/>
    <col min="13318" max="13322" width="12.7109375" style="47" customWidth="1"/>
    <col min="13323" max="13326" width="9.140625" style="47"/>
    <col min="13327" max="13348" width="0" style="47" hidden="1" customWidth="1"/>
    <col min="13349" max="13568" width="9.140625" style="47"/>
    <col min="13569" max="13569" width="5.7109375" style="47" customWidth="1"/>
    <col min="13570" max="13570" width="11.7109375" style="47" customWidth="1"/>
    <col min="13571" max="13571" width="40.7109375" style="47" customWidth="1"/>
    <col min="13572" max="13573" width="11.7109375" style="47" customWidth="1"/>
    <col min="13574" max="13578" width="12.7109375" style="47" customWidth="1"/>
    <col min="13579" max="13582" width="9.140625" style="47"/>
    <col min="13583" max="13604" width="0" style="47" hidden="1" customWidth="1"/>
    <col min="13605" max="13824" width="9.140625" style="47"/>
    <col min="13825" max="13825" width="5.7109375" style="47" customWidth="1"/>
    <col min="13826" max="13826" width="11.7109375" style="47" customWidth="1"/>
    <col min="13827" max="13827" width="40.7109375" style="47" customWidth="1"/>
    <col min="13828" max="13829" width="11.7109375" style="47" customWidth="1"/>
    <col min="13830" max="13834" width="12.7109375" style="47" customWidth="1"/>
    <col min="13835" max="13838" width="9.140625" style="47"/>
    <col min="13839" max="13860" width="0" style="47" hidden="1" customWidth="1"/>
    <col min="13861" max="14080" width="9.140625" style="47"/>
    <col min="14081" max="14081" width="5.7109375" style="47" customWidth="1"/>
    <col min="14082" max="14082" width="11.7109375" style="47" customWidth="1"/>
    <col min="14083" max="14083" width="40.7109375" style="47" customWidth="1"/>
    <col min="14084" max="14085" width="11.7109375" style="47" customWidth="1"/>
    <col min="14086" max="14090" width="12.7109375" style="47" customWidth="1"/>
    <col min="14091" max="14094" width="9.140625" style="47"/>
    <col min="14095" max="14116" width="0" style="47" hidden="1" customWidth="1"/>
    <col min="14117" max="14336" width="9.140625" style="47"/>
    <col min="14337" max="14337" width="5.7109375" style="47" customWidth="1"/>
    <col min="14338" max="14338" width="11.7109375" style="47" customWidth="1"/>
    <col min="14339" max="14339" width="40.7109375" style="47" customWidth="1"/>
    <col min="14340" max="14341" width="11.7109375" style="47" customWidth="1"/>
    <col min="14342" max="14346" width="12.7109375" style="47" customWidth="1"/>
    <col min="14347" max="14350" width="9.140625" style="47"/>
    <col min="14351" max="14372" width="0" style="47" hidden="1" customWidth="1"/>
    <col min="14373" max="14592" width="9.140625" style="47"/>
    <col min="14593" max="14593" width="5.7109375" style="47" customWidth="1"/>
    <col min="14594" max="14594" width="11.7109375" style="47" customWidth="1"/>
    <col min="14595" max="14595" width="40.7109375" style="47" customWidth="1"/>
    <col min="14596" max="14597" width="11.7109375" style="47" customWidth="1"/>
    <col min="14598" max="14602" width="12.7109375" style="47" customWidth="1"/>
    <col min="14603" max="14606" width="9.140625" style="47"/>
    <col min="14607" max="14628" width="0" style="47" hidden="1" customWidth="1"/>
    <col min="14629" max="14848" width="9.140625" style="47"/>
    <col min="14849" max="14849" width="5.7109375" style="47" customWidth="1"/>
    <col min="14850" max="14850" width="11.7109375" style="47" customWidth="1"/>
    <col min="14851" max="14851" width="40.7109375" style="47" customWidth="1"/>
    <col min="14852" max="14853" width="11.7109375" style="47" customWidth="1"/>
    <col min="14854" max="14858" width="12.7109375" style="47" customWidth="1"/>
    <col min="14859" max="14862" width="9.140625" style="47"/>
    <col min="14863" max="14884" width="0" style="47" hidden="1" customWidth="1"/>
    <col min="14885" max="15104" width="9.140625" style="47"/>
    <col min="15105" max="15105" width="5.7109375" style="47" customWidth="1"/>
    <col min="15106" max="15106" width="11.7109375" style="47" customWidth="1"/>
    <col min="15107" max="15107" width="40.7109375" style="47" customWidth="1"/>
    <col min="15108" max="15109" width="11.7109375" style="47" customWidth="1"/>
    <col min="15110" max="15114" width="12.7109375" style="47" customWidth="1"/>
    <col min="15115" max="15118" width="9.140625" style="47"/>
    <col min="15119" max="15140" width="0" style="47" hidden="1" customWidth="1"/>
    <col min="15141" max="15360" width="9.140625" style="47"/>
    <col min="15361" max="15361" width="5.7109375" style="47" customWidth="1"/>
    <col min="15362" max="15362" width="11.7109375" style="47" customWidth="1"/>
    <col min="15363" max="15363" width="40.7109375" style="47" customWidth="1"/>
    <col min="15364" max="15365" width="11.7109375" style="47" customWidth="1"/>
    <col min="15366" max="15370" width="12.7109375" style="47" customWidth="1"/>
    <col min="15371" max="15374" width="9.140625" style="47"/>
    <col min="15375" max="15396" width="0" style="47" hidden="1" customWidth="1"/>
    <col min="15397" max="15616" width="9.140625" style="47"/>
    <col min="15617" max="15617" width="5.7109375" style="47" customWidth="1"/>
    <col min="15618" max="15618" width="11.7109375" style="47" customWidth="1"/>
    <col min="15619" max="15619" width="40.7109375" style="47" customWidth="1"/>
    <col min="15620" max="15621" width="11.7109375" style="47" customWidth="1"/>
    <col min="15622" max="15626" width="12.7109375" style="47" customWidth="1"/>
    <col min="15627" max="15630" width="9.140625" style="47"/>
    <col min="15631" max="15652" width="0" style="47" hidden="1" customWidth="1"/>
    <col min="15653" max="15872" width="9.140625" style="47"/>
    <col min="15873" max="15873" width="5.7109375" style="47" customWidth="1"/>
    <col min="15874" max="15874" width="11.7109375" style="47" customWidth="1"/>
    <col min="15875" max="15875" width="40.7109375" style="47" customWidth="1"/>
    <col min="15876" max="15877" width="11.7109375" style="47" customWidth="1"/>
    <col min="15878" max="15882" width="12.7109375" style="47" customWidth="1"/>
    <col min="15883" max="15886" width="9.140625" style="47"/>
    <col min="15887" max="15908" width="0" style="47" hidden="1" customWidth="1"/>
    <col min="15909" max="16128" width="9.140625" style="47"/>
    <col min="16129" max="16129" width="5.7109375" style="47" customWidth="1"/>
    <col min="16130" max="16130" width="11.7109375" style="47" customWidth="1"/>
    <col min="16131" max="16131" width="40.7109375" style="47" customWidth="1"/>
    <col min="16132" max="16133" width="11.7109375" style="47" customWidth="1"/>
    <col min="16134" max="16138" width="12.7109375" style="47" customWidth="1"/>
    <col min="16139" max="16142" width="9.140625" style="47"/>
    <col min="16143" max="16164" width="0" style="47" hidden="1" customWidth="1"/>
    <col min="16165" max="16384" width="9.140625" style="47"/>
  </cols>
  <sheetData>
    <row r="1" spans="1:31" s="44" customFormat="1" ht="12" hidden="1">
      <c r="A1" s="133" t="s">
        <v>370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31" ht="14.25">
      <c r="A2" s="134"/>
      <c r="B2" s="134"/>
      <c r="C2" s="134"/>
      <c r="D2" s="134"/>
      <c r="E2" s="134"/>
      <c r="F2" s="134"/>
      <c r="G2" s="134"/>
      <c r="H2" s="134"/>
      <c r="I2" s="134"/>
      <c r="J2" s="135" t="s">
        <v>65</v>
      </c>
    </row>
    <row r="3" spans="1:31" ht="16.5">
      <c r="A3" s="136"/>
      <c r="B3" s="226" t="s">
        <v>66</v>
      </c>
      <c r="C3" s="226"/>
      <c r="D3" s="226"/>
      <c r="E3" s="226"/>
      <c r="F3" s="137"/>
      <c r="G3" s="226" t="s">
        <v>67</v>
      </c>
      <c r="H3" s="227"/>
      <c r="I3" s="227"/>
      <c r="J3" s="227"/>
    </row>
    <row r="4" spans="1:31" ht="14.25">
      <c r="A4" s="137"/>
      <c r="B4" s="228"/>
      <c r="C4" s="228"/>
      <c r="D4" s="228"/>
      <c r="E4" s="228"/>
      <c r="F4" s="137"/>
      <c r="G4" s="228"/>
      <c r="H4" s="227"/>
      <c r="I4" s="227"/>
      <c r="J4" s="227"/>
    </row>
    <row r="5" spans="1:31" ht="14.25">
      <c r="A5" s="138"/>
      <c r="B5" s="293"/>
      <c r="C5" s="293"/>
      <c r="D5" s="139"/>
      <c r="E5" s="139"/>
      <c r="F5" s="137"/>
      <c r="G5" s="293" t="s">
        <v>2024</v>
      </c>
      <c r="H5" s="293"/>
      <c r="I5" s="293"/>
      <c r="J5" s="293"/>
    </row>
    <row r="6" spans="1:31" ht="14.25">
      <c r="A6" s="140"/>
      <c r="B6" s="293" t="s">
        <v>2026</v>
      </c>
      <c r="C6" s="293"/>
      <c r="D6" s="138"/>
      <c r="E6" s="138"/>
      <c r="F6" s="137"/>
      <c r="G6" s="228" t="s">
        <v>2025</v>
      </c>
      <c r="H6" s="227"/>
      <c r="I6" s="227"/>
      <c r="J6" s="227"/>
    </row>
    <row r="7" spans="1:31" ht="14.25">
      <c r="A7" s="141"/>
      <c r="B7" s="236" t="s">
        <v>68</v>
      </c>
      <c r="C7" s="236"/>
      <c r="D7" s="236"/>
      <c r="E7" s="236"/>
      <c r="F7" s="137"/>
      <c r="G7" s="236" t="s">
        <v>68</v>
      </c>
      <c r="H7" s="237"/>
      <c r="I7" s="237"/>
      <c r="J7" s="237"/>
    </row>
    <row r="9" spans="1:31" ht="14.25">
      <c r="A9" s="137"/>
      <c r="B9" s="137"/>
      <c r="C9" s="137"/>
      <c r="D9" s="137"/>
      <c r="E9" s="137"/>
      <c r="F9" s="137"/>
      <c r="G9" s="137"/>
      <c r="H9" s="137"/>
      <c r="I9" s="137"/>
      <c r="J9" s="135"/>
    </row>
    <row r="10" spans="1:31" ht="35.25" customHeight="1">
      <c r="A10" s="238" t="s">
        <v>2027</v>
      </c>
      <c r="B10" s="238"/>
      <c r="C10" s="238"/>
      <c r="D10" s="238"/>
      <c r="E10" s="238"/>
      <c r="F10" s="238"/>
      <c r="G10" s="238"/>
      <c r="H10" s="238"/>
      <c r="I10" s="238"/>
      <c r="J10" s="238"/>
    </row>
    <row r="11" spans="1:31">
      <c r="A11" s="239" t="s">
        <v>69</v>
      </c>
      <c r="B11" s="239"/>
      <c r="C11" s="239"/>
      <c r="D11" s="239"/>
      <c r="E11" s="239"/>
      <c r="F11" s="239"/>
      <c r="G11" s="239"/>
      <c r="H11" s="239"/>
      <c r="I11" s="239"/>
      <c r="J11" s="239"/>
    </row>
    <row r="12" spans="1:31" ht="14.25">
      <c r="A12" s="137"/>
      <c r="B12" s="137"/>
      <c r="C12" s="137"/>
      <c r="D12" s="137"/>
      <c r="E12" s="137"/>
      <c r="F12" s="137"/>
      <c r="G12" s="137"/>
      <c r="H12" s="137"/>
      <c r="I12" s="137"/>
      <c r="J12" s="137"/>
    </row>
    <row r="13" spans="1:31" ht="15.75">
      <c r="A13" s="238" t="s">
        <v>70</v>
      </c>
      <c r="B13" s="238"/>
      <c r="C13" s="238"/>
      <c r="D13" s="238"/>
      <c r="E13" s="238"/>
      <c r="F13" s="238"/>
      <c r="G13" s="238"/>
      <c r="H13" s="238"/>
      <c r="I13" s="238"/>
      <c r="J13" s="238"/>
      <c r="AE13" s="54" t="s">
        <v>321</v>
      </c>
    </row>
    <row r="14" spans="1:31">
      <c r="A14" s="233" t="s">
        <v>71</v>
      </c>
      <c r="B14" s="233"/>
      <c r="C14" s="233"/>
      <c r="D14" s="233"/>
      <c r="E14" s="233"/>
      <c r="F14" s="233"/>
      <c r="G14" s="233"/>
      <c r="H14" s="233"/>
      <c r="I14" s="233"/>
      <c r="J14" s="233"/>
    </row>
    <row r="15" spans="1:31" ht="14.25" outlineLevel="1">
      <c r="A15" s="137"/>
      <c r="B15" s="137"/>
      <c r="C15" s="137"/>
      <c r="D15" s="137"/>
      <c r="E15" s="137"/>
      <c r="F15" s="137"/>
      <c r="G15" s="137"/>
      <c r="H15" s="137"/>
      <c r="I15" s="137"/>
      <c r="J15" s="137"/>
    </row>
    <row r="16" spans="1:31" ht="18" outlineLevel="1">
      <c r="A16" s="230"/>
      <c r="B16" s="230"/>
      <c r="C16" s="230"/>
      <c r="D16" s="230"/>
      <c r="E16" s="230"/>
      <c r="F16" s="230"/>
      <c r="G16" s="230"/>
      <c r="H16" s="230"/>
      <c r="I16" s="230"/>
      <c r="J16" s="230"/>
    </row>
    <row r="17" spans="1:31" ht="14.25" outlineLevel="1">
      <c r="A17" s="137"/>
      <c r="B17" s="137"/>
      <c r="C17" s="137"/>
      <c r="D17" s="137"/>
      <c r="E17" s="137"/>
      <c r="F17" s="137"/>
      <c r="G17" s="137"/>
      <c r="H17" s="137"/>
      <c r="I17" s="137"/>
      <c r="J17" s="137"/>
    </row>
    <row r="18" spans="1:31" ht="18" outlineLevel="1">
      <c r="A18" s="231" t="s">
        <v>32</v>
      </c>
      <c r="B18" s="232"/>
      <c r="C18" s="232"/>
      <c r="D18" s="232"/>
      <c r="E18" s="232"/>
      <c r="F18" s="232"/>
      <c r="G18" s="232"/>
      <c r="H18" s="232"/>
      <c r="I18" s="232"/>
      <c r="J18" s="232"/>
      <c r="AE18" s="55" t="s">
        <v>372</v>
      </c>
    </row>
    <row r="19" spans="1:31" outlineLevel="1">
      <c r="A19" s="233" t="s">
        <v>72</v>
      </c>
      <c r="B19" s="234"/>
      <c r="C19" s="234"/>
      <c r="D19" s="234"/>
      <c r="E19" s="234"/>
      <c r="F19" s="234"/>
      <c r="G19" s="234"/>
      <c r="H19" s="234"/>
      <c r="I19" s="234"/>
      <c r="J19" s="234"/>
    </row>
    <row r="20" spans="1:31" ht="14.25" outlineLevel="1">
      <c r="A20" s="137"/>
      <c r="B20" s="137"/>
      <c r="C20" s="137"/>
      <c r="D20" s="137"/>
      <c r="E20" s="137"/>
      <c r="F20" s="137"/>
      <c r="G20" s="137"/>
      <c r="H20" s="137"/>
      <c r="I20" s="137"/>
      <c r="J20" s="137"/>
    </row>
    <row r="21" spans="1:31" ht="14.25" outlineLevel="1">
      <c r="A21" s="235" t="s">
        <v>373</v>
      </c>
      <c r="B21" s="235"/>
      <c r="C21" s="235"/>
      <c r="D21" s="235"/>
      <c r="E21" s="235"/>
      <c r="F21" s="235"/>
      <c r="G21" s="235"/>
      <c r="H21" s="235"/>
      <c r="I21" s="235"/>
      <c r="J21" s="235"/>
      <c r="AE21" s="56" t="s">
        <v>373</v>
      </c>
    </row>
    <row r="22" spans="1:31" ht="14.25" outlineLevel="1">
      <c r="A22" s="137"/>
      <c r="B22" s="137"/>
      <c r="C22" s="137"/>
      <c r="D22" s="137"/>
      <c r="E22" s="137"/>
      <c r="F22" s="137"/>
      <c r="G22" s="137"/>
      <c r="H22" s="137"/>
      <c r="I22" s="137"/>
      <c r="J22" s="137"/>
    </row>
    <row r="23" spans="1:31" ht="14.25" outlineLevel="1">
      <c r="A23" s="137"/>
      <c r="B23" s="137"/>
      <c r="C23" s="137"/>
      <c r="D23" s="137"/>
      <c r="E23" s="137"/>
      <c r="F23" s="137"/>
      <c r="G23" s="137"/>
      <c r="H23" s="142" t="s">
        <v>73</v>
      </c>
      <c r="I23" s="142" t="s">
        <v>74</v>
      </c>
      <c r="J23" s="137"/>
    </row>
    <row r="24" spans="1:31" ht="14.25" outlineLevel="1">
      <c r="A24" s="137"/>
      <c r="B24" s="137"/>
      <c r="C24" s="137"/>
      <c r="D24" s="137"/>
      <c r="E24" s="137"/>
      <c r="F24" s="137"/>
      <c r="G24" s="137"/>
      <c r="H24" s="142" t="s">
        <v>75</v>
      </c>
      <c r="I24" s="142" t="s">
        <v>75</v>
      </c>
      <c r="J24" s="137"/>
    </row>
    <row r="25" spans="1:31" ht="14.25" outlineLevel="1">
      <c r="A25" s="137"/>
      <c r="B25" s="137"/>
      <c r="C25" s="137"/>
      <c r="D25" s="137"/>
      <c r="E25" s="228" t="s">
        <v>76</v>
      </c>
      <c r="F25" s="228"/>
      <c r="G25" s="228"/>
      <c r="H25" s="128">
        <f>I5605/1000</f>
        <v>4084.7837500000001</v>
      </c>
      <c r="I25" s="128">
        <f>I5617/1000</f>
        <v>25299.212529999993</v>
      </c>
      <c r="J25" s="137" t="s">
        <v>77</v>
      </c>
    </row>
    <row r="26" spans="1:31" ht="14.25" outlineLevel="1">
      <c r="A26" s="137"/>
      <c r="B26" s="137"/>
      <c r="C26" s="137"/>
      <c r="D26" s="137"/>
      <c r="E26" s="228" t="s">
        <v>78</v>
      </c>
      <c r="F26" s="228"/>
      <c r="G26" s="228"/>
      <c r="H26" s="128">
        <v>3611.4197527109995</v>
      </c>
      <c r="I26" s="128">
        <v>3611.4197527109995</v>
      </c>
      <c r="J26" s="137" t="s">
        <v>79</v>
      </c>
    </row>
    <row r="27" spans="1:31" ht="14.25" outlineLevel="1">
      <c r="A27" s="137"/>
      <c r="B27" s="137"/>
      <c r="C27" s="137"/>
      <c r="D27" s="137"/>
      <c r="E27" s="228" t="s">
        <v>26</v>
      </c>
      <c r="F27" s="228"/>
      <c r="G27" s="228"/>
      <c r="H27" s="128">
        <v>34.531519999999993</v>
      </c>
      <c r="I27" s="128">
        <v>34.531520000000008</v>
      </c>
      <c r="J27" s="137" t="s">
        <v>77</v>
      </c>
    </row>
    <row r="28" spans="1:31" ht="14.25" outlineLevel="1">
      <c r="A28" s="137"/>
      <c r="B28" s="137"/>
      <c r="C28" s="137"/>
      <c r="D28" s="137"/>
      <c r="E28" s="137"/>
      <c r="F28" s="137"/>
      <c r="G28" s="137"/>
      <c r="H28" s="134"/>
      <c r="I28" s="128"/>
      <c r="J28" s="137"/>
    </row>
    <row r="29" spans="1:31" ht="14.25" outlineLevel="1">
      <c r="A29" s="137" t="s">
        <v>22</v>
      </c>
      <c r="B29" s="137"/>
      <c r="C29" s="137"/>
      <c r="D29" s="143"/>
      <c r="E29" s="144"/>
      <c r="F29" s="137"/>
      <c r="G29" s="137"/>
      <c r="H29" s="137"/>
      <c r="I29" s="137"/>
      <c r="J29" s="137"/>
    </row>
    <row r="30" spans="1:31" ht="71.25" outlineLevel="1">
      <c r="A30" s="145" t="s">
        <v>2</v>
      </c>
      <c r="B30" s="145" t="s">
        <v>80</v>
      </c>
      <c r="C30" s="145" t="s">
        <v>24</v>
      </c>
      <c r="D30" s="145" t="s">
        <v>81</v>
      </c>
      <c r="E30" s="145" t="s">
        <v>82</v>
      </c>
      <c r="F30" s="145" t="s">
        <v>83</v>
      </c>
      <c r="G30" s="146" t="s">
        <v>84</v>
      </c>
      <c r="H30" s="145" t="s">
        <v>85</v>
      </c>
      <c r="I30" s="145" t="s">
        <v>86</v>
      </c>
      <c r="J30" s="145" t="s">
        <v>87</v>
      </c>
    </row>
    <row r="31" spans="1:31" ht="14.25" outlineLevel="1">
      <c r="A31" s="145">
        <v>1</v>
      </c>
      <c r="B31" s="145">
        <v>2</v>
      </c>
      <c r="C31" s="145">
        <v>3</v>
      </c>
      <c r="D31" s="145">
        <v>4</v>
      </c>
      <c r="E31" s="145">
        <v>5</v>
      </c>
      <c r="F31" s="145">
        <v>6</v>
      </c>
      <c r="G31" s="145">
        <v>7</v>
      </c>
      <c r="H31" s="145">
        <v>8</v>
      </c>
      <c r="I31" s="145">
        <v>9</v>
      </c>
      <c r="J31" s="145">
        <v>10</v>
      </c>
    </row>
    <row r="32" spans="1:31" outlineLevel="1"/>
    <row r="33" spans="1:31" ht="16.5" outlineLevel="1">
      <c r="A33" s="229" t="s">
        <v>374</v>
      </c>
      <c r="B33" s="229"/>
      <c r="C33" s="229"/>
      <c r="D33" s="229"/>
      <c r="E33" s="229"/>
      <c r="F33" s="229"/>
      <c r="G33" s="229"/>
      <c r="H33" s="229"/>
      <c r="I33" s="229"/>
      <c r="J33" s="229"/>
      <c r="AE33" s="63" t="s">
        <v>374</v>
      </c>
    </row>
    <row r="34" spans="1:31" outlineLevel="1"/>
    <row r="35" spans="1:31" ht="16.5" outlineLevel="1">
      <c r="A35" s="229" t="s">
        <v>375</v>
      </c>
      <c r="B35" s="229"/>
      <c r="C35" s="229"/>
      <c r="D35" s="229"/>
      <c r="E35" s="229"/>
      <c r="F35" s="229"/>
      <c r="G35" s="229"/>
      <c r="H35" s="229"/>
      <c r="I35" s="229"/>
      <c r="J35" s="229"/>
      <c r="AE35" s="63" t="s">
        <v>375</v>
      </c>
    </row>
    <row r="36" spans="1:31" ht="28.5" outlineLevel="1">
      <c r="A36" s="147" t="s">
        <v>376</v>
      </c>
      <c r="B36" s="148" t="s">
        <v>377</v>
      </c>
      <c r="C36" s="148" t="s">
        <v>378</v>
      </c>
      <c r="D36" s="149" t="s">
        <v>379</v>
      </c>
      <c r="E36" s="134">
        <v>123.1</v>
      </c>
      <c r="F36" s="150"/>
      <c r="G36" s="127"/>
      <c r="H36" s="128"/>
      <c r="I36" s="151" t="s">
        <v>98</v>
      </c>
      <c r="J36" s="128"/>
      <c r="R36" s="47">
        <v>388.59</v>
      </c>
      <c r="S36" s="47">
        <v>388.59</v>
      </c>
      <c r="T36" s="47">
        <v>367</v>
      </c>
      <c r="U36" s="47">
        <v>367</v>
      </c>
    </row>
    <row r="37" spans="1:31" ht="14.25" outlineLevel="1">
      <c r="A37" s="147"/>
      <c r="B37" s="148"/>
      <c r="C37" s="148" t="s">
        <v>88</v>
      </c>
      <c r="D37" s="149"/>
      <c r="E37" s="134"/>
      <c r="F37" s="150">
        <v>3.05</v>
      </c>
      <c r="G37" s="127" t="s">
        <v>380</v>
      </c>
      <c r="H37" s="128">
        <v>431.77</v>
      </c>
      <c r="I37" s="151">
        <v>1</v>
      </c>
      <c r="J37" s="128">
        <v>431.77</v>
      </c>
      <c r="Q37" s="47">
        <v>431.77</v>
      </c>
    </row>
    <row r="38" spans="1:31" ht="14.25" outlineLevel="1">
      <c r="A38" s="147"/>
      <c r="B38" s="148"/>
      <c r="C38" s="148" t="s">
        <v>89</v>
      </c>
      <c r="D38" s="149"/>
      <c r="E38" s="134"/>
      <c r="F38" s="150">
        <v>0.55000000000000004</v>
      </c>
      <c r="G38" s="127" t="s">
        <v>380</v>
      </c>
      <c r="H38" s="128">
        <v>77.86</v>
      </c>
      <c r="I38" s="151">
        <v>1</v>
      </c>
      <c r="J38" s="128">
        <v>77.86</v>
      </c>
    </row>
    <row r="39" spans="1:31" ht="14.25" outlineLevel="1">
      <c r="A39" s="147"/>
      <c r="B39" s="148"/>
      <c r="C39" s="148" t="s">
        <v>90</v>
      </c>
      <c r="D39" s="149" t="s">
        <v>91</v>
      </c>
      <c r="E39" s="134">
        <v>90</v>
      </c>
      <c r="F39" s="150"/>
      <c r="G39" s="127"/>
      <c r="H39" s="128">
        <v>388.59</v>
      </c>
      <c r="I39" s="151">
        <v>90</v>
      </c>
      <c r="J39" s="128">
        <v>388.59</v>
      </c>
    </row>
    <row r="40" spans="1:31" ht="14.25" outlineLevel="1">
      <c r="A40" s="147"/>
      <c r="B40" s="148"/>
      <c r="C40" s="148" t="s">
        <v>92</v>
      </c>
      <c r="D40" s="149" t="s">
        <v>91</v>
      </c>
      <c r="E40" s="134">
        <v>85</v>
      </c>
      <c r="F40" s="150"/>
      <c r="G40" s="127"/>
      <c r="H40" s="128">
        <v>367</v>
      </c>
      <c r="I40" s="151">
        <v>85</v>
      </c>
      <c r="J40" s="128">
        <v>367</v>
      </c>
    </row>
    <row r="41" spans="1:31" ht="14.25" outlineLevel="1">
      <c r="A41" s="152"/>
      <c r="B41" s="153"/>
      <c r="C41" s="153" t="s">
        <v>93</v>
      </c>
      <c r="D41" s="154" t="s">
        <v>94</v>
      </c>
      <c r="E41" s="155">
        <v>0.34</v>
      </c>
      <c r="F41" s="156"/>
      <c r="G41" s="157" t="s">
        <v>380</v>
      </c>
      <c r="H41" s="158">
        <v>48.132100000000001</v>
      </c>
      <c r="I41" s="159"/>
      <c r="J41" s="158"/>
    </row>
    <row r="42" spans="1:31" ht="15" outlineLevel="1">
      <c r="C42" s="131" t="s">
        <v>95</v>
      </c>
      <c r="G42" s="225">
        <v>1265.2199999999998</v>
      </c>
      <c r="H42" s="225"/>
      <c r="I42" s="225">
        <v>1265.2199999999998</v>
      </c>
      <c r="J42" s="225"/>
      <c r="O42" s="79">
        <v>1265.2199999999998</v>
      </c>
      <c r="P42" s="79">
        <v>1265.2199999999998</v>
      </c>
    </row>
    <row r="43" spans="1:31" ht="42.75" outlineLevel="1">
      <c r="A43" s="147" t="s">
        <v>381</v>
      </c>
      <c r="B43" s="148" t="s">
        <v>382</v>
      </c>
      <c r="C43" s="148" t="s">
        <v>383</v>
      </c>
      <c r="D43" s="149" t="s">
        <v>384</v>
      </c>
      <c r="E43" s="134">
        <v>0.52500000000000002</v>
      </c>
      <c r="F43" s="150"/>
      <c r="G43" s="127"/>
      <c r="H43" s="128"/>
      <c r="I43" s="151" t="s">
        <v>98</v>
      </c>
      <c r="J43" s="128"/>
      <c r="R43" s="47">
        <v>221.94</v>
      </c>
      <c r="S43" s="47">
        <v>221.94</v>
      </c>
      <c r="T43" s="47">
        <v>209.61</v>
      </c>
      <c r="U43" s="47">
        <v>209.61</v>
      </c>
    </row>
    <row r="44" spans="1:31" ht="14.25" outlineLevel="1">
      <c r="A44" s="147"/>
      <c r="B44" s="148"/>
      <c r="C44" s="148" t="s">
        <v>88</v>
      </c>
      <c r="D44" s="149"/>
      <c r="E44" s="134"/>
      <c r="F44" s="150">
        <v>359.21</v>
      </c>
      <c r="G44" s="127" t="s">
        <v>380</v>
      </c>
      <c r="H44" s="128">
        <v>216.87</v>
      </c>
      <c r="I44" s="151">
        <v>1</v>
      </c>
      <c r="J44" s="128">
        <v>216.87</v>
      </c>
      <c r="Q44" s="47">
        <v>216.87</v>
      </c>
    </row>
    <row r="45" spans="1:31" ht="14.25" outlineLevel="1">
      <c r="A45" s="147"/>
      <c r="B45" s="148"/>
      <c r="C45" s="148" t="s">
        <v>89</v>
      </c>
      <c r="D45" s="149"/>
      <c r="E45" s="134"/>
      <c r="F45" s="150">
        <v>545.88</v>
      </c>
      <c r="G45" s="127" t="s">
        <v>380</v>
      </c>
      <c r="H45" s="128">
        <v>329.58</v>
      </c>
      <c r="I45" s="151">
        <v>1</v>
      </c>
      <c r="J45" s="128">
        <v>329.58</v>
      </c>
    </row>
    <row r="46" spans="1:31" ht="14.25" outlineLevel="1">
      <c r="A46" s="147"/>
      <c r="B46" s="148"/>
      <c r="C46" s="148" t="s">
        <v>96</v>
      </c>
      <c r="D46" s="149"/>
      <c r="E46" s="134"/>
      <c r="F46" s="150">
        <v>49.25</v>
      </c>
      <c r="G46" s="127" t="s">
        <v>380</v>
      </c>
      <c r="H46" s="160">
        <v>29.73</v>
      </c>
      <c r="I46" s="151">
        <v>1</v>
      </c>
      <c r="J46" s="160">
        <v>29.73</v>
      </c>
      <c r="Q46" s="47">
        <v>29.73</v>
      </c>
    </row>
    <row r="47" spans="1:31" ht="14.25" outlineLevel="1">
      <c r="A47" s="147"/>
      <c r="B47" s="148"/>
      <c r="C47" s="148" t="s">
        <v>97</v>
      </c>
      <c r="D47" s="149"/>
      <c r="E47" s="134"/>
      <c r="F47" s="150">
        <v>1859.57</v>
      </c>
      <c r="G47" s="127" t="s">
        <v>98</v>
      </c>
      <c r="H47" s="128">
        <v>976.27</v>
      </c>
      <c r="I47" s="151">
        <v>1</v>
      </c>
      <c r="J47" s="128">
        <v>976.27</v>
      </c>
    </row>
    <row r="48" spans="1:31" ht="14.25" outlineLevel="1">
      <c r="A48" s="147"/>
      <c r="B48" s="148"/>
      <c r="C48" s="148" t="s">
        <v>90</v>
      </c>
      <c r="D48" s="149" t="s">
        <v>91</v>
      </c>
      <c r="E48" s="134">
        <v>90</v>
      </c>
      <c r="F48" s="150"/>
      <c r="G48" s="127"/>
      <c r="H48" s="128">
        <v>221.94</v>
      </c>
      <c r="I48" s="151">
        <v>90</v>
      </c>
      <c r="J48" s="128">
        <v>221.94</v>
      </c>
    </row>
    <row r="49" spans="1:21" ht="14.25" outlineLevel="1">
      <c r="A49" s="147"/>
      <c r="B49" s="148"/>
      <c r="C49" s="148" t="s">
        <v>92</v>
      </c>
      <c r="D49" s="149" t="s">
        <v>91</v>
      </c>
      <c r="E49" s="134">
        <v>85</v>
      </c>
      <c r="F49" s="150"/>
      <c r="G49" s="127"/>
      <c r="H49" s="128">
        <v>209.61</v>
      </c>
      <c r="I49" s="151">
        <v>85</v>
      </c>
      <c r="J49" s="128">
        <v>209.61</v>
      </c>
    </row>
    <row r="50" spans="1:21" ht="14.25" outlineLevel="1">
      <c r="A50" s="152"/>
      <c r="B50" s="153"/>
      <c r="C50" s="153" t="s">
        <v>93</v>
      </c>
      <c r="D50" s="154" t="s">
        <v>94</v>
      </c>
      <c r="E50" s="155">
        <v>41.1</v>
      </c>
      <c r="F50" s="156"/>
      <c r="G50" s="157" t="s">
        <v>380</v>
      </c>
      <c r="H50" s="158">
        <v>24.814125000000001</v>
      </c>
      <c r="I50" s="159"/>
      <c r="J50" s="158"/>
    </row>
    <row r="51" spans="1:21" ht="15" outlineLevel="1">
      <c r="C51" s="131" t="s">
        <v>95</v>
      </c>
      <c r="G51" s="225">
        <v>1954.2699999999998</v>
      </c>
      <c r="H51" s="225"/>
      <c r="I51" s="225">
        <v>1954.27</v>
      </c>
      <c r="J51" s="225"/>
      <c r="O51" s="79">
        <v>1954.2699999999998</v>
      </c>
      <c r="P51" s="79">
        <v>1954.27</v>
      </c>
    </row>
    <row r="52" spans="1:21" ht="42.75" outlineLevel="1">
      <c r="A52" s="152" t="s">
        <v>385</v>
      </c>
      <c r="B52" s="153" t="s">
        <v>386</v>
      </c>
      <c r="C52" s="153" t="s">
        <v>387</v>
      </c>
      <c r="D52" s="154" t="s">
        <v>388</v>
      </c>
      <c r="E52" s="155">
        <v>1.2500000000000001E-2</v>
      </c>
      <c r="F52" s="156">
        <v>35011</v>
      </c>
      <c r="G52" s="157" t="s">
        <v>98</v>
      </c>
      <c r="H52" s="158">
        <v>437.64</v>
      </c>
      <c r="I52" s="159">
        <v>1</v>
      </c>
      <c r="J52" s="158">
        <v>437.64</v>
      </c>
      <c r="R52" s="47">
        <v>0</v>
      </c>
      <c r="S52" s="47">
        <v>0</v>
      </c>
      <c r="T52" s="47">
        <v>0</v>
      </c>
      <c r="U52" s="47">
        <v>0</v>
      </c>
    </row>
    <row r="53" spans="1:21" ht="15" outlineLevel="1">
      <c r="C53" s="131" t="s">
        <v>95</v>
      </c>
      <c r="G53" s="225">
        <v>437.64</v>
      </c>
      <c r="H53" s="225"/>
      <c r="I53" s="225">
        <v>437.64</v>
      </c>
      <c r="J53" s="225"/>
      <c r="O53" s="47">
        <v>437.64</v>
      </c>
      <c r="P53" s="47">
        <v>437.64</v>
      </c>
    </row>
    <row r="54" spans="1:21" ht="57" outlineLevel="1">
      <c r="A54" s="152" t="s">
        <v>389</v>
      </c>
      <c r="B54" s="153" t="s">
        <v>390</v>
      </c>
      <c r="C54" s="153" t="s">
        <v>391</v>
      </c>
      <c r="D54" s="154" t="s">
        <v>388</v>
      </c>
      <c r="E54" s="155">
        <v>1.3566E-2</v>
      </c>
      <c r="F54" s="156">
        <v>9526</v>
      </c>
      <c r="G54" s="157" t="s">
        <v>98</v>
      </c>
      <c r="H54" s="158">
        <v>129.22999999999999</v>
      </c>
      <c r="I54" s="159">
        <v>1</v>
      </c>
      <c r="J54" s="158">
        <v>129.22999999999999</v>
      </c>
      <c r="R54" s="47">
        <v>0</v>
      </c>
      <c r="S54" s="47">
        <v>0</v>
      </c>
      <c r="T54" s="47">
        <v>0</v>
      </c>
      <c r="U54" s="47">
        <v>0</v>
      </c>
    </row>
    <row r="55" spans="1:21" ht="15" outlineLevel="1">
      <c r="C55" s="131" t="s">
        <v>95</v>
      </c>
      <c r="G55" s="225">
        <v>129.22999999999999</v>
      </c>
      <c r="H55" s="225"/>
      <c r="I55" s="225">
        <v>129.22999999999999</v>
      </c>
      <c r="J55" s="225"/>
      <c r="O55" s="47">
        <v>129.22999999999999</v>
      </c>
      <c r="P55" s="47">
        <v>129.22999999999999</v>
      </c>
    </row>
    <row r="56" spans="1:21" ht="42.75" outlineLevel="1">
      <c r="A56" s="147" t="s">
        <v>392</v>
      </c>
      <c r="B56" s="148" t="s">
        <v>393</v>
      </c>
      <c r="C56" s="148" t="s">
        <v>394</v>
      </c>
      <c r="D56" s="149" t="s">
        <v>21</v>
      </c>
      <c r="E56" s="134">
        <v>57.75</v>
      </c>
      <c r="F56" s="150">
        <v>110.59</v>
      </c>
      <c r="G56" s="127" t="s">
        <v>98</v>
      </c>
      <c r="H56" s="128">
        <v>6386.57</v>
      </c>
      <c r="I56" s="151">
        <v>1</v>
      </c>
      <c r="J56" s="128">
        <v>6386.57</v>
      </c>
      <c r="R56" s="47">
        <v>0</v>
      </c>
      <c r="S56" s="47">
        <v>0</v>
      </c>
      <c r="T56" s="47">
        <v>0</v>
      </c>
      <c r="U56" s="47">
        <v>0</v>
      </c>
    </row>
    <row r="57" spans="1:21" outlineLevel="1">
      <c r="A57" s="161"/>
      <c r="B57" s="161"/>
      <c r="C57" s="162" t="s">
        <v>395</v>
      </c>
      <c r="D57" s="161"/>
      <c r="E57" s="161"/>
      <c r="F57" s="161"/>
      <c r="G57" s="161"/>
      <c r="H57" s="161"/>
      <c r="I57" s="161"/>
      <c r="J57" s="161"/>
    </row>
    <row r="58" spans="1:21" ht="15" outlineLevel="1">
      <c r="C58" s="131" t="s">
        <v>95</v>
      </c>
      <c r="G58" s="225">
        <v>6386.57</v>
      </c>
      <c r="H58" s="225"/>
      <c r="I58" s="225">
        <v>6386.57</v>
      </c>
      <c r="J58" s="225"/>
      <c r="O58" s="47">
        <v>6386.57</v>
      </c>
      <c r="P58" s="47">
        <v>6386.57</v>
      </c>
    </row>
    <row r="59" spans="1:21" ht="28.5" outlineLevel="1">
      <c r="A59" s="147" t="s">
        <v>396</v>
      </c>
      <c r="B59" s="148" t="s">
        <v>397</v>
      </c>
      <c r="C59" s="148" t="s">
        <v>398</v>
      </c>
      <c r="D59" s="149" t="s">
        <v>399</v>
      </c>
      <c r="E59" s="134">
        <v>7.8750000000000001E-2</v>
      </c>
      <c r="F59" s="150"/>
      <c r="G59" s="127"/>
      <c r="H59" s="128"/>
      <c r="I59" s="151" t="s">
        <v>98</v>
      </c>
      <c r="J59" s="128"/>
      <c r="R59" s="47">
        <v>1311.93</v>
      </c>
      <c r="S59" s="47">
        <v>1311.93</v>
      </c>
      <c r="T59" s="47">
        <v>812.15</v>
      </c>
      <c r="U59" s="47">
        <v>812.15</v>
      </c>
    </row>
    <row r="60" spans="1:21" outlineLevel="1">
      <c r="C60" s="163" t="s">
        <v>400</v>
      </c>
    </row>
    <row r="61" spans="1:21" ht="14.25" outlineLevel="1">
      <c r="A61" s="147"/>
      <c r="B61" s="148"/>
      <c r="C61" s="148" t="s">
        <v>88</v>
      </c>
      <c r="D61" s="149"/>
      <c r="E61" s="134"/>
      <c r="F61" s="150">
        <v>13253.76</v>
      </c>
      <c r="G61" s="127" t="s">
        <v>380</v>
      </c>
      <c r="H61" s="128">
        <v>1200.29</v>
      </c>
      <c r="I61" s="151">
        <v>1</v>
      </c>
      <c r="J61" s="128">
        <v>1200.29</v>
      </c>
      <c r="Q61" s="47">
        <v>1200.29</v>
      </c>
    </row>
    <row r="62" spans="1:21" ht="14.25" outlineLevel="1">
      <c r="A62" s="147"/>
      <c r="B62" s="148"/>
      <c r="C62" s="148" t="s">
        <v>89</v>
      </c>
      <c r="D62" s="149"/>
      <c r="E62" s="134"/>
      <c r="F62" s="150">
        <v>5481.12</v>
      </c>
      <c r="G62" s="127" t="s">
        <v>380</v>
      </c>
      <c r="H62" s="128">
        <v>496.38</v>
      </c>
      <c r="I62" s="151">
        <v>1</v>
      </c>
      <c r="J62" s="128">
        <v>496.38</v>
      </c>
    </row>
    <row r="63" spans="1:21" ht="14.25" outlineLevel="1">
      <c r="A63" s="147"/>
      <c r="B63" s="148"/>
      <c r="C63" s="148" t="s">
        <v>96</v>
      </c>
      <c r="D63" s="149"/>
      <c r="E63" s="134"/>
      <c r="F63" s="150">
        <v>542.97</v>
      </c>
      <c r="G63" s="127" t="s">
        <v>380</v>
      </c>
      <c r="H63" s="160">
        <v>49.17</v>
      </c>
      <c r="I63" s="151">
        <v>1</v>
      </c>
      <c r="J63" s="160">
        <v>49.17</v>
      </c>
      <c r="Q63" s="47">
        <v>49.17</v>
      </c>
    </row>
    <row r="64" spans="1:21" ht="14.25" outlineLevel="1">
      <c r="A64" s="147"/>
      <c r="B64" s="148"/>
      <c r="C64" s="148" t="s">
        <v>97</v>
      </c>
      <c r="D64" s="149"/>
      <c r="E64" s="134"/>
      <c r="F64" s="150">
        <v>170303.72</v>
      </c>
      <c r="G64" s="127" t="s">
        <v>98</v>
      </c>
      <c r="H64" s="128">
        <v>13411.42</v>
      </c>
      <c r="I64" s="151">
        <v>1</v>
      </c>
      <c r="J64" s="128">
        <v>13411.42</v>
      </c>
    </row>
    <row r="65" spans="1:21" ht="14.25" outlineLevel="1">
      <c r="A65" s="147"/>
      <c r="B65" s="148"/>
      <c r="C65" s="148" t="s">
        <v>90</v>
      </c>
      <c r="D65" s="149" t="s">
        <v>91</v>
      </c>
      <c r="E65" s="134">
        <v>105</v>
      </c>
      <c r="F65" s="150"/>
      <c r="G65" s="127"/>
      <c r="H65" s="128">
        <v>1311.93</v>
      </c>
      <c r="I65" s="151">
        <v>105</v>
      </c>
      <c r="J65" s="128">
        <v>1311.93</v>
      </c>
    </row>
    <row r="66" spans="1:21" ht="14.25" outlineLevel="1">
      <c r="A66" s="147"/>
      <c r="B66" s="148"/>
      <c r="C66" s="148" t="s">
        <v>92</v>
      </c>
      <c r="D66" s="149" t="s">
        <v>91</v>
      </c>
      <c r="E66" s="134">
        <v>65</v>
      </c>
      <c r="F66" s="150"/>
      <c r="G66" s="127"/>
      <c r="H66" s="128">
        <v>812.15</v>
      </c>
      <c r="I66" s="151">
        <v>65</v>
      </c>
      <c r="J66" s="128">
        <v>812.15</v>
      </c>
    </row>
    <row r="67" spans="1:21" ht="14.25" outlineLevel="1">
      <c r="A67" s="152"/>
      <c r="B67" s="153"/>
      <c r="C67" s="153" t="s">
        <v>93</v>
      </c>
      <c r="D67" s="154" t="s">
        <v>94</v>
      </c>
      <c r="E67" s="155">
        <v>1534</v>
      </c>
      <c r="F67" s="156"/>
      <c r="G67" s="157" t="s">
        <v>380</v>
      </c>
      <c r="H67" s="158">
        <v>138.922875</v>
      </c>
      <c r="I67" s="159"/>
      <c r="J67" s="158"/>
    </row>
    <row r="68" spans="1:21" ht="15" outlineLevel="1">
      <c r="C68" s="131" t="s">
        <v>95</v>
      </c>
      <c r="G68" s="225">
        <v>17232.169999999998</v>
      </c>
      <c r="H68" s="225"/>
      <c r="I68" s="225">
        <v>17232.169999999998</v>
      </c>
      <c r="J68" s="225"/>
      <c r="O68" s="79">
        <v>17232.169999999998</v>
      </c>
      <c r="P68" s="79">
        <v>17232.169999999998</v>
      </c>
    </row>
    <row r="69" spans="1:21" ht="28.5" outlineLevel="1">
      <c r="A69" s="147" t="s">
        <v>401</v>
      </c>
      <c r="B69" s="148" t="s">
        <v>402</v>
      </c>
      <c r="C69" s="148" t="s">
        <v>403</v>
      </c>
      <c r="D69" s="149" t="s">
        <v>404</v>
      </c>
      <c r="E69" s="134">
        <v>0.52500000000000002</v>
      </c>
      <c r="F69" s="150"/>
      <c r="G69" s="127"/>
      <c r="H69" s="128"/>
      <c r="I69" s="151" t="s">
        <v>98</v>
      </c>
      <c r="J69" s="128"/>
      <c r="R69" s="47">
        <v>99.74</v>
      </c>
      <c r="S69" s="47">
        <v>99.74</v>
      </c>
      <c r="T69" s="47">
        <v>54.03</v>
      </c>
      <c r="U69" s="47">
        <v>54.03</v>
      </c>
    </row>
    <row r="70" spans="1:21" ht="14.25" outlineLevel="1">
      <c r="A70" s="147"/>
      <c r="B70" s="148"/>
      <c r="C70" s="148" t="s">
        <v>88</v>
      </c>
      <c r="D70" s="149"/>
      <c r="E70" s="134"/>
      <c r="F70" s="150">
        <v>134.97999999999999</v>
      </c>
      <c r="G70" s="127" t="s">
        <v>380</v>
      </c>
      <c r="H70" s="128">
        <v>81.489999999999995</v>
      </c>
      <c r="I70" s="151">
        <v>1</v>
      </c>
      <c r="J70" s="128">
        <v>81.489999999999995</v>
      </c>
      <c r="Q70" s="47">
        <v>81.489999999999995</v>
      </c>
    </row>
    <row r="71" spans="1:21" ht="14.25" outlineLevel="1">
      <c r="A71" s="147"/>
      <c r="B71" s="148"/>
      <c r="C71" s="148" t="s">
        <v>89</v>
      </c>
      <c r="D71" s="149"/>
      <c r="E71" s="134"/>
      <c r="F71" s="150">
        <v>42.5</v>
      </c>
      <c r="G71" s="127" t="s">
        <v>380</v>
      </c>
      <c r="H71" s="128">
        <v>25.66</v>
      </c>
      <c r="I71" s="151">
        <v>1</v>
      </c>
      <c r="J71" s="128">
        <v>25.66</v>
      </c>
    </row>
    <row r="72" spans="1:21" ht="14.25" outlineLevel="1">
      <c r="A72" s="147"/>
      <c r="B72" s="148"/>
      <c r="C72" s="148" t="s">
        <v>96</v>
      </c>
      <c r="D72" s="149"/>
      <c r="E72" s="134"/>
      <c r="F72" s="150">
        <v>2.7</v>
      </c>
      <c r="G72" s="127" t="s">
        <v>380</v>
      </c>
      <c r="H72" s="160">
        <v>1.63</v>
      </c>
      <c r="I72" s="151">
        <v>1</v>
      </c>
      <c r="J72" s="160">
        <v>1.63</v>
      </c>
      <c r="Q72" s="47">
        <v>1.63</v>
      </c>
    </row>
    <row r="73" spans="1:21" ht="14.25" outlineLevel="1">
      <c r="A73" s="147"/>
      <c r="B73" s="148"/>
      <c r="C73" s="148" t="s">
        <v>97</v>
      </c>
      <c r="D73" s="149"/>
      <c r="E73" s="134"/>
      <c r="F73" s="150">
        <v>9791.85</v>
      </c>
      <c r="G73" s="127" t="s">
        <v>98</v>
      </c>
      <c r="H73" s="128">
        <v>5140.72</v>
      </c>
      <c r="I73" s="151">
        <v>1</v>
      </c>
      <c r="J73" s="128">
        <v>5140.72</v>
      </c>
    </row>
    <row r="74" spans="1:21" ht="14.25" outlineLevel="1">
      <c r="A74" s="147"/>
      <c r="B74" s="148"/>
      <c r="C74" s="148" t="s">
        <v>90</v>
      </c>
      <c r="D74" s="149" t="s">
        <v>91</v>
      </c>
      <c r="E74" s="134">
        <v>120</v>
      </c>
      <c r="F74" s="150"/>
      <c r="G74" s="127"/>
      <c r="H74" s="128">
        <v>99.74</v>
      </c>
      <c r="I74" s="151">
        <v>120</v>
      </c>
      <c r="J74" s="128">
        <v>99.74</v>
      </c>
    </row>
    <row r="75" spans="1:21" ht="14.25" outlineLevel="1">
      <c r="A75" s="147"/>
      <c r="B75" s="148"/>
      <c r="C75" s="148" t="s">
        <v>92</v>
      </c>
      <c r="D75" s="149" t="s">
        <v>91</v>
      </c>
      <c r="E75" s="134">
        <v>65</v>
      </c>
      <c r="F75" s="150"/>
      <c r="G75" s="127"/>
      <c r="H75" s="128">
        <v>54.03</v>
      </c>
      <c r="I75" s="151">
        <v>65</v>
      </c>
      <c r="J75" s="128">
        <v>54.03</v>
      </c>
    </row>
    <row r="76" spans="1:21" ht="14.25" outlineLevel="1">
      <c r="A76" s="152"/>
      <c r="B76" s="153"/>
      <c r="C76" s="153" t="s">
        <v>93</v>
      </c>
      <c r="D76" s="154" t="s">
        <v>94</v>
      </c>
      <c r="E76" s="155">
        <v>14.36</v>
      </c>
      <c r="F76" s="156"/>
      <c r="G76" s="157" t="s">
        <v>380</v>
      </c>
      <c r="H76" s="158">
        <v>8.6698500000000003</v>
      </c>
      <c r="I76" s="159"/>
      <c r="J76" s="158"/>
    </row>
    <row r="77" spans="1:21" ht="15" outlineLevel="1">
      <c r="C77" s="131" t="s">
        <v>95</v>
      </c>
      <c r="G77" s="225">
        <v>5401.6399999999994</v>
      </c>
      <c r="H77" s="225"/>
      <c r="I77" s="225">
        <v>5401.6399999999994</v>
      </c>
      <c r="J77" s="225"/>
      <c r="O77" s="79">
        <v>5401.6399999999994</v>
      </c>
      <c r="P77" s="79">
        <v>5401.6399999999994</v>
      </c>
    </row>
    <row r="78" spans="1:21" ht="42.75" outlineLevel="1">
      <c r="A78" s="147" t="s">
        <v>405</v>
      </c>
      <c r="B78" s="148" t="s">
        <v>406</v>
      </c>
      <c r="C78" s="148" t="s">
        <v>407</v>
      </c>
      <c r="D78" s="149" t="s">
        <v>408</v>
      </c>
      <c r="E78" s="134">
        <v>7.875</v>
      </c>
      <c r="F78" s="150"/>
      <c r="G78" s="127"/>
      <c r="H78" s="128"/>
      <c r="I78" s="151" t="s">
        <v>98</v>
      </c>
      <c r="J78" s="128"/>
      <c r="R78" s="47">
        <v>2027.42</v>
      </c>
      <c r="S78" s="47">
        <v>2027.42</v>
      </c>
      <c r="T78" s="47">
        <v>1419.19</v>
      </c>
      <c r="U78" s="47">
        <v>1419.19</v>
      </c>
    </row>
    <row r="79" spans="1:21" outlineLevel="1">
      <c r="C79" s="163" t="s">
        <v>409</v>
      </c>
    </row>
    <row r="80" spans="1:21" ht="14.25" outlineLevel="1">
      <c r="A80" s="147"/>
      <c r="B80" s="148"/>
      <c r="C80" s="148" t="s">
        <v>88</v>
      </c>
      <c r="D80" s="149"/>
      <c r="E80" s="134"/>
      <c r="F80" s="150">
        <v>223.87</v>
      </c>
      <c r="G80" s="127" t="s">
        <v>380</v>
      </c>
      <c r="H80" s="128">
        <v>2027.42</v>
      </c>
      <c r="I80" s="151">
        <v>1</v>
      </c>
      <c r="J80" s="128">
        <v>2027.42</v>
      </c>
      <c r="Q80" s="47">
        <v>2027.42</v>
      </c>
    </row>
    <row r="81" spans="1:21" ht="14.25" outlineLevel="1">
      <c r="A81" s="147"/>
      <c r="B81" s="148"/>
      <c r="C81" s="148" t="s">
        <v>89</v>
      </c>
      <c r="D81" s="149"/>
      <c r="E81" s="134"/>
      <c r="F81" s="150">
        <v>56.13</v>
      </c>
      <c r="G81" s="127" t="s">
        <v>380</v>
      </c>
      <c r="H81" s="128">
        <v>508.33</v>
      </c>
      <c r="I81" s="151">
        <v>1</v>
      </c>
      <c r="J81" s="128">
        <v>508.33</v>
      </c>
    </row>
    <row r="82" spans="1:21" ht="14.25" outlineLevel="1">
      <c r="A82" s="147"/>
      <c r="B82" s="148"/>
      <c r="C82" s="148" t="s">
        <v>97</v>
      </c>
      <c r="D82" s="149"/>
      <c r="E82" s="134"/>
      <c r="F82" s="150">
        <v>1307.03</v>
      </c>
      <c r="G82" s="127" t="s">
        <v>98</v>
      </c>
      <c r="H82" s="128">
        <v>10292.86</v>
      </c>
      <c r="I82" s="151">
        <v>1</v>
      </c>
      <c r="J82" s="128">
        <v>10292.86</v>
      </c>
    </row>
    <row r="83" spans="1:21" ht="28.5" outlineLevel="1">
      <c r="A83" s="147" t="s">
        <v>410</v>
      </c>
      <c r="B83" s="148" t="s">
        <v>411</v>
      </c>
      <c r="C83" s="148" t="s">
        <v>412</v>
      </c>
      <c r="D83" s="149" t="s">
        <v>413</v>
      </c>
      <c r="E83" s="134">
        <v>-7.7962499999999997</v>
      </c>
      <c r="F83" s="150">
        <v>994.4</v>
      </c>
      <c r="G83" s="164" t="s">
        <v>98</v>
      </c>
      <c r="H83" s="128">
        <v>-7752.59</v>
      </c>
      <c r="I83" s="151">
        <v>1</v>
      </c>
      <c r="J83" s="128">
        <v>-7752.59</v>
      </c>
      <c r="R83" s="47">
        <v>0</v>
      </c>
      <c r="S83" s="47">
        <v>0</v>
      </c>
      <c r="T83" s="47">
        <v>0</v>
      </c>
      <c r="U83" s="47">
        <v>0</v>
      </c>
    </row>
    <row r="84" spans="1:21" ht="14.25" outlineLevel="1">
      <c r="A84" s="147"/>
      <c r="B84" s="148"/>
      <c r="C84" s="148" t="s">
        <v>90</v>
      </c>
      <c r="D84" s="149" t="s">
        <v>91</v>
      </c>
      <c r="E84" s="134">
        <v>100</v>
      </c>
      <c r="F84" s="150"/>
      <c r="G84" s="127"/>
      <c r="H84" s="128">
        <v>2027.42</v>
      </c>
      <c r="I84" s="151">
        <v>100</v>
      </c>
      <c r="J84" s="128">
        <v>2027.42</v>
      </c>
    </row>
    <row r="85" spans="1:21" ht="14.25" outlineLevel="1">
      <c r="A85" s="147"/>
      <c r="B85" s="148"/>
      <c r="C85" s="148" t="s">
        <v>92</v>
      </c>
      <c r="D85" s="149" t="s">
        <v>91</v>
      </c>
      <c r="E85" s="134">
        <v>70</v>
      </c>
      <c r="F85" s="150"/>
      <c r="G85" s="127"/>
      <c r="H85" s="128">
        <v>1419.19</v>
      </c>
      <c r="I85" s="151">
        <v>70</v>
      </c>
      <c r="J85" s="128">
        <v>1419.19</v>
      </c>
    </row>
    <row r="86" spans="1:21" ht="14.25" outlineLevel="1">
      <c r="A86" s="152"/>
      <c r="B86" s="153"/>
      <c r="C86" s="153" t="s">
        <v>93</v>
      </c>
      <c r="D86" s="154" t="s">
        <v>94</v>
      </c>
      <c r="E86" s="155">
        <v>23.54</v>
      </c>
      <c r="F86" s="156"/>
      <c r="G86" s="157" t="s">
        <v>380</v>
      </c>
      <c r="H86" s="158">
        <v>213.18412499999999</v>
      </c>
      <c r="I86" s="159"/>
      <c r="J86" s="158"/>
    </row>
    <row r="87" spans="1:21" ht="15" outlineLevel="1">
      <c r="C87" s="131" t="s">
        <v>95</v>
      </c>
      <c r="G87" s="225">
        <v>8522.630000000001</v>
      </c>
      <c r="H87" s="225"/>
      <c r="I87" s="225">
        <v>8522.630000000001</v>
      </c>
      <c r="J87" s="225"/>
      <c r="O87" s="79">
        <v>8522.630000000001</v>
      </c>
      <c r="P87" s="79">
        <v>8522.630000000001</v>
      </c>
    </row>
    <row r="88" spans="1:21" ht="28.5" outlineLevel="1">
      <c r="A88" s="152" t="s">
        <v>414</v>
      </c>
      <c r="B88" s="153" t="s">
        <v>415</v>
      </c>
      <c r="C88" s="153" t="s">
        <v>416</v>
      </c>
      <c r="D88" s="154" t="s">
        <v>413</v>
      </c>
      <c r="E88" s="155">
        <v>7.8</v>
      </c>
      <c r="F88" s="156">
        <v>1536.4</v>
      </c>
      <c r="G88" s="157" t="s">
        <v>98</v>
      </c>
      <c r="H88" s="158">
        <v>11983.92</v>
      </c>
      <c r="I88" s="159">
        <v>1</v>
      </c>
      <c r="J88" s="158">
        <v>11983.92</v>
      </c>
      <c r="R88" s="47">
        <v>0</v>
      </c>
      <c r="S88" s="47">
        <v>0</v>
      </c>
      <c r="T88" s="47">
        <v>0</v>
      </c>
      <c r="U88" s="47">
        <v>0</v>
      </c>
    </row>
    <row r="89" spans="1:21" ht="15" outlineLevel="1">
      <c r="C89" s="131" t="s">
        <v>95</v>
      </c>
      <c r="G89" s="225">
        <v>11983.92</v>
      </c>
      <c r="H89" s="225"/>
      <c r="I89" s="225">
        <v>11983.92</v>
      </c>
      <c r="J89" s="225"/>
      <c r="O89" s="47">
        <v>11983.92</v>
      </c>
      <c r="P89" s="47">
        <v>11983.92</v>
      </c>
    </row>
    <row r="90" spans="1:21" ht="28.5" outlineLevel="1">
      <c r="A90" s="147" t="s">
        <v>417</v>
      </c>
      <c r="B90" s="148" t="s">
        <v>418</v>
      </c>
      <c r="C90" s="148" t="s">
        <v>419</v>
      </c>
      <c r="D90" s="149" t="s">
        <v>420</v>
      </c>
      <c r="E90" s="134">
        <v>0.52500000000000002</v>
      </c>
      <c r="F90" s="150"/>
      <c r="G90" s="127"/>
      <c r="H90" s="128"/>
      <c r="I90" s="151" t="s">
        <v>98</v>
      </c>
      <c r="J90" s="128"/>
      <c r="R90" s="47">
        <v>354.81</v>
      </c>
      <c r="S90" s="47">
        <v>354.81</v>
      </c>
      <c r="T90" s="47">
        <v>189.43</v>
      </c>
      <c r="U90" s="47">
        <v>189.43</v>
      </c>
    </row>
    <row r="91" spans="1:21" ht="14.25" outlineLevel="1">
      <c r="A91" s="147"/>
      <c r="B91" s="148"/>
      <c r="C91" s="148" t="s">
        <v>88</v>
      </c>
      <c r="D91" s="149"/>
      <c r="E91" s="134"/>
      <c r="F91" s="150">
        <v>495.33</v>
      </c>
      <c r="G91" s="127" t="s">
        <v>380</v>
      </c>
      <c r="H91" s="128">
        <v>299.06</v>
      </c>
      <c r="I91" s="151">
        <v>1</v>
      </c>
      <c r="J91" s="128">
        <v>299.06</v>
      </c>
      <c r="Q91" s="47">
        <v>299.06</v>
      </c>
    </row>
    <row r="92" spans="1:21" ht="14.25" outlineLevel="1">
      <c r="A92" s="147"/>
      <c r="B92" s="148"/>
      <c r="C92" s="148" t="s">
        <v>89</v>
      </c>
      <c r="D92" s="149"/>
      <c r="E92" s="134"/>
      <c r="F92" s="150">
        <v>61.26</v>
      </c>
      <c r="G92" s="127" t="s">
        <v>380</v>
      </c>
      <c r="H92" s="128">
        <v>36.99</v>
      </c>
      <c r="I92" s="151">
        <v>1</v>
      </c>
      <c r="J92" s="128">
        <v>36.99</v>
      </c>
    </row>
    <row r="93" spans="1:21" ht="14.25" outlineLevel="1">
      <c r="A93" s="147"/>
      <c r="B93" s="148"/>
      <c r="C93" s="148" t="s">
        <v>96</v>
      </c>
      <c r="D93" s="149"/>
      <c r="E93" s="134"/>
      <c r="F93" s="150">
        <v>2.7</v>
      </c>
      <c r="G93" s="127" t="s">
        <v>380</v>
      </c>
      <c r="H93" s="160">
        <v>1.63</v>
      </c>
      <c r="I93" s="151">
        <v>1</v>
      </c>
      <c r="J93" s="160">
        <v>1.63</v>
      </c>
      <c r="Q93" s="47">
        <v>1.63</v>
      </c>
    </row>
    <row r="94" spans="1:21" ht="14.25" outlineLevel="1">
      <c r="A94" s="147"/>
      <c r="B94" s="148"/>
      <c r="C94" s="148" t="s">
        <v>97</v>
      </c>
      <c r="D94" s="149"/>
      <c r="E94" s="134"/>
      <c r="F94" s="150">
        <v>4156.3</v>
      </c>
      <c r="G94" s="127" t="s">
        <v>98</v>
      </c>
      <c r="H94" s="128">
        <v>2182.06</v>
      </c>
      <c r="I94" s="151">
        <v>1</v>
      </c>
      <c r="J94" s="128">
        <v>2182.06</v>
      </c>
    </row>
    <row r="95" spans="1:21" ht="57" outlineLevel="1">
      <c r="A95" s="147" t="s">
        <v>421</v>
      </c>
      <c r="B95" s="148" t="s">
        <v>422</v>
      </c>
      <c r="C95" s="148" t="s">
        <v>423</v>
      </c>
      <c r="D95" s="149" t="s">
        <v>413</v>
      </c>
      <c r="E95" s="134">
        <v>-0.97650000000000015</v>
      </c>
      <c r="F95" s="150">
        <v>2194</v>
      </c>
      <c r="G95" s="164" t="s">
        <v>98</v>
      </c>
      <c r="H95" s="128">
        <v>-2142.44</v>
      </c>
      <c r="I95" s="151">
        <v>1</v>
      </c>
      <c r="J95" s="128">
        <v>-2142.44</v>
      </c>
      <c r="R95" s="47">
        <v>0</v>
      </c>
      <c r="S95" s="47">
        <v>0</v>
      </c>
      <c r="T95" s="47">
        <v>0</v>
      </c>
      <c r="U95" s="47">
        <v>0</v>
      </c>
    </row>
    <row r="96" spans="1:21" ht="14.25" outlineLevel="1">
      <c r="A96" s="147"/>
      <c r="B96" s="148"/>
      <c r="C96" s="148" t="s">
        <v>90</v>
      </c>
      <c r="D96" s="149" t="s">
        <v>91</v>
      </c>
      <c r="E96" s="134">
        <v>118</v>
      </c>
      <c r="F96" s="150"/>
      <c r="G96" s="127"/>
      <c r="H96" s="128">
        <v>354.81</v>
      </c>
      <c r="I96" s="151">
        <v>118</v>
      </c>
      <c r="J96" s="128">
        <v>354.81</v>
      </c>
    </row>
    <row r="97" spans="1:21" ht="14.25" outlineLevel="1">
      <c r="A97" s="147"/>
      <c r="B97" s="148"/>
      <c r="C97" s="148" t="s">
        <v>92</v>
      </c>
      <c r="D97" s="149" t="s">
        <v>91</v>
      </c>
      <c r="E97" s="134">
        <v>63</v>
      </c>
      <c r="F97" s="150"/>
      <c r="G97" s="127"/>
      <c r="H97" s="128">
        <v>189.43</v>
      </c>
      <c r="I97" s="151">
        <v>63</v>
      </c>
      <c r="J97" s="128">
        <v>189.43</v>
      </c>
    </row>
    <row r="98" spans="1:21" ht="14.25" outlineLevel="1">
      <c r="A98" s="152"/>
      <c r="B98" s="153"/>
      <c r="C98" s="153" t="s">
        <v>93</v>
      </c>
      <c r="D98" s="154" t="s">
        <v>94</v>
      </c>
      <c r="E98" s="155">
        <v>57.33</v>
      </c>
      <c r="F98" s="156"/>
      <c r="G98" s="157" t="s">
        <v>380</v>
      </c>
      <c r="H98" s="158">
        <v>34.612987499999996</v>
      </c>
      <c r="I98" s="159"/>
      <c r="J98" s="158"/>
    </row>
    <row r="99" spans="1:21" ht="15" outlineLevel="1">
      <c r="C99" s="131" t="s">
        <v>95</v>
      </c>
      <c r="G99" s="225">
        <v>919.90999999999963</v>
      </c>
      <c r="H99" s="225"/>
      <c r="I99" s="225">
        <v>919.91000000000008</v>
      </c>
      <c r="J99" s="225"/>
      <c r="O99" s="79">
        <v>919.90999999999963</v>
      </c>
      <c r="P99" s="79">
        <v>919.91000000000008</v>
      </c>
    </row>
    <row r="100" spans="1:21" ht="57" outlineLevel="1">
      <c r="A100" s="147" t="s">
        <v>424</v>
      </c>
      <c r="B100" s="148" t="s">
        <v>425</v>
      </c>
      <c r="C100" s="148" t="s">
        <v>426</v>
      </c>
      <c r="D100" s="149" t="s">
        <v>21</v>
      </c>
      <c r="E100" s="134">
        <v>57.75</v>
      </c>
      <c r="F100" s="150">
        <v>46.74</v>
      </c>
      <c r="G100" s="127" t="s">
        <v>98</v>
      </c>
      <c r="H100" s="128">
        <v>2699.24</v>
      </c>
      <c r="I100" s="151">
        <v>1</v>
      </c>
      <c r="J100" s="128">
        <v>2699.24</v>
      </c>
      <c r="R100" s="47">
        <v>0</v>
      </c>
      <c r="S100" s="47">
        <v>0</v>
      </c>
      <c r="T100" s="47">
        <v>0</v>
      </c>
      <c r="U100" s="47">
        <v>0</v>
      </c>
    </row>
    <row r="101" spans="1:21" outlineLevel="1">
      <c r="A101" s="161"/>
      <c r="B101" s="161"/>
      <c r="C101" s="162" t="s">
        <v>395</v>
      </c>
      <c r="D101" s="161"/>
      <c r="E101" s="161"/>
      <c r="F101" s="161"/>
      <c r="G101" s="161"/>
      <c r="H101" s="161"/>
      <c r="I101" s="161"/>
      <c r="J101" s="161"/>
    </row>
    <row r="102" spans="1:21" ht="15" outlineLevel="1">
      <c r="C102" s="131" t="s">
        <v>95</v>
      </c>
      <c r="G102" s="225">
        <v>2699.24</v>
      </c>
      <c r="H102" s="225"/>
      <c r="I102" s="225">
        <v>2699.24</v>
      </c>
      <c r="J102" s="225"/>
      <c r="O102" s="47">
        <v>2699.24</v>
      </c>
      <c r="P102" s="47">
        <v>2699.24</v>
      </c>
    </row>
    <row r="103" spans="1:21" ht="42.75" outlineLevel="1">
      <c r="A103" s="147" t="s">
        <v>427</v>
      </c>
      <c r="B103" s="148" t="s">
        <v>428</v>
      </c>
      <c r="C103" s="148" t="s">
        <v>429</v>
      </c>
      <c r="D103" s="149" t="s">
        <v>430</v>
      </c>
      <c r="E103" s="134">
        <v>1.33</v>
      </c>
      <c r="F103" s="150"/>
      <c r="G103" s="127"/>
      <c r="H103" s="128"/>
      <c r="I103" s="151" t="s">
        <v>98</v>
      </c>
      <c r="J103" s="128"/>
      <c r="R103" s="47">
        <v>2802.13</v>
      </c>
      <c r="S103" s="47">
        <v>2802.13</v>
      </c>
      <c r="T103" s="47">
        <v>2646.46</v>
      </c>
      <c r="U103" s="47">
        <v>2646.46</v>
      </c>
    </row>
    <row r="104" spans="1:21" ht="14.25" outlineLevel="1">
      <c r="A104" s="147"/>
      <c r="B104" s="148"/>
      <c r="C104" s="148" t="s">
        <v>88</v>
      </c>
      <c r="D104" s="149"/>
      <c r="E104" s="134"/>
      <c r="F104" s="150">
        <v>1600.26</v>
      </c>
      <c r="G104" s="127" t="s">
        <v>380</v>
      </c>
      <c r="H104" s="128">
        <v>2447.6</v>
      </c>
      <c r="I104" s="151">
        <v>1</v>
      </c>
      <c r="J104" s="128">
        <v>2447.6</v>
      </c>
      <c r="Q104" s="47">
        <v>2447.6</v>
      </c>
    </row>
    <row r="105" spans="1:21" ht="14.25" outlineLevel="1">
      <c r="A105" s="147"/>
      <c r="B105" s="148"/>
      <c r="C105" s="148" t="s">
        <v>89</v>
      </c>
      <c r="D105" s="149"/>
      <c r="E105" s="134"/>
      <c r="F105" s="150">
        <v>5188.07</v>
      </c>
      <c r="G105" s="127" t="s">
        <v>380</v>
      </c>
      <c r="H105" s="128">
        <v>7935.15</v>
      </c>
      <c r="I105" s="151">
        <v>1</v>
      </c>
      <c r="J105" s="128">
        <v>7935.15</v>
      </c>
    </row>
    <row r="106" spans="1:21" ht="14.25" outlineLevel="1">
      <c r="A106" s="147"/>
      <c r="B106" s="148"/>
      <c r="C106" s="148" t="s">
        <v>96</v>
      </c>
      <c r="D106" s="149"/>
      <c r="E106" s="134"/>
      <c r="F106" s="150">
        <v>435.36</v>
      </c>
      <c r="G106" s="127" t="s">
        <v>380</v>
      </c>
      <c r="H106" s="160">
        <v>665.88</v>
      </c>
      <c r="I106" s="151">
        <v>1</v>
      </c>
      <c r="J106" s="160">
        <v>665.88</v>
      </c>
      <c r="Q106" s="47">
        <v>665.88</v>
      </c>
    </row>
    <row r="107" spans="1:21" ht="14.25" outlineLevel="1">
      <c r="A107" s="147"/>
      <c r="B107" s="148"/>
      <c r="C107" s="148" t="s">
        <v>97</v>
      </c>
      <c r="D107" s="149"/>
      <c r="E107" s="134"/>
      <c r="F107" s="150">
        <v>427.44</v>
      </c>
      <c r="G107" s="127" t="s">
        <v>98</v>
      </c>
      <c r="H107" s="128">
        <v>568.5</v>
      </c>
      <c r="I107" s="151">
        <v>1</v>
      </c>
      <c r="J107" s="128">
        <v>568.5</v>
      </c>
    </row>
    <row r="108" spans="1:21" ht="14.25" outlineLevel="1">
      <c r="A108" s="147"/>
      <c r="B108" s="148"/>
      <c r="C108" s="148" t="s">
        <v>90</v>
      </c>
      <c r="D108" s="149" t="s">
        <v>91</v>
      </c>
      <c r="E108" s="134">
        <v>90</v>
      </c>
      <c r="F108" s="150"/>
      <c r="G108" s="127"/>
      <c r="H108" s="128">
        <v>2802.13</v>
      </c>
      <c r="I108" s="151">
        <v>90</v>
      </c>
      <c r="J108" s="128">
        <v>2802.13</v>
      </c>
    </row>
    <row r="109" spans="1:21" ht="14.25" outlineLevel="1">
      <c r="A109" s="147"/>
      <c r="B109" s="148"/>
      <c r="C109" s="148" t="s">
        <v>92</v>
      </c>
      <c r="D109" s="149" t="s">
        <v>91</v>
      </c>
      <c r="E109" s="134">
        <v>85</v>
      </c>
      <c r="F109" s="150"/>
      <c r="G109" s="127"/>
      <c r="H109" s="128">
        <v>2646.46</v>
      </c>
      <c r="I109" s="151">
        <v>85</v>
      </c>
      <c r="J109" s="128">
        <v>2646.46</v>
      </c>
    </row>
    <row r="110" spans="1:21" ht="14.25" outlineLevel="1">
      <c r="A110" s="152"/>
      <c r="B110" s="153"/>
      <c r="C110" s="153" t="s">
        <v>93</v>
      </c>
      <c r="D110" s="154" t="s">
        <v>94</v>
      </c>
      <c r="E110" s="155">
        <v>170.24</v>
      </c>
      <c r="F110" s="156"/>
      <c r="G110" s="157" t="s">
        <v>380</v>
      </c>
      <c r="H110" s="158">
        <v>260.38207999999997</v>
      </c>
      <c r="I110" s="159"/>
      <c r="J110" s="158"/>
    </row>
    <row r="111" spans="1:21" ht="15" outlineLevel="1">
      <c r="C111" s="131" t="s">
        <v>95</v>
      </c>
      <c r="G111" s="225">
        <v>16399.84</v>
      </c>
      <c r="H111" s="225"/>
      <c r="I111" s="225">
        <v>16399.84</v>
      </c>
      <c r="J111" s="225"/>
      <c r="O111" s="79">
        <v>16399.84</v>
      </c>
      <c r="P111" s="79">
        <v>16399.84</v>
      </c>
    </row>
    <row r="112" spans="1:21" ht="82.5" outlineLevel="1">
      <c r="A112" s="152" t="s">
        <v>431</v>
      </c>
      <c r="B112" s="153" t="s">
        <v>432</v>
      </c>
      <c r="C112" s="153" t="s">
        <v>99</v>
      </c>
      <c r="D112" s="154" t="s">
        <v>21</v>
      </c>
      <c r="E112" s="155">
        <v>133</v>
      </c>
      <c r="F112" s="156">
        <v>237.64</v>
      </c>
      <c r="G112" s="157" t="s">
        <v>98</v>
      </c>
      <c r="H112" s="158">
        <v>31606.12</v>
      </c>
      <c r="I112" s="159">
        <v>1</v>
      </c>
      <c r="J112" s="158">
        <v>31606.12</v>
      </c>
      <c r="R112" s="47">
        <v>0</v>
      </c>
      <c r="S112" s="47">
        <v>0</v>
      </c>
      <c r="T112" s="47">
        <v>0</v>
      </c>
      <c r="U112" s="47">
        <v>0</v>
      </c>
    </row>
    <row r="113" spans="1:21" ht="15" outlineLevel="1">
      <c r="C113" s="131" t="s">
        <v>95</v>
      </c>
      <c r="G113" s="225">
        <v>31606.12</v>
      </c>
      <c r="H113" s="225"/>
      <c r="I113" s="225">
        <v>31606.12</v>
      </c>
      <c r="J113" s="225"/>
      <c r="O113" s="47">
        <v>31606.12</v>
      </c>
      <c r="P113" s="47">
        <v>31606.12</v>
      </c>
    </row>
    <row r="114" spans="1:21" ht="68.25" outlineLevel="1">
      <c r="A114" s="152" t="s">
        <v>433</v>
      </c>
      <c r="B114" s="153" t="s">
        <v>434</v>
      </c>
      <c r="C114" s="153" t="s">
        <v>100</v>
      </c>
      <c r="D114" s="154" t="s">
        <v>435</v>
      </c>
      <c r="E114" s="155">
        <v>1</v>
      </c>
      <c r="F114" s="156">
        <v>280.64999999999998</v>
      </c>
      <c r="G114" s="157" t="s">
        <v>98</v>
      </c>
      <c r="H114" s="158">
        <v>280.64999999999998</v>
      </c>
      <c r="I114" s="159">
        <v>1</v>
      </c>
      <c r="J114" s="158">
        <v>280.64999999999998</v>
      </c>
      <c r="R114" s="47">
        <v>0</v>
      </c>
      <c r="S114" s="47">
        <v>0</v>
      </c>
      <c r="T114" s="47">
        <v>0</v>
      </c>
      <c r="U114" s="47">
        <v>0</v>
      </c>
    </row>
    <row r="115" spans="1:21" ht="15" outlineLevel="1">
      <c r="C115" s="131" t="s">
        <v>95</v>
      </c>
      <c r="G115" s="225">
        <v>280.64999999999998</v>
      </c>
      <c r="H115" s="225"/>
      <c r="I115" s="225">
        <v>280.64999999999998</v>
      </c>
      <c r="J115" s="225"/>
      <c r="O115" s="47">
        <v>280.64999999999998</v>
      </c>
      <c r="P115" s="47">
        <v>280.64999999999998</v>
      </c>
    </row>
    <row r="116" spans="1:21" ht="42.75" outlineLevel="1">
      <c r="A116" s="147" t="s">
        <v>436</v>
      </c>
      <c r="B116" s="148" t="s">
        <v>437</v>
      </c>
      <c r="C116" s="148" t="s">
        <v>438</v>
      </c>
      <c r="D116" s="149" t="s">
        <v>439</v>
      </c>
      <c r="E116" s="134">
        <v>0.08</v>
      </c>
      <c r="F116" s="150"/>
      <c r="G116" s="127"/>
      <c r="H116" s="128"/>
      <c r="I116" s="151" t="s">
        <v>98</v>
      </c>
      <c r="J116" s="128"/>
      <c r="R116" s="47">
        <v>25.92</v>
      </c>
      <c r="S116" s="47">
        <v>25.92</v>
      </c>
      <c r="T116" s="47">
        <v>14.04</v>
      </c>
      <c r="U116" s="47">
        <v>14.04</v>
      </c>
    </row>
    <row r="117" spans="1:21" ht="14.25" outlineLevel="1">
      <c r="A117" s="147"/>
      <c r="B117" s="148"/>
      <c r="C117" s="148" t="s">
        <v>88</v>
      </c>
      <c r="D117" s="149"/>
      <c r="E117" s="134"/>
      <c r="F117" s="150">
        <v>267.93</v>
      </c>
      <c r="G117" s="127" t="s">
        <v>98</v>
      </c>
      <c r="H117" s="128">
        <v>21.43</v>
      </c>
      <c r="I117" s="151">
        <v>1</v>
      </c>
      <c r="J117" s="128">
        <v>21.43</v>
      </c>
      <c r="Q117" s="47">
        <v>21.43</v>
      </c>
    </row>
    <row r="118" spans="1:21" ht="14.25" outlineLevel="1">
      <c r="A118" s="147"/>
      <c r="B118" s="148"/>
      <c r="C118" s="148" t="s">
        <v>89</v>
      </c>
      <c r="D118" s="149"/>
      <c r="E118" s="134"/>
      <c r="F118" s="150">
        <v>22.95</v>
      </c>
      <c r="G118" s="127" t="s">
        <v>98</v>
      </c>
      <c r="H118" s="128">
        <v>1.84</v>
      </c>
      <c r="I118" s="151">
        <v>1</v>
      </c>
      <c r="J118" s="128">
        <v>1.84</v>
      </c>
    </row>
    <row r="119" spans="1:21" ht="14.25" outlineLevel="1">
      <c r="A119" s="147"/>
      <c r="B119" s="148"/>
      <c r="C119" s="148" t="s">
        <v>96</v>
      </c>
      <c r="D119" s="149"/>
      <c r="E119" s="134"/>
      <c r="F119" s="150">
        <v>2.16</v>
      </c>
      <c r="G119" s="127" t="s">
        <v>98</v>
      </c>
      <c r="H119" s="160">
        <v>0.17</v>
      </c>
      <c r="I119" s="151">
        <v>1</v>
      </c>
      <c r="J119" s="160">
        <v>0.17</v>
      </c>
      <c r="Q119" s="47">
        <v>0.17</v>
      </c>
    </row>
    <row r="120" spans="1:21" ht="14.25" outlineLevel="1">
      <c r="A120" s="147"/>
      <c r="B120" s="148"/>
      <c r="C120" s="148" t="s">
        <v>97</v>
      </c>
      <c r="D120" s="149"/>
      <c r="E120" s="134"/>
      <c r="F120" s="150">
        <v>6456.03</v>
      </c>
      <c r="G120" s="127" t="s">
        <v>98</v>
      </c>
      <c r="H120" s="128">
        <v>516.48</v>
      </c>
      <c r="I120" s="151">
        <v>1</v>
      </c>
      <c r="J120" s="128">
        <v>516.48</v>
      </c>
    </row>
    <row r="121" spans="1:21" ht="14.25" outlineLevel="1">
      <c r="A121" s="147"/>
      <c r="B121" s="148"/>
      <c r="C121" s="148" t="s">
        <v>90</v>
      </c>
      <c r="D121" s="149" t="s">
        <v>91</v>
      </c>
      <c r="E121" s="134">
        <v>120</v>
      </c>
      <c r="F121" s="150"/>
      <c r="G121" s="127"/>
      <c r="H121" s="128">
        <v>25.92</v>
      </c>
      <c r="I121" s="151">
        <v>120</v>
      </c>
      <c r="J121" s="128">
        <v>25.92</v>
      </c>
    </row>
    <row r="122" spans="1:21" ht="14.25" outlineLevel="1">
      <c r="A122" s="147"/>
      <c r="B122" s="148"/>
      <c r="C122" s="148" t="s">
        <v>92</v>
      </c>
      <c r="D122" s="149" t="s">
        <v>91</v>
      </c>
      <c r="E122" s="134">
        <v>65</v>
      </c>
      <c r="F122" s="150"/>
      <c r="G122" s="127"/>
      <c r="H122" s="128">
        <v>14.04</v>
      </c>
      <c r="I122" s="151">
        <v>65</v>
      </c>
      <c r="J122" s="128">
        <v>14.04</v>
      </c>
    </row>
    <row r="123" spans="1:21" ht="14.25" outlineLevel="1">
      <c r="A123" s="152"/>
      <c r="B123" s="153"/>
      <c r="C123" s="153" t="s">
        <v>93</v>
      </c>
      <c r="D123" s="154" t="s">
        <v>94</v>
      </c>
      <c r="E123" s="155">
        <v>31.41</v>
      </c>
      <c r="F123" s="156"/>
      <c r="G123" s="157" t="s">
        <v>98</v>
      </c>
      <c r="H123" s="158">
        <v>2.5127999999999999</v>
      </c>
      <c r="I123" s="159"/>
      <c r="J123" s="158"/>
    </row>
    <row r="124" spans="1:21" ht="15" outlineLevel="1">
      <c r="C124" s="131" t="s">
        <v>95</v>
      </c>
      <c r="G124" s="225">
        <v>579.71</v>
      </c>
      <c r="H124" s="225"/>
      <c r="I124" s="225">
        <v>579.71</v>
      </c>
      <c r="J124" s="225"/>
      <c r="O124" s="79">
        <v>579.71</v>
      </c>
      <c r="P124" s="79">
        <v>579.71</v>
      </c>
    </row>
    <row r="125" spans="1:21" ht="71.25" outlineLevel="1">
      <c r="A125" s="147" t="s">
        <v>440</v>
      </c>
      <c r="B125" s="148" t="s">
        <v>441</v>
      </c>
      <c r="C125" s="148" t="s">
        <v>442</v>
      </c>
      <c r="D125" s="149" t="s">
        <v>443</v>
      </c>
      <c r="E125" s="134">
        <v>0.84</v>
      </c>
      <c r="F125" s="150"/>
      <c r="G125" s="127"/>
      <c r="H125" s="128"/>
      <c r="I125" s="151" t="s">
        <v>98</v>
      </c>
      <c r="J125" s="128"/>
      <c r="R125" s="47">
        <v>115.21</v>
      </c>
      <c r="S125" s="47">
        <v>115.21</v>
      </c>
      <c r="T125" s="47">
        <v>62.41</v>
      </c>
      <c r="U125" s="47">
        <v>62.41</v>
      </c>
    </row>
    <row r="126" spans="1:21" ht="14.25" outlineLevel="1">
      <c r="A126" s="147"/>
      <c r="B126" s="148"/>
      <c r="C126" s="148" t="s">
        <v>88</v>
      </c>
      <c r="D126" s="149"/>
      <c r="E126" s="134"/>
      <c r="F126" s="150">
        <v>114.3</v>
      </c>
      <c r="G126" s="127" t="s">
        <v>98</v>
      </c>
      <c r="H126" s="128">
        <v>96.01</v>
      </c>
      <c r="I126" s="151">
        <v>1</v>
      </c>
      <c r="J126" s="128">
        <v>96.01</v>
      </c>
      <c r="Q126" s="47">
        <v>96.01</v>
      </c>
    </row>
    <row r="127" spans="1:21" ht="14.25" outlineLevel="1">
      <c r="A127" s="147"/>
      <c r="B127" s="148"/>
      <c r="C127" s="148" t="s">
        <v>89</v>
      </c>
      <c r="D127" s="149"/>
      <c r="E127" s="134"/>
      <c r="F127" s="150">
        <v>2.62</v>
      </c>
      <c r="G127" s="127" t="s">
        <v>98</v>
      </c>
      <c r="H127" s="128">
        <v>2.2000000000000002</v>
      </c>
      <c r="I127" s="151">
        <v>1</v>
      </c>
      <c r="J127" s="128">
        <v>2.2000000000000002</v>
      </c>
    </row>
    <row r="128" spans="1:21" ht="14.25" outlineLevel="1">
      <c r="A128" s="147"/>
      <c r="B128" s="148"/>
      <c r="C128" s="148" t="s">
        <v>97</v>
      </c>
      <c r="D128" s="149"/>
      <c r="E128" s="134"/>
      <c r="F128" s="150">
        <v>939.55</v>
      </c>
      <c r="G128" s="127" t="s">
        <v>98</v>
      </c>
      <c r="H128" s="128">
        <v>789.22</v>
      </c>
      <c r="I128" s="151">
        <v>1</v>
      </c>
      <c r="J128" s="128">
        <v>789.22</v>
      </c>
    </row>
    <row r="129" spans="1:32" ht="14.25" outlineLevel="1">
      <c r="A129" s="147"/>
      <c r="B129" s="148"/>
      <c r="C129" s="148" t="s">
        <v>90</v>
      </c>
      <c r="D129" s="149" t="s">
        <v>91</v>
      </c>
      <c r="E129" s="134">
        <v>120</v>
      </c>
      <c r="F129" s="150"/>
      <c r="G129" s="127"/>
      <c r="H129" s="128">
        <v>115.21</v>
      </c>
      <c r="I129" s="151">
        <v>120</v>
      </c>
      <c r="J129" s="128">
        <v>115.21</v>
      </c>
    </row>
    <row r="130" spans="1:32" ht="14.25" outlineLevel="1">
      <c r="A130" s="147"/>
      <c r="B130" s="148"/>
      <c r="C130" s="148" t="s">
        <v>92</v>
      </c>
      <c r="D130" s="149" t="s">
        <v>91</v>
      </c>
      <c r="E130" s="134">
        <v>65</v>
      </c>
      <c r="F130" s="150"/>
      <c r="G130" s="127"/>
      <c r="H130" s="128">
        <v>62.41</v>
      </c>
      <c r="I130" s="151">
        <v>65</v>
      </c>
      <c r="J130" s="128">
        <v>62.41</v>
      </c>
    </row>
    <row r="131" spans="1:32" ht="14.25" outlineLevel="1">
      <c r="A131" s="152"/>
      <c r="B131" s="153"/>
      <c r="C131" s="153" t="s">
        <v>93</v>
      </c>
      <c r="D131" s="154" t="s">
        <v>94</v>
      </c>
      <c r="E131" s="155">
        <v>13.4</v>
      </c>
      <c r="F131" s="156"/>
      <c r="G131" s="157" t="s">
        <v>98</v>
      </c>
      <c r="H131" s="158">
        <v>11.256</v>
      </c>
      <c r="I131" s="159"/>
      <c r="J131" s="158"/>
    </row>
    <row r="132" spans="1:32" ht="15" outlineLevel="1">
      <c r="C132" s="131" t="s">
        <v>95</v>
      </c>
      <c r="G132" s="225">
        <v>1065.0500000000002</v>
      </c>
      <c r="H132" s="225"/>
      <c r="I132" s="225">
        <v>1065.05</v>
      </c>
      <c r="J132" s="225"/>
      <c r="O132" s="79">
        <v>1065.0500000000002</v>
      </c>
      <c r="P132" s="79">
        <v>1065.05</v>
      </c>
    </row>
    <row r="133" spans="1:32" outlineLevel="1"/>
    <row r="134" spans="1:32" ht="15" outlineLevel="1">
      <c r="A134" s="240" t="s">
        <v>444</v>
      </c>
      <c r="B134" s="240"/>
      <c r="C134" s="240"/>
      <c r="D134" s="240"/>
      <c r="E134" s="240"/>
      <c r="F134" s="240"/>
      <c r="G134" s="225">
        <v>106863.80999999998</v>
      </c>
      <c r="H134" s="225"/>
      <c r="I134" s="225">
        <v>106863.81</v>
      </c>
      <c r="J134" s="225"/>
      <c r="AF134" s="85" t="s">
        <v>444</v>
      </c>
    </row>
    <row r="135" spans="1:32" outlineLevel="1"/>
    <row r="136" spans="1:32" outlineLevel="1"/>
    <row r="137" spans="1:32" outlineLevel="1"/>
    <row r="138" spans="1:32" ht="16.5" outlineLevel="1">
      <c r="A138" s="229" t="s">
        <v>445</v>
      </c>
      <c r="B138" s="229"/>
      <c r="C138" s="229"/>
      <c r="D138" s="229"/>
      <c r="E138" s="229"/>
      <c r="F138" s="229"/>
      <c r="G138" s="229"/>
      <c r="H138" s="229"/>
      <c r="I138" s="229"/>
      <c r="J138" s="229"/>
      <c r="AE138" s="63" t="s">
        <v>445</v>
      </c>
    </row>
    <row r="139" spans="1:32" ht="85.5" outlineLevel="1">
      <c r="A139" s="147" t="s">
        <v>446</v>
      </c>
      <c r="B139" s="148" t="s">
        <v>447</v>
      </c>
      <c r="C139" s="148" t="s">
        <v>448</v>
      </c>
      <c r="D139" s="149" t="s">
        <v>449</v>
      </c>
      <c r="E139" s="134">
        <v>5.0250000000000003E-2</v>
      </c>
      <c r="F139" s="150"/>
      <c r="G139" s="127"/>
      <c r="H139" s="128"/>
      <c r="I139" s="151" t="s">
        <v>98</v>
      </c>
      <c r="J139" s="128"/>
      <c r="R139" s="47">
        <v>172.29</v>
      </c>
      <c r="S139" s="47">
        <v>172.29</v>
      </c>
      <c r="T139" s="47">
        <v>120.6</v>
      </c>
      <c r="U139" s="47">
        <v>120.6</v>
      </c>
    </row>
    <row r="140" spans="1:32" outlineLevel="1">
      <c r="C140" s="163" t="s">
        <v>450</v>
      </c>
    </row>
    <row r="141" spans="1:32" ht="14.25" outlineLevel="1">
      <c r="A141" s="147"/>
      <c r="B141" s="148"/>
      <c r="C141" s="148" t="s">
        <v>88</v>
      </c>
      <c r="D141" s="149"/>
      <c r="E141" s="134"/>
      <c r="F141" s="150">
        <v>2484.5300000000002</v>
      </c>
      <c r="G141" s="127" t="s">
        <v>451</v>
      </c>
      <c r="H141" s="128">
        <v>172.29</v>
      </c>
      <c r="I141" s="151">
        <v>1</v>
      </c>
      <c r="J141" s="128">
        <v>172.29</v>
      </c>
      <c r="Q141" s="47">
        <v>172.29</v>
      </c>
    </row>
    <row r="142" spans="1:32" ht="14.25" outlineLevel="1">
      <c r="A142" s="147"/>
      <c r="B142" s="148"/>
      <c r="C142" s="148" t="s">
        <v>89</v>
      </c>
      <c r="D142" s="149"/>
      <c r="E142" s="134"/>
      <c r="F142" s="150">
        <v>699.59</v>
      </c>
      <c r="G142" s="127" t="s">
        <v>452</v>
      </c>
      <c r="H142" s="128">
        <v>52.73</v>
      </c>
      <c r="I142" s="151">
        <v>1</v>
      </c>
      <c r="J142" s="128">
        <v>52.73</v>
      </c>
    </row>
    <row r="143" spans="1:32" ht="14.25" outlineLevel="1">
      <c r="A143" s="147"/>
      <c r="B143" s="148"/>
      <c r="C143" s="148" t="s">
        <v>97</v>
      </c>
      <c r="D143" s="149"/>
      <c r="E143" s="134"/>
      <c r="F143" s="150">
        <v>25314.35</v>
      </c>
      <c r="G143" s="127" t="s">
        <v>98</v>
      </c>
      <c r="H143" s="128">
        <v>1272.05</v>
      </c>
      <c r="I143" s="151">
        <v>1</v>
      </c>
      <c r="J143" s="128">
        <v>1272.05</v>
      </c>
    </row>
    <row r="144" spans="1:32" ht="14.25" outlineLevel="1">
      <c r="A144" s="147"/>
      <c r="B144" s="148"/>
      <c r="C144" s="148" t="s">
        <v>90</v>
      </c>
      <c r="D144" s="149" t="s">
        <v>91</v>
      </c>
      <c r="E144" s="134">
        <v>100</v>
      </c>
      <c r="F144" s="150"/>
      <c r="G144" s="127"/>
      <c r="H144" s="128">
        <v>172.29</v>
      </c>
      <c r="I144" s="151">
        <v>100</v>
      </c>
      <c r="J144" s="128">
        <v>172.29</v>
      </c>
    </row>
    <row r="145" spans="1:21" ht="14.25" outlineLevel="1">
      <c r="A145" s="147"/>
      <c r="B145" s="148"/>
      <c r="C145" s="148" t="s">
        <v>92</v>
      </c>
      <c r="D145" s="149" t="s">
        <v>91</v>
      </c>
      <c r="E145" s="134">
        <v>70</v>
      </c>
      <c r="F145" s="150"/>
      <c r="G145" s="127"/>
      <c r="H145" s="128">
        <v>120.6</v>
      </c>
      <c r="I145" s="151">
        <v>70</v>
      </c>
      <c r="J145" s="128">
        <v>120.6</v>
      </c>
    </row>
    <row r="146" spans="1:21" ht="14.25" outlineLevel="1">
      <c r="A146" s="152"/>
      <c r="B146" s="153"/>
      <c r="C146" s="153" t="s">
        <v>93</v>
      </c>
      <c r="D146" s="154" t="s">
        <v>94</v>
      </c>
      <c r="E146" s="155">
        <v>291.27</v>
      </c>
      <c r="F146" s="156"/>
      <c r="G146" s="157" t="s">
        <v>451</v>
      </c>
      <c r="H146" s="158">
        <v>20.198118149999999</v>
      </c>
      <c r="I146" s="159"/>
      <c r="J146" s="158"/>
    </row>
    <row r="147" spans="1:21" ht="15" outlineLevel="1">
      <c r="C147" s="131" t="s">
        <v>95</v>
      </c>
      <c r="G147" s="225">
        <v>1789.96</v>
      </c>
      <c r="H147" s="225"/>
      <c r="I147" s="225">
        <v>1789.96</v>
      </c>
      <c r="J147" s="225"/>
      <c r="O147" s="79">
        <v>1789.96</v>
      </c>
      <c r="P147" s="79">
        <v>1789.96</v>
      </c>
    </row>
    <row r="148" spans="1:21" ht="96.75" outlineLevel="1">
      <c r="A148" s="152" t="s">
        <v>453</v>
      </c>
      <c r="B148" s="153" t="s">
        <v>432</v>
      </c>
      <c r="C148" s="153" t="s">
        <v>101</v>
      </c>
      <c r="D148" s="154" t="s">
        <v>454</v>
      </c>
      <c r="E148" s="155">
        <v>1</v>
      </c>
      <c r="F148" s="156">
        <v>2407.6799999999998</v>
      </c>
      <c r="G148" s="157" t="s">
        <v>98</v>
      </c>
      <c r="H148" s="158">
        <v>2407.6799999999998</v>
      </c>
      <c r="I148" s="159">
        <v>1</v>
      </c>
      <c r="J148" s="158">
        <v>2407.6799999999998</v>
      </c>
      <c r="R148" s="47">
        <v>0</v>
      </c>
      <c r="S148" s="47">
        <v>0</v>
      </c>
      <c r="T148" s="47">
        <v>0</v>
      </c>
      <c r="U148" s="47">
        <v>0</v>
      </c>
    </row>
    <row r="149" spans="1:21" ht="15" outlineLevel="1">
      <c r="C149" s="131" t="s">
        <v>95</v>
      </c>
      <c r="G149" s="225">
        <v>2407.6799999999998</v>
      </c>
      <c r="H149" s="225"/>
      <c r="I149" s="225">
        <v>2407.6799999999998</v>
      </c>
      <c r="J149" s="225"/>
      <c r="O149" s="47">
        <v>2407.6799999999998</v>
      </c>
      <c r="P149" s="47">
        <v>2407.6799999999998</v>
      </c>
    </row>
    <row r="150" spans="1:21" ht="96.75" outlineLevel="1">
      <c r="A150" s="152" t="s">
        <v>455</v>
      </c>
      <c r="B150" s="153" t="s">
        <v>432</v>
      </c>
      <c r="C150" s="153" t="s">
        <v>102</v>
      </c>
      <c r="D150" s="154" t="s">
        <v>454</v>
      </c>
      <c r="E150" s="155">
        <v>1</v>
      </c>
      <c r="F150" s="156">
        <v>2107.9699999999998</v>
      </c>
      <c r="G150" s="157" t="s">
        <v>98</v>
      </c>
      <c r="H150" s="158">
        <v>2107.9699999999998</v>
      </c>
      <c r="I150" s="159">
        <v>1</v>
      </c>
      <c r="J150" s="158">
        <v>2107.9699999999998</v>
      </c>
      <c r="R150" s="47">
        <v>0</v>
      </c>
      <c r="S150" s="47">
        <v>0</v>
      </c>
      <c r="T150" s="47">
        <v>0</v>
      </c>
      <c r="U150" s="47">
        <v>0</v>
      </c>
    </row>
    <row r="151" spans="1:21" ht="15" outlineLevel="1">
      <c r="C151" s="131" t="s">
        <v>95</v>
      </c>
      <c r="G151" s="225">
        <v>2107.9699999999998</v>
      </c>
      <c r="H151" s="225"/>
      <c r="I151" s="225">
        <v>2107.9699999999998</v>
      </c>
      <c r="J151" s="225"/>
      <c r="O151" s="47">
        <v>2107.9699999999998</v>
      </c>
      <c r="P151" s="47">
        <v>2107.9699999999998</v>
      </c>
    </row>
    <row r="152" spans="1:21" ht="96.75" outlineLevel="1">
      <c r="A152" s="152" t="s">
        <v>456</v>
      </c>
      <c r="B152" s="153" t="s">
        <v>432</v>
      </c>
      <c r="C152" s="153" t="s">
        <v>103</v>
      </c>
      <c r="D152" s="154" t="s">
        <v>454</v>
      </c>
      <c r="E152" s="155">
        <v>1</v>
      </c>
      <c r="F152" s="156">
        <v>1677.35</v>
      </c>
      <c r="G152" s="157" t="s">
        <v>98</v>
      </c>
      <c r="H152" s="158">
        <v>1677.35</v>
      </c>
      <c r="I152" s="159">
        <v>1</v>
      </c>
      <c r="J152" s="158">
        <v>1677.35</v>
      </c>
      <c r="R152" s="47">
        <v>0</v>
      </c>
      <c r="S152" s="47">
        <v>0</v>
      </c>
      <c r="T152" s="47">
        <v>0</v>
      </c>
      <c r="U152" s="47">
        <v>0</v>
      </c>
    </row>
    <row r="153" spans="1:21" ht="15" outlineLevel="1">
      <c r="C153" s="131" t="s">
        <v>95</v>
      </c>
      <c r="G153" s="225">
        <v>1677.35</v>
      </c>
      <c r="H153" s="225"/>
      <c r="I153" s="225">
        <v>1677.35</v>
      </c>
      <c r="J153" s="225"/>
      <c r="O153" s="47">
        <v>1677.35</v>
      </c>
      <c r="P153" s="47">
        <v>1677.35</v>
      </c>
    </row>
    <row r="154" spans="1:21" ht="28.5" outlineLevel="1">
      <c r="A154" s="147" t="s">
        <v>457</v>
      </c>
      <c r="B154" s="148" t="s">
        <v>458</v>
      </c>
      <c r="C154" s="148" t="s">
        <v>459</v>
      </c>
      <c r="D154" s="149" t="s">
        <v>460</v>
      </c>
      <c r="E154" s="134">
        <v>3</v>
      </c>
      <c r="F154" s="150"/>
      <c r="G154" s="127"/>
      <c r="H154" s="128"/>
      <c r="I154" s="151" t="s">
        <v>98</v>
      </c>
      <c r="J154" s="128"/>
      <c r="R154" s="47">
        <v>41.02</v>
      </c>
      <c r="S154" s="47">
        <v>41.02</v>
      </c>
      <c r="T154" s="47">
        <v>38.74</v>
      </c>
      <c r="U154" s="47">
        <v>38.74</v>
      </c>
    </row>
    <row r="155" spans="1:21" ht="14.25" outlineLevel="1">
      <c r="A155" s="147"/>
      <c r="B155" s="148"/>
      <c r="C155" s="148" t="s">
        <v>88</v>
      </c>
      <c r="D155" s="149"/>
      <c r="E155" s="134"/>
      <c r="F155" s="150">
        <v>11.01</v>
      </c>
      <c r="G155" s="127" t="s">
        <v>451</v>
      </c>
      <c r="H155" s="128">
        <v>45.58</v>
      </c>
      <c r="I155" s="151">
        <v>1</v>
      </c>
      <c r="J155" s="128">
        <v>45.58</v>
      </c>
      <c r="Q155" s="47">
        <v>45.58</v>
      </c>
    </row>
    <row r="156" spans="1:21" ht="14.25" outlineLevel="1">
      <c r="A156" s="147"/>
      <c r="B156" s="148"/>
      <c r="C156" s="148" t="s">
        <v>89</v>
      </c>
      <c r="D156" s="149"/>
      <c r="E156" s="134"/>
      <c r="F156" s="150">
        <v>2.87</v>
      </c>
      <c r="G156" s="127" t="s">
        <v>452</v>
      </c>
      <c r="H156" s="128">
        <v>12.92</v>
      </c>
      <c r="I156" s="151">
        <v>1</v>
      </c>
      <c r="J156" s="128">
        <v>12.92</v>
      </c>
    </row>
    <row r="157" spans="1:21" ht="14.25" outlineLevel="1">
      <c r="A157" s="147"/>
      <c r="B157" s="148"/>
      <c r="C157" s="148" t="s">
        <v>97</v>
      </c>
      <c r="D157" s="149"/>
      <c r="E157" s="134"/>
      <c r="F157" s="150">
        <v>0.72</v>
      </c>
      <c r="G157" s="127" t="s">
        <v>98</v>
      </c>
      <c r="H157" s="128">
        <v>2.16</v>
      </c>
      <c r="I157" s="151">
        <v>1</v>
      </c>
      <c r="J157" s="128">
        <v>2.16</v>
      </c>
    </row>
    <row r="158" spans="1:21" ht="14.25" outlineLevel="1">
      <c r="A158" s="147"/>
      <c r="B158" s="148"/>
      <c r="C158" s="148" t="s">
        <v>90</v>
      </c>
      <c r="D158" s="149" t="s">
        <v>91</v>
      </c>
      <c r="E158" s="134">
        <v>90</v>
      </c>
      <c r="F158" s="150"/>
      <c r="G158" s="127"/>
      <c r="H158" s="128">
        <v>41.02</v>
      </c>
      <c r="I158" s="151">
        <v>90</v>
      </c>
      <c r="J158" s="128">
        <v>41.02</v>
      </c>
    </row>
    <row r="159" spans="1:21" ht="14.25" outlineLevel="1">
      <c r="A159" s="147"/>
      <c r="B159" s="148"/>
      <c r="C159" s="148" t="s">
        <v>92</v>
      </c>
      <c r="D159" s="149" t="s">
        <v>91</v>
      </c>
      <c r="E159" s="134">
        <v>85</v>
      </c>
      <c r="F159" s="150"/>
      <c r="G159" s="127"/>
      <c r="H159" s="128">
        <v>38.74</v>
      </c>
      <c r="I159" s="151">
        <v>85</v>
      </c>
      <c r="J159" s="128">
        <v>38.74</v>
      </c>
    </row>
    <row r="160" spans="1:21" ht="14.25" outlineLevel="1">
      <c r="A160" s="152"/>
      <c r="B160" s="153"/>
      <c r="C160" s="153" t="s">
        <v>93</v>
      </c>
      <c r="D160" s="154" t="s">
        <v>94</v>
      </c>
      <c r="E160" s="155">
        <v>1.1100000000000001</v>
      </c>
      <c r="F160" s="156"/>
      <c r="G160" s="157" t="s">
        <v>451</v>
      </c>
      <c r="H160" s="158">
        <v>4.5953999999999997</v>
      </c>
      <c r="I160" s="159"/>
      <c r="J160" s="158"/>
    </row>
    <row r="161" spans="1:21" ht="15" outlineLevel="1">
      <c r="C161" s="131" t="s">
        <v>95</v>
      </c>
      <c r="G161" s="225">
        <v>140.42000000000002</v>
      </c>
      <c r="H161" s="225"/>
      <c r="I161" s="225">
        <v>140.42000000000002</v>
      </c>
      <c r="J161" s="225"/>
      <c r="O161" s="79">
        <v>140.42000000000002</v>
      </c>
      <c r="P161" s="79">
        <v>140.42000000000002</v>
      </c>
    </row>
    <row r="162" spans="1:21" ht="85.5" outlineLevel="1">
      <c r="A162" s="147" t="s">
        <v>461</v>
      </c>
      <c r="B162" s="148" t="s">
        <v>447</v>
      </c>
      <c r="C162" s="148" t="s">
        <v>462</v>
      </c>
      <c r="D162" s="149" t="s">
        <v>449</v>
      </c>
      <c r="E162" s="134">
        <v>2.4119999999999999E-2</v>
      </c>
      <c r="F162" s="150"/>
      <c r="G162" s="127"/>
      <c r="H162" s="128"/>
      <c r="I162" s="151" t="s">
        <v>98</v>
      </c>
      <c r="J162" s="128"/>
      <c r="R162" s="47">
        <v>82.7</v>
      </c>
      <c r="S162" s="47">
        <v>82.7</v>
      </c>
      <c r="T162" s="47">
        <v>57.89</v>
      </c>
      <c r="U162" s="47">
        <v>57.89</v>
      </c>
    </row>
    <row r="163" spans="1:21" outlineLevel="1">
      <c r="C163" s="163" t="s">
        <v>463</v>
      </c>
    </row>
    <row r="164" spans="1:21" ht="14.25" outlineLevel="1">
      <c r="A164" s="147"/>
      <c r="B164" s="148"/>
      <c r="C164" s="148" t="s">
        <v>88</v>
      </c>
      <c r="D164" s="149"/>
      <c r="E164" s="134"/>
      <c r="F164" s="150">
        <v>2484.5300000000002</v>
      </c>
      <c r="G164" s="127" t="s">
        <v>451</v>
      </c>
      <c r="H164" s="128">
        <v>82.7</v>
      </c>
      <c r="I164" s="151">
        <v>1</v>
      </c>
      <c r="J164" s="128">
        <v>82.7</v>
      </c>
      <c r="Q164" s="47">
        <v>82.7</v>
      </c>
    </row>
    <row r="165" spans="1:21" ht="14.25" outlineLevel="1">
      <c r="A165" s="147"/>
      <c r="B165" s="148"/>
      <c r="C165" s="148" t="s">
        <v>89</v>
      </c>
      <c r="D165" s="149"/>
      <c r="E165" s="134"/>
      <c r="F165" s="150">
        <v>699.59</v>
      </c>
      <c r="G165" s="127" t="s">
        <v>452</v>
      </c>
      <c r="H165" s="128">
        <v>25.31</v>
      </c>
      <c r="I165" s="151">
        <v>1</v>
      </c>
      <c r="J165" s="128">
        <v>25.31</v>
      </c>
    </row>
    <row r="166" spans="1:21" ht="14.25" outlineLevel="1">
      <c r="A166" s="147"/>
      <c r="B166" s="148"/>
      <c r="C166" s="148" t="s">
        <v>97</v>
      </c>
      <c r="D166" s="149"/>
      <c r="E166" s="134"/>
      <c r="F166" s="150">
        <v>25314.35</v>
      </c>
      <c r="G166" s="127" t="s">
        <v>98</v>
      </c>
      <c r="H166" s="128">
        <v>610.58000000000004</v>
      </c>
      <c r="I166" s="151">
        <v>1</v>
      </c>
      <c r="J166" s="128">
        <v>610.58000000000004</v>
      </c>
    </row>
    <row r="167" spans="1:21" ht="14.25" outlineLevel="1">
      <c r="A167" s="147"/>
      <c r="B167" s="148"/>
      <c r="C167" s="148" t="s">
        <v>90</v>
      </c>
      <c r="D167" s="149" t="s">
        <v>91</v>
      </c>
      <c r="E167" s="134">
        <v>100</v>
      </c>
      <c r="F167" s="150"/>
      <c r="G167" s="127"/>
      <c r="H167" s="128">
        <v>82.7</v>
      </c>
      <c r="I167" s="151">
        <v>100</v>
      </c>
      <c r="J167" s="128">
        <v>82.7</v>
      </c>
    </row>
    <row r="168" spans="1:21" ht="14.25" outlineLevel="1">
      <c r="A168" s="147"/>
      <c r="B168" s="148"/>
      <c r="C168" s="148" t="s">
        <v>92</v>
      </c>
      <c r="D168" s="149" t="s">
        <v>91</v>
      </c>
      <c r="E168" s="134">
        <v>70</v>
      </c>
      <c r="F168" s="150"/>
      <c r="G168" s="127"/>
      <c r="H168" s="128">
        <v>57.89</v>
      </c>
      <c r="I168" s="151">
        <v>70</v>
      </c>
      <c r="J168" s="128">
        <v>57.89</v>
      </c>
    </row>
    <row r="169" spans="1:21" ht="14.25" outlineLevel="1">
      <c r="A169" s="152"/>
      <c r="B169" s="153"/>
      <c r="C169" s="153" t="s">
        <v>93</v>
      </c>
      <c r="D169" s="154" t="s">
        <v>94</v>
      </c>
      <c r="E169" s="155">
        <v>291.27</v>
      </c>
      <c r="F169" s="156"/>
      <c r="G169" s="157" t="s">
        <v>451</v>
      </c>
      <c r="H169" s="158">
        <v>9.695096711999998</v>
      </c>
      <c r="I169" s="159"/>
      <c r="J169" s="158"/>
    </row>
    <row r="170" spans="1:21" ht="15" outlineLevel="1">
      <c r="C170" s="131" t="s">
        <v>95</v>
      </c>
      <c r="G170" s="225">
        <v>859.18000000000006</v>
      </c>
      <c r="H170" s="225"/>
      <c r="I170" s="225">
        <v>859.18000000000006</v>
      </c>
      <c r="J170" s="225"/>
      <c r="O170" s="79">
        <v>859.18000000000006</v>
      </c>
      <c r="P170" s="79">
        <v>859.18000000000006</v>
      </c>
    </row>
    <row r="171" spans="1:21" ht="125.25" outlineLevel="1">
      <c r="A171" s="152" t="s">
        <v>464</v>
      </c>
      <c r="B171" s="153" t="s">
        <v>432</v>
      </c>
      <c r="C171" s="153" t="s">
        <v>104</v>
      </c>
      <c r="D171" s="154" t="s">
        <v>454</v>
      </c>
      <c r="E171" s="155">
        <v>1</v>
      </c>
      <c r="F171" s="156">
        <v>2130.8000000000002</v>
      </c>
      <c r="G171" s="157" t="s">
        <v>98</v>
      </c>
      <c r="H171" s="158">
        <v>2130.8000000000002</v>
      </c>
      <c r="I171" s="159">
        <v>1</v>
      </c>
      <c r="J171" s="158">
        <v>2130.8000000000002</v>
      </c>
      <c r="R171" s="47">
        <v>0</v>
      </c>
      <c r="S171" s="47">
        <v>0</v>
      </c>
      <c r="T171" s="47">
        <v>0</v>
      </c>
      <c r="U171" s="47">
        <v>0</v>
      </c>
    </row>
    <row r="172" spans="1:21" ht="15" outlineLevel="1">
      <c r="C172" s="131" t="s">
        <v>95</v>
      </c>
      <c r="G172" s="225">
        <v>2130.8000000000002</v>
      </c>
      <c r="H172" s="225"/>
      <c r="I172" s="225">
        <v>2130.8000000000002</v>
      </c>
      <c r="J172" s="225"/>
      <c r="O172" s="47">
        <v>2130.8000000000002</v>
      </c>
      <c r="P172" s="47">
        <v>2130.8000000000002</v>
      </c>
    </row>
    <row r="173" spans="1:21" ht="28.5" outlineLevel="1">
      <c r="A173" s="147" t="s">
        <v>465</v>
      </c>
      <c r="B173" s="148" t="s">
        <v>458</v>
      </c>
      <c r="C173" s="148" t="s">
        <v>459</v>
      </c>
      <c r="D173" s="149" t="s">
        <v>460</v>
      </c>
      <c r="E173" s="134">
        <v>1</v>
      </c>
      <c r="F173" s="150"/>
      <c r="G173" s="127"/>
      <c r="H173" s="128"/>
      <c r="I173" s="151" t="s">
        <v>98</v>
      </c>
      <c r="J173" s="128"/>
      <c r="R173" s="47">
        <v>13.67</v>
      </c>
      <c r="S173" s="47">
        <v>13.67</v>
      </c>
      <c r="T173" s="47">
        <v>12.91</v>
      </c>
      <c r="U173" s="47">
        <v>12.91</v>
      </c>
    </row>
    <row r="174" spans="1:21" ht="14.25" outlineLevel="1">
      <c r="A174" s="147"/>
      <c r="B174" s="148"/>
      <c r="C174" s="148" t="s">
        <v>88</v>
      </c>
      <c r="D174" s="149"/>
      <c r="E174" s="134"/>
      <c r="F174" s="150">
        <v>11.01</v>
      </c>
      <c r="G174" s="127" t="s">
        <v>451</v>
      </c>
      <c r="H174" s="128">
        <v>15.19</v>
      </c>
      <c r="I174" s="151">
        <v>1</v>
      </c>
      <c r="J174" s="128">
        <v>15.19</v>
      </c>
      <c r="Q174" s="47">
        <v>15.19</v>
      </c>
    </row>
    <row r="175" spans="1:21" ht="14.25" outlineLevel="1">
      <c r="A175" s="147"/>
      <c r="B175" s="148"/>
      <c r="C175" s="148" t="s">
        <v>89</v>
      </c>
      <c r="D175" s="149"/>
      <c r="E175" s="134"/>
      <c r="F175" s="150">
        <v>2.87</v>
      </c>
      <c r="G175" s="127" t="s">
        <v>452</v>
      </c>
      <c r="H175" s="128">
        <v>4.3099999999999996</v>
      </c>
      <c r="I175" s="151">
        <v>1</v>
      </c>
      <c r="J175" s="128">
        <v>4.3099999999999996</v>
      </c>
    </row>
    <row r="176" spans="1:21" ht="14.25" outlineLevel="1">
      <c r="A176" s="147"/>
      <c r="B176" s="148"/>
      <c r="C176" s="148" t="s">
        <v>97</v>
      </c>
      <c r="D176" s="149"/>
      <c r="E176" s="134"/>
      <c r="F176" s="150">
        <v>0.72</v>
      </c>
      <c r="G176" s="127" t="s">
        <v>98</v>
      </c>
      <c r="H176" s="128">
        <v>0.72</v>
      </c>
      <c r="I176" s="151">
        <v>1</v>
      </c>
      <c r="J176" s="128">
        <v>0.72</v>
      </c>
    </row>
    <row r="177" spans="1:32" ht="14.25" outlineLevel="1">
      <c r="A177" s="147"/>
      <c r="B177" s="148"/>
      <c r="C177" s="148" t="s">
        <v>90</v>
      </c>
      <c r="D177" s="149" t="s">
        <v>91</v>
      </c>
      <c r="E177" s="134">
        <v>90</v>
      </c>
      <c r="F177" s="150"/>
      <c r="G177" s="127"/>
      <c r="H177" s="128">
        <v>13.67</v>
      </c>
      <c r="I177" s="151">
        <v>90</v>
      </c>
      <c r="J177" s="128">
        <v>13.67</v>
      </c>
    </row>
    <row r="178" spans="1:32" ht="14.25" outlineLevel="1">
      <c r="A178" s="147"/>
      <c r="B178" s="148"/>
      <c r="C178" s="148" t="s">
        <v>92</v>
      </c>
      <c r="D178" s="149" t="s">
        <v>91</v>
      </c>
      <c r="E178" s="134">
        <v>85</v>
      </c>
      <c r="F178" s="150"/>
      <c r="G178" s="127"/>
      <c r="H178" s="128">
        <v>12.91</v>
      </c>
      <c r="I178" s="151">
        <v>85</v>
      </c>
      <c r="J178" s="128">
        <v>12.91</v>
      </c>
    </row>
    <row r="179" spans="1:32" ht="14.25" outlineLevel="1">
      <c r="A179" s="152"/>
      <c r="B179" s="153"/>
      <c r="C179" s="153" t="s">
        <v>93</v>
      </c>
      <c r="D179" s="154" t="s">
        <v>94</v>
      </c>
      <c r="E179" s="155">
        <v>1.1100000000000001</v>
      </c>
      <c r="F179" s="156"/>
      <c r="G179" s="157" t="s">
        <v>451</v>
      </c>
      <c r="H179" s="158">
        <v>1.5317999999999998</v>
      </c>
      <c r="I179" s="159"/>
      <c r="J179" s="158"/>
    </row>
    <row r="180" spans="1:32" ht="15" outlineLevel="1">
      <c r="C180" s="131" t="s">
        <v>95</v>
      </c>
      <c r="G180" s="225">
        <v>46.8</v>
      </c>
      <c r="H180" s="225"/>
      <c r="I180" s="225">
        <v>46.8</v>
      </c>
      <c r="J180" s="225"/>
      <c r="O180" s="79">
        <v>46.8</v>
      </c>
      <c r="P180" s="79">
        <v>46.8</v>
      </c>
    </row>
    <row r="181" spans="1:32" outlineLevel="1"/>
    <row r="182" spans="1:32" ht="15" outlineLevel="1">
      <c r="A182" s="240" t="s">
        <v>466</v>
      </c>
      <c r="B182" s="240"/>
      <c r="C182" s="240"/>
      <c r="D182" s="240"/>
      <c r="E182" s="240"/>
      <c r="F182" s="240"/>
      <c r="G182" s="225">
        <v>11160.16</v>
      </c>
      <c r="H182" s="225"/>
      <c r="I182" s="225">
        <v>11160.16</v>
      </c>
      <c r="J182" s="225"/>
      <c r="AF182" s="85" t="s">
        <v>466</v>
      </c>
    </row>
    <row r="183" spans="1:32" outlineLevel="1"/>
    <row r="184" spans="1:32" outlineLevel="1"/>
    <row r="185" spans="1:32" outlineLevel="1"/>
    <row r="186" spans="1:32" ht="16.5" outlineLevel="1">
      <c r="A186" s="229" t="s">
        <v>467</v>
      </c>
      <c r="B186" s="229"/>
      <c r="C186" s="229"/>
      <c r="D186" s="229"/>
      <c r="E186" s="229"/>
      <c r="F186" s="229"/>
      <c r="G186" s="229"/>
      <c r="H186" s="229"/>
      <c r="I186" s="229"/>
      <c r="J186" s="229"/>
      <c r="AE186" s="63" t="s">
        <v>467</v>
      </c>
    </row>
    <row r="187" spans="1:32" ht="57" outlineLevel="1">
      <c r="A187" s="147" t="s">
        <v>468</v>
      </c>
      <c r="B187" s="148" t="s">
        <v>469</v>
      </c>
      <c r="C187" s="148" t="s">
        <v>470</v>
      </c>
      <c r="D187" s="149" t="s">
        <v>430</v>
      </c>
      <c r="E187" s="134">
        <v>0.21862500000000001</v>
      </c>
      <c r="F187" s="150"/>
      <c r="G187" s="127"/>
      <c r="H187" s="128"/>
      <c r="I187" s="151" t="s">
        <v>98</v>
      </c>
      <c r="J187" s="128"/>
      <c r="R187" s="47">
        <v>1258</v>
      </c>
      <c r="S187" s="47">
        <v>1258</v>
      </c>
      <c r="T187" s="47">
        <v>1188.1099999999999</v>
      </c>
      <c r="U187" s="47">
        <v>1188.1099999999999</v>
      </c>
    </row>
    <row r="188" spans="1:32" outlineLevel="1">
      <c r="C188" s="163" t="s">
        <v>471</v>
      </c>
    </row>
    <row r="189" spans="1:32" ht="14.25" outlineLevel="1">
      <c r="A189" s="147"/>
      <c r="B189" s="148"/>
      <c r="C189" s="148" t="s">
        <v>88</v>
      </c>
      <c r="D189" s="149"/>
      <c r="E189" s="134"/>
      <c r="F189" s="150">
        <v>4344.17</v>
      </c>
      <c r="G189" s="127" t="s">
        <v>451</v>
      </c>
      <c r="H189" s="128">
        <v>1310.6500000000001</v>
      </c>
      <c r="I189" s="151">
        <v>1</v>
      </c>
      <c r="J189" s="128">
        <v>1310.6500000000001</v>
      </c>
      <c r="Q189" s="47">
        <v>1310.6500000000001</v>
      </c>
    </row>
    <row r="190" spans="1:32" ht="14.25" outlineLevel="1">
      <c r="A190" s="147"/>
      <c r="B190" s="148"/>
      <c r="C190" s="148" t="s">
        <v>89</v>
      </c>
      <c r="D190" s="149"/>
      <c r="E190" s="134"/>
      <c r="F190" s="150">
        <v>1978.56</v>
      </c>
      <c r="G190" s="127" t="s">
        <v>452</v>
      </c>
      <c r="H190" s="128">
        <v>648.84</v>
      </c>
      <c r="I190" s="151">
        <v>1</v>
      </c>
      <c r="J190" s="128">
        <v>648.84</v>
      </c>
    </row>
    <row r="191" spans="1:32" ht="14.25" outlineLevel="1">
      <c r="A191" s="147"/>
      <c r="B191" s="148"/>
      <c r="C191" s="148" t="s">
        <v>96</v>
      </c>
      <c r="D191" s="149"/>
      <c r="E191" s="134"/>
      <c r="F191" s="150">
        <v>265.7</v>
      </c>
      <c r="G191" s="127" t="s">
        <v>452</v>
      </c>
      <c r="H191" s="160">
        <v>87.13</v>
      </c>
      <c r="I191" s="151">
        <v>1</v>
      </c>
      <c r="J191" s="160">
        <v>87.13</v>
      </c>
      <c r="Q191" s="47">
        <v>87.13</v>
      </c>
    </row>
    <row r="192" spans="1:32" ht="14.25" outlineLevel="1">
      <c r="A192" s="147"/>
      <c r="B192" s="148"/>
      <c r="C192" s="148" t="s">
        <v>97</v>
      </c>
      <c r="D192" s="149"/>
      <c r="E192" s="134"/>
      <c r="F192" s="150">
        <v>17419.439999999999</v>
      </c>
      <c r="G192" s="127" t="s">
        <v>98</v>
      </c>
      <c r="H192" s="128">
        <v>3808.33</v>
      </c>
      <c r="I192" s="151">
        <v>1</v>
      </c>
      <c r="J192" s="128">
        <v>3808.33</v>
      </c>
    </row>
    <row r="193" spans="1:32" ht="42.75" outlineLevel="1">
      <c r="A193" s="147" t="s">
        <v>472</v>
      </c>
      <c r="B193" s="148" t="s">
        <v>473</v>
      </c>
      <c r="C193" s="148" t="s">
        <v>474</v>
      </c>
      <c r="D193" s="149" t="s">
        <v>21</v>
      </c>
      <c r="E193" s="134">
        <v>-20.550750000000001</v>
      </c>
      <c r="F193" s="150">
        <v>184.64</v>
      </c>
      <c r="G193" s="164" t="s">
        <v>98</v>
      </c>
      <c r="H193" s="128">
        <v>-3794.49</v>
      </c>
      <c r="I193" s="151">
        <v>1</v>
      </c>
      <c r="J193" s="128">
        <v>-3794.49</v>
      </c>
      <c r="R193" s="47">
        <v>0</v>
      </c>
      <c r="S193" s="47">
        <v>0</v>
      </c>
      <c r="T193" s="47">
        <v>0</v>
      </c>
      <c r="U193" s="47">
        <v>0</v>
      </c>
    </row>
    <row r="194" spans="1:32" ht="14.25" outlineLevel="1">
      <c r="A194" s="147"/>
      <c r="B194" s="148"/>
      <c r="C194" s="148" t="s">
        <v>90</v>
      </c>
      <c r="D194" s="149" t="s">
        <v>91</v>
      </c>
      <c r="E194" s="134">
        <v>90</v>
      </c>
      <c r="F194" s="150"/>
      <c r="G194" s="127"/>
      <c r="H194" s="128">
        <v>1258</v>
      </c>
      <c r="I194" s="151">
        <v>90</v>
      </c>
      <c r="J194" s="128">
        <v>1258</v>
      </c>
    </row>
    <row r="195" spans="1:32" ht="14.25" outlineLevel="1">
      <c r="A195" s="147"/>
      <c r="B195" s="148"/>
      <c r="C195" s="148" t="s">
        <v>92</v>
      </c>
      <c r="D195" s="149" t="s">
        <v>91</v>
      </c>
      <c r="E195" s="134">
        <v>85</v>
      </c>
      <c r="F195" s="150"/>
      <c r="G195" s="127"/>
      <c r="H195" s="128">
        <v>1188.1099999999999</v>
      </c>
      <c r="I195" s="151">
        <v>85</v>
      </c>
      <c r="J195" s="128">
        <v>1188.1099999999999</v>
      </c>
    </row>
    <row r="196" spans="1:32" ht="14.25" outlineLevel="1">
      <c r="A196" s="152"/>
      <c r="B196" s="153"/>
      <c r="C196" s="153" t="s">
        <v>93</v>
      </c>
      <c r="D196" s="154" t="s">
        <v>94</v>
      </c>
      <c r="E196" s="155">
        <v>437.92</v>
      </c>
      <c r="F196" s="156"/>
      <c r="G196" s="157" t="s">
        <v>451</v>
      </c>
      <c r="H196" s="158">
        <v>132.1215588</v>
      </c>
      <c r="I196" s="159"/>
      <c r="J196" s="158"/>
    </row>
    <row r="197" spans="1:32" ht="15" outlineLevel="1">
      <c r="C197" s="131" t="s">
        <v>95</v>
      </c>
      <c r="G197" s="225">
        <v>4419.4399999999996</v>
      </c>
      <c r="H197" s="225"/>
      <c r="I197" s="225">
        <v>4419.4399999999996</v>
      </c>
      <c r="J197" s="225"/>
      <c r="O197" s="79">
        <v>4419.4399999999996</v>
      </c>
      <c r="P197" s="79">
        <v>4419.4399999999996</v>
      </c>
    </row>
    <row r="198" spans="1:32" ht="111" outlineLevel="1">
      <c r="A198" s="152" t="s">
        <v>475</v>
      </c>
      <c r="B198" s="153" t="s">
        <v>432</v>
      </c>
      <c r="C198" s="153" t="s">
        <v>105</v>
      </c>
      <c r="D198" s="154" t="s">
        <v>454</v>
      </c>
      <c r="E198" s="155">
        <v>5</v>
      </c>
      <c r="F198" s="156">
        <v>3448.5</v>
      </c>
      <c r="G198" s="157" t="s">
        <v>98</v>
      </c>
      <c r="H198" s="158">
        <v>17242.5</v>
      </c>
      <c r="I198" s="159">
        <v>1</v>
      </c>
      <c r="J198" s="158">
        <v>17242.5</v>
      </c>
      <c r="R198" s="47">
        <v>0</v>
      </c>
      <c r="S198" s="47">
        <v>0</v>
      </c>
      <c r="T198" s="47">
        <v>0</v>
      </c>
      <c r="U198" s="47">
        <v>0</v>
      </c>
    </row>
    <row r="199" spans="1:32" ht="15" outlineLevel="1">
      <c r="C199" s="131" t="s">
        <v>95</v>
      </c>
      <c r="G199" s="225">
        <v>17242.5</v>
      </c>
      <c r="H199" s="225"/>
      <c r="I199" s="225">
        <v>17242.5</v>
      </c>
      <c r="J199" s="225"/>
      <c r="O199" s="47">
        <v>17242.5</v>
      </c>
      <c r="P199" s="47">
        <v>17242.5</v>
      </c>
    </row>
    <row r="200" spans="1:32" outlineLevel="1"/>
    <row r="201" spans="1:32" ht="15" outlineLevel="1">
      <c r="A201" s="240" t="s">
        <v>476</v>
      </c>
      <c r="B201" s="240"/>
      <c r="C201" s="240"/>
      <c r="D201" s="240"/>
      <c r="E201" s="240"/>
      <c r="F201" s="240"/>
      <c r="G201" s="225">
        <v>21661.94</v>
      </c>
      <c r="H201" s="225"/>
      <c r="I201" s="225">
        <v>21661.94</v>
      </c>
      <c r="J201" s="225"/>
      <c r="AF201" s="85" t="s">
        <v>476</v>
      </c>
    </row>
    <row r="202" spans="1:32" outlineLevel="1"/>
    <row r="203" spans="1:32" outlineLevel="1"/>
    <row r="204" spans="1:32" outlineLevel="1"/>
    <row r="205" spans="1:32" ht="16.5" outlineLevel="1">
      <c r="A205" s="229" t="s">
        <v>477</v>
      </c>
      <c r="B205" s="229"/>
      <c r="C205" s="229"/>
      <c r="D205" s="229"/>
      <c r="E205" s="229"/>
      <c r="F205" s="229"/>
      <c r="G205" s="229"/>
      <c r="H205" s="229"/>
      <c r="I205" s="229"/>
      <c r="J205" s="229"/>
      <c r="AE205" s="63" t="s">
        <v>477</v>
      </c>
    </row>
    <row r="206" spans="1:32" ht="28.5" outlineLevel="1">
      <c r="A206" s="147" t="s">
        <v>478</v>
      </c>
      <c r="B206" s="148" t="s">
        <v>479</v>
      </c>
      <c r="C206" s="148" t="s">
        <v>480</v>
      </c>
      <c r="D206" s="149" t="s">
        <v>481</v>
      </c>
      <c r="E206" s="134">
        <v>0.52</v>
      </c>
      <c r="F206" s="150"/>
      <c r="G206" s="127"/>
      <c r="H206" s="128"/>
      <c r="I206" s="151" t="s">
        <v>98</v>
      </c>
      <c r="J206" s="128"/>
      <c r="R206" s="47">
        <v>222.98</v>
      </c>
      <c r="S206" s="47">
        <v>222.98</v>
      </c>
      <c r="T206" s="47">
        <v>120.78</v>
      </c>
      <c r="U206" s="47">
        <v>120.78</v>
      </c>
    </row>
    <row r="207" spans="1:32" ht="14.25" outlineLevel="1">
      <c r="A207" s="147"/>
      <c r="B207" s="148"/>
      <c r="C207" s="148" t="s">
        <v>88</v>
      </c>
      <c r="D207" s="149"/>
      <c r="E207" s="134"/>
      <c r="F207" s="150">
        <v>235.18</v>
      </c>
      <c r="G207" s="127" t="s">
        <v>451</v>
      </c>
      <c r="H207" s="128">
        <v>168.77</v>
      </c>
      <c r="I207" s="151">
        <v>1</v>
      </c>
      <c r="J207" s="128">
        <v>168.77</v>
      </c>
      <c r="Q207" s="47">
        <v>168.77</v>
      </c>
    </row>
    <row r="208" spans="1:32" ht="14.25" outlineLevel="1">
      <c r="A208" s="147"/>
      <c r="B208" s="148"/>
      <c r="C208" s="148" t="s">
        <v>89</v>
      </c>
      <c r="D208" s="149"/>
      <c r="E208" s="134"/>
      <c r="F208" s="150">
        <v>190.48</v>
      </c>
      <c r="G208" s="127" t="s">
        <v>452</v>
      </c>
      <c r="H208" s="128">
        <v>148.57</v>
      </c>
      <c r="I208" s="151">
        <v>1</v>
      </c>
      <c r="J208" s="128">
        <v>148.57</v>
      </c>
    </row>
    <row r="209" spans="1:21" ht="14.25" outlineLevel="1">
      <c r="A209" s="147"/>
      <c r="B209" s="148"/>
      <c r="C209" s="148" t="s">
        <v>96</v>
      </c>
      <c r="D209" s="149"/>
      <c r="E209" s="134"/>
      <c r="F209" s="150">
        <v>21.86</v>
      </c>
      <c r="G209" s="127" t="s">
        <v>452</v>
      </c>
      <c r="H209" s="160">
        <v>17.05</v>
      </c>
      <c r="I209" s="151">
        <v>1</v>
      </c>
      <c r="J209" s="160">
        <v>17.05</v>
      </c>
      <c r="Q209" s="47">
        <v>17.05</v>
      </c>
    </row>
    <row r="210" spans="1:21" ht="14.25" outlineLevel="1">
      <c r="A210" s="147"/>
      <c r="B210" s="148"/>
      <c r="C210" s="148" t="s">
        <v>97</v>
      </c>
      <c r="D210" s="149"/>
      <c r="E210" s="134"/>
      <c r="F210" s="150">
        <v>831.97</v>
      </c>
      <c r="G210" s="127" t="s">
        <v>98</v>
      </c>
      <c r="H210" s="128">
        <v>432.62</v>
      </c>
      <c r="I210" s="151">
        <v>1</v>
      </c>
      <c r="J210" s="128">
        <v>432.62</v>
      </c>
    </row>
    <row r="211" spans="1:21" ht="28.5" outlineLevel="1">
      <c r="A211" s="147" t="s">
        <v>482</v>
      </c>
      <c r="B211" s="148" t="s">
        <v>483</v>
      </c>
      <c r="C211" s="148" t="s">
        <v>484</v>
      </c>
      <c r="D211" s="149" t="s">
        <v>413</v>
      </c>
      <c r="E211" s="134">
        <v>-0.79559999999999997</v>
      </c>
      <c r="F211" s="150">
        <v>519.79999999999995</v>
      </c>
      <c r="G211" s="164" t="s">
        <v>98</v>
      </c>
      <c r="H211" s="128">
        <v>-413.55</v>
      </c>
      <c r="I211" s="151">
        <v>1</v>
      </c>
      <c r="J211" s="128">
        <v>-413.55</v>
      </c>
      <c r="R211" s="47">
        <v>0</v>
      </c>
      <c r="S211" s="47">
        <v>0</v>
      </c>
      <c r="T211" s="47">
        <v>0</v>
      </c>
      <c r="U211" s="47">
        <v>0</v>
      </c>
    </row>
    <row r="212" spans="1:21" ht="14.25" outlineLevel="1">
      <c r="A212" s="147"/>
      <c r="B212" s="148"/>
      <c r="C212" s="148" t="s">
        <v>90</v>
      </c>
      <c r="D212" s="149" t="s">
        <v>91</v>
      </c>
      <c r="E212" s="134">
        <v>120</v>
      </c>
      <c r="F212" s="150"/>
      <c r="G212" s="127"/>
      <c r="H212" s="128">
        <v>222.98</v>
      </c>
      <c r="I212" s="151">
        <v>120</v>
      </c>
      <c r="J212" s="128">
        <v>222.98</v>
      </c>
    </row>
    <row r="213" spans="1:21" ht="14.25" outlineLevel="1">
      <c r="A213" s="147"/>
      <c r="B213" s="148"/>
      <c r="C213" s="148" t="s">
        <v>92</v>
      </c>
      <c r="D213" s="149" t="s">
        <v>91</v>
      </c>
      <c r="E213" s="134">
        <v>65</v>
      </c>
      <c r="F213" s="150"/>
      <c r="G213" s="127"/>
      <c r="H213" s="128">
        <v>120.78</v>
      </c>
      <c r="I213" s="151">
        <v>65</v>
      </c>
      <c r="J213" s="128">
        <v>120.78</v>
      </c>
    </row>
    <row r="214" spans="1:21" ht="14.25" outlineLevel="1">
      <c r="A214" s="152"/>
      <c r="B214" s="153"/>
      <c r="C214" s="153" t="s">
        <v>93</v>
      </c>
      <c r="D214" s="154" t="s">
        <v>94</v>
      </c>
      <c r="E214" s="155">
        <v>27.22</v>
      </c>
      <c r="F214" s="156"/>
      <c r="G214" s="157" t="s">
        <v>451</v>
      </c>
      <c r="H214" s="158">
        <v>19.533071999999997</v>
      </c>
      <c r="I214" s="159"/>
      <c r="J214" s="158"/>
    </row>
    <row r="215" spans="1:21" ht="15" outlineLevel="1">
      <c r="C215" s="131" t="s">
        <v>95</v>
      </c>
      <c r="G215" s="225">
        <v>680.17000000000007</v>
      </c>
      <c r="H215" s="225"/>
      <c r="I215" s="225">
        <v>680.17000000000007</v>
      </c>
      <c r="J215" s="225"/>
      <c r="O215" s="79">
        <v>680.17000000000007</v>
      </c>
      <c r="P215" s="79">
        <v>680.17000000000007</v>
      </c>
    </row>
    <row r="216" spans="1:21" ht="69.75" outlineLevel="1">
      <c r="A216" s="147" t="s">
        <v>485</v>
      </c>
      <c r="B216" s="148" t="s">
        <v>432</v>
      </c>
      <c r="C216" s="148" t="s">
        <v>106</v>
      </c>
      <c r="D216" s="149" t="s">
        <v>454</v>
      </c>
      <c r="E216" s="134">
        <v>125</v>
      </c>
      <c r="F216" s="150">
        <v>23.82</v>
      </c>
      <c r="G216" s="127" t="s">
        <v>98</v>
      </c>
      <c r="H216" s="128">
        <v>2977.5</v>
      </c>
      <c r="I216" s="151">
        <v>1</v>
      </c>
      <c r="J216" s="128">
        <v>2977.5</v>
      </c>
      <c r="R216" s="47">
        <v>0</v>
      </c>
      <c r="S216" s="47">
        <v>0</v>
      </c>
      <c r="T216" s="47">
        <v>0</v>
      </c>
      <c r="U216" s="47">
        <v>0</v>
      </c>
    </row>
    <row r="217" spans="1:21" outlineLevel="1">
      <c r="A217" s="161"/>
      <c r="B217" s="161"/>
      <c r="C217" s="162" t="s">
        <v>486</v>
      </c>
      <c r="D217" s="161"/>
      <c r="E217" s="161"/>
      <c r="F217" s="161"/>
      <c r="G217" s="161"/>
      <c r="H217" s="161"/>
      <c r="I217" s="161"/>
      <c r="J217" s="161"/>
    </row>
    <row r="218" spans="1:21" ht="15" outlineLevel="1">
      <c r="C218" s="131" t="s">
        <v>95</v>
      </c>
      <c r="G218" s="225">
        <v>2977.5</v>
      </c>
      <c r="H218" s="225"/>
      <c r="I218" s="225">
        <v>2977.5</v>
      </c>
      <c r="J218" s="225"/>
      <c r="O218" s="47">
        <v>2977.5</v>
      </c>
      <c r="P218" s="47">
        <v>2977.5</v>
      </c>
    </row>
    <row r="219" spans="1:21" ht="57" outlineLevel="1">
      <c r="A219" s="147" t="s">
        <v>487</v>
      </c>
      <c r="B219" s="148" t="s">
        <v>488</v>
      </c>
      <c r="C219" s="148" t="s">
        <v>489</v>
      </c>
      <c r="D219" s="149" t="s">
        <v>481</v>
      </c>
      <c r="E219" s="134">
        <v>0.52</v>
      </c>
      <c r="F219" s="150"/>
      <c r="G219" s="127"/>
      <c r="H219" s="128"/>
      <c r="I219" s="151" t="s">
        <v>98</v>
      </c>
      <c r="J219" s="128"/>
      <c r="R219" s="47">
        <v>116.38</v>
      </c>
      <c r="S219" s="47">
        <v>116.38</v>
      </c>
      <c r="T219" s="47">
        <v>63.04</v>
      </c>
      <c r="U219" s="47">
        <v>63.04</v>
      </c>
    </row>
    <row r="220" spans="1:21" ht="28.5" outlineLevel="1">
      <c r="A220" s="147"/>
      <c r="B220" s="148"/>
      <c r="C220" s="148" t="s">
        <v>88</v>
      </c>
      <c r="D220" s="149"/>
      <c r="E220" s="134"/>
      <c r="F220" s="150">
        <v>8.64</v>
      </c>
      <c r="G220" s="127" t="s">
        <v>490</v>
      </c>
      <c r="H220" s="128">
        <v>93</v>
      </c>
      <c r="I220" s="151">
        <v>1</v>
      </c>
      <c r="J220" s="128">
        <v>93</v>
      </c>
      <c r="Q220" s="47">
        <v>93</v>
      </c>
    </row>
    <row r="221" spans="1:21" ht="28.5" outlineLevel="1">
      <c r="A221" s="147"/>
      <c r="B221" s="148"/>
      <c r="C221" s="148" t="s">
        <v>89</v>
      </c>
      <c r="D221" s="149"/>
      <c r="E221" s="134"/>
      <c r="F221" s="150">
        <v>2.66</v>
      </c>
      <c r="G221" s="127" t="s">
        <v>491</v>
      </c>
      <c r="H221" s="128">
        <v>31.12</v>
      </c>
      <c r="I221" s="151">
        <v>1</v>
      </c>
      <c r="J221" s="128">
        <v>31.12</v>
      </c>
    </row>
    <row r="222" spans="1:21" ht="28.5" outlineLevel="1">
      <c r="A222" s="147"/>
      <c r="B222" s="148"/>
      <c r="C222" s="148" t="s">
        <v>96</v>
      </c>
      <c r="D222" s="149"/>
      <c r="E222" s="134"/>
      <c r="F222" s="150">
        <v>0.34</v>
      </c>
      <c r="G222" s="127" t="s">
        <v>491</v>
      </c>
      <c r="H222" s="160">
        <v>3.98</v>
      </c>
      <c r="I222" s="151">
        <v>1</v>
      </c>
      <c r="J222" s="160">
        <v>3.98</v>
      </c>
      <c r="Q222" s="47">
        <v>3.98</v>
      </c>
    </row>
    <row r="223" spans="1:21" ht="14.25" outlineLevel="1">
      <c r="A223" s="147"/>
      <c r="B223" s="148"/>
      <c r="C223" s="148" t="s">
        <v>90</v>
      </c>
      <c r="D223" s="149" t="s">
        <v>91</v>
      </c>
      <c r="E223" s="134">
        <v>120</v>
      </c>
      <c r="F223" s="150"/>
      <c r="G223" s="127"/>
      <c r="H223" s="128">
        <v>116.38</v>
      </c>
      <c r="I223" s="151">
        <v>120</v>
      </c>
      <c r="J223" s="128">
        <v>116.38</v>
      </c>
    </row>
    <row r="224" spans="1:21" ht="14.25" outlineLevel="1">
      <c r="A224" s="147"/>
      <c r="B224" s="148"/>
      <c r="C224" s="148" t="s">
        <v>92</v>
      </c>
      <c r="D224" s="149" t="s">
        <v>91</v>
      </c>
      <c r="E224" s="134">
        <v>65</v>
      </c>
      <c r="F224" s="150"/>
      <c r="G224" s="127"/>
      <c r="H224" s="128">
        <v>63.04</v>
      </c>
      <c r="I224" s="151">
        <v>65</v>
      </c>
      <c r="J224" s="128">
        <v>63.04</v>
      </c>
    </row>
    <row r="225" spans="1:21" ht="28.5" outlineLevel="1">
      <c r="A225" s="152"/>
      <c r="B225" s="153"/>
      <c r="C225" s="153" t="s">
        <v>93</v>
      </c>
      <c r="D225" s="154" t="s">
        <v>94</v>
      </c>
      <c r="E225" s="155">
        <v>1</v>
      </c>
      <c r="F225" s="156"/>
      <c r="G225" s="157" t="s">
        <v>490</v>
      </c>
      <c r="H225" s="158">
        <v>10.763999999999999</v>
      </c>
      <c r="I225" s="159"/>
      <c r="J225" s="158"/>
    </row>
    <row r="226" spans="1:21" ht="15" outlineLevel="1">
      <c r="C226" s="131" t="s">
        <v>95</v>
      </c>
      <c r="G226" s="225">
        <v>303.53999999999996</v>
      </c>
      <c r="H226" s="225"/>
      <c r="I226" s="225">
        <v>303.53999999999996</v>
      </c>
      <c r="J226" s="225"/>
      <c r="O226" s="79">
        <v>303.53999999999996</v>
      </c>
      <c r="P226" s="79">
        <v>303.53999999999996</v>
      </c>
    </row>
    <row r="227" spans="1:21" ht="71.25" outlineLevel="1">
      <c r="A227" s="147" t="s">
        <v>492</v>
      </c>
      <c r="B227" s="148" t="s">
        <v>493</v>
      </c>
      <c r="C227" s="148" t="s">
        <v>494</v>
      </c>
      <c r="D227" s="149" t="s">
        <v>495</v>
      </c>
      <c r="E227" s="134">
        <v>0.52</v>
      </c>
      <c r="F227" s="150"/>
      <c r="G227" s="127"/>
      <c r="H227" s="128"/>
      <c r="I227" s="151" t="s">
        <v>98</v>
      </c>
      <c r="J227" s="128"/>
      <c r="R227" s="47">
        <v>50.46</v>
      </c>
      <c r="S227" s="47">
        <v>50.46</v>
      </c>
      <c r="T227" s="47">
        <v>39.25</v>
      </c>
      <c r="U227" s="47">
        <v>39.25</v>
      </c>
    </row>
    <row r="228" spans="1:21" ht="14.25" outlineLevel="1">
      <c r="A228" s="147"/>
      <c r="B228" s="148"/>
      <c r="C228" s="148" t="s">
        <v>88</v>
      </c>
      <c r="D228" s="149"/>
      <c r="E228" s="134"/>
      <c r="F228" s="150">
        <v>78.02</v>
      </c>
      <c r="G228" s="127" t="s">
        <v>451</v>
      </c>
      <c r="H228" s="128">
        <v>55.99</v>
      </c>
      <c r="I228" s="151">
        <v>1</v>
      </c>
      <c r="J228" s="128">
        <v>55.99</v>
      </c>
      <c r="Q228" s="47">
        <v>55.99</v>
      </c>
    </row>
    <row r="229" spans="1:21" ht="14.25" outlineLevel="1">
      <c r="A229" s="147"/>
      <c r="B229" s="148"/>
      <c r="C229" s="148" t="s">
        <v>89</v>
      </c>
      <c r="D229" s="149"/>
      <c r="E229" s="134"/>
      <c r="F229" s="150">
        <v>9.43</v>
      </c>
      <c r="G229" s="127" t="s">
        <v>452</v>
      </c>
      <c r="H229" s="128">
        <v>7.36</v>
      </c>
      <c r="I229" s="151">
        <v>1</v>
      </c>
      <c r="J229" s="128">
        <v>7.36</v>
      </c>
    </row>
    <row r="230" spans="1:21" ht="14.25" outlineLevel="1">
      <c r="A230" s="147"/>
      <c r="B230" s="148"/>
      <c r="C230" s="148" t="s">
        <v>96</v>
      </c>
      <c r="D230" s="149"/>
      <c r="E230" s="134"/>
      <c r="F230" s="150">
        <v>0.1</v>
      </c>
      <c r="G230" s="127" t="s">
        <v>452</v>
      </c>
      <c r="H230" s="160">
        <v>0.08</v>
      </c>
      <c r="I230" s="151">
        <v>1</v>
      </c>
      <c r="J230" s="160">
        <v>0.08</v>
      </c>
      <c r="Q230" s="47">
        <v>0.08</v>
      </c>
    </row>
    <row r="231" spans="1:21" ht="14.25" outlineLevel="1">
      <c r="A231" s="147"/>
      <c r="B231" s="148"/>
      <c r="C231" s="148" t="s">
        <v>90</v>
      </c>
      <c r="D231" s="149" t="s">
        <v>91</v>
      </c>
      <c r="E231" s="134">
        <v>90</v>
      </c>
      <c r="F231" s="150"/>
      <c r="G231" s="127"/>
      <c r="H231" s="128">
        <v>50.46</v>
      </c>
      <c r="I231" s="151">
        <v>90</v>
      </c>
      <c r="J231" s="128">
        <v>50.46</v>
      </c>
    </row>
    <row r="232" spans="1:21" ht="14.25" outlineLevel="1">
      <c r="A232" s="147"/>
      <c r="B232" s="148"/>
      <c r="C232" s="148" t="s">
        <v>92</v>
      </c>
      <c r="D232" s="149" t="s">
        <v>91</v>
      </c>
      <c r="E232" s="134">
        <v>70</v>
      </c>
      <c r="F232" s="150"/>
      <c r="G232" s="127"/>
      <c r="H232" s="128">
        <v>39.25</v>
      </c>
      <c r="I232" s="151">
        <v>70</v>
      </c>
      <c r="J232" s="128">
        <v>39.25</v>
      </c>
    </row>
    <row r="233" spans="1:21" ht="14.25" outlineLevel="1">
      <c r="A233" s="152"/>
      <c r="B233" s="153"/>
      <c r="C233" s="153" t="s">
        <v>93</v>
      </c>
      <c r="D233" s="154" t="s">
        <v>94</v>
      </c>
      <c r="E233" s="155">
        <v>7.43</v>
      </c>
      <c r="F233" s="156"/>
      <c r="G233" s="157" t="s">
        <v>451</v>
      </c>
      <c r="H233" s="158">
        <v>5.3317679999999994</v>
      </c>
      <c r="I233" s="159"/>
      <c r="J233" s="158"/>
    </row>
    <row r="234" spans="1:21" ht="15" outlineLevel="1">
      <c r="C234" s="131" t="s">
        <v>95</v>
      </c>
      <c r="G234" s="225">
        <v>153.06</v>
      </c>
      <c r="H234" s="225"/>
      <c r="I234" s="225">
        <v>153.06</v>
      </c>
      <c r="J234" s="225"/>
      <c r="O234" s="79">
        <v>153.06</v>
      </c>
      <c r="P234" s="79">
        <v>153.06</v>
      </c>
    </row>
    <row r="235" spans="1:21" ht="42.75" outlineLevel="1">
      <c r="A235" s="147" t="s">
        <v>496</v>
      </c>
      <c r="B235" s="148" t="s">
        <v>497</v>
      </c>
      <c r="C235" s="148" t="s">
        <v>498</v>
      </c>
      <c r="D235" s="149" t="s">
        <v>499</v>
      </c>
      <c r="E235" s="134">
        <v>15.6</v>
      </c>
      <c r="F235" s="150">
        <v>50.66</v>
      </c>
      <c r="G235" s="127" t="s">
        <v>98</v>
      </c>
      <c r="H235" s="128">
        <v>790.3</v>
      </c>
      <c r="I235" s="151">
        <v>1</v>
      </c>
      <c r="J235" s="128">
        <v>790.3</v>
      </c>
      <c r="R235" s="47">
        <v>0</v>
      </c>
      <c r="S235" s="47">
        <v>0</v>
      </c>
      <c r="T235" s="47">
        <v>0</v>
      </c>
      <c r="U235" s="47">
        <v>0</v>
      </c>
    </row>
    <row r="236" spans="1:21" outlineLevel="1">
      <c r="A236" s="161"/>
      <c r="B236" s="161"/>
      <c r="C236" s="162" t="s">
        <v>500</v>
      </c>
      <c r="D236" s="161"/>
      <c r="E236" s="161"/>
      <c r="F236" s="161"/>
      <c r="G236" s="161"/>
      <c r="H236" s="161"/>
      <c r="I236" s="161"/>
      <c r="J236" s="161"/>
    </row>
    <row r="237" spans="1:21" ht="15" outlineLevel="1">
      <c r="C237" s="131" t="s">
        <v>95</v>
      </c>
      <c r="G237" s="225">
        <v>790.3</v>
      </c>
      <c r="H237" s="225"/>
      <c r="I237" s="225">
        <v>790.3</v>
      </c>
      <c r="J237" s="225"/>
      <c r="O237" s="47">
        <v>790.3</v>
      </c>
      <c r="P237" s="47">
        <v>790.3</v>
      </c>
    </row>
    <row r="238" spans="1:21" ht="42.75" outlineLevel="1">
      <c r="A238" s="147" t="s">
        <v>501</v>
      </c>
      <c r="B238" s="148" t="s">
        <v>502</v>
      </c>
      <c r="C238" s="148" t="s">
        <v>503</v>
      </c>
      <c r="D238" s="149" t="s">
        <v>481</v>
      </c>
      <c r="E238" s="134">
        <v>1.38</v>
      </c>
      <c r="F238" s="150"/>
      <c r="G238" s="127"/>
      <c r="H238" s="128"/>
      <c r="I238" s="151" t="s">
        <v>98</v>
      </c>
      <c r="J238" s="128"/>
      <c r="R238" s="47">
        <v>616.08000000000004</v>
      </c>
      <c r="S238" s="47">
        <v>616.08000000000004</v>
      </c>
      <c r="T238" s="47">
        <v>375.66</v>
      </c>
      <c r="U238" s="47">
        <v>375.66</v>
      </c>
    </row>
    <row r="239" spans="1:21" ht="14.25" outlineLevel="1">
      <c r="A239" s="147"/>
      <c r="B239" s="148"/>
      <c r="C239" s="148" t="s">
        <v>88</v>
      </c>
      <c r="D239" s="149"/>
      <c r="E239" s="134"/>
      <c r="F239" s="150">
        <v>262.13</v>
      </c>
      <c r="G239" s="127" t="s">
        <v>451</v>
      </c>
      <c r="H239" s="128">
        <v>499.2</v>
      </c>
      <c r="I239" s="151">
        <v>1</v>
      </c>
      <c r="J239" s="128">
        <v>499.2</v>
      </c>
      <c r="Q239" s="47">
        <v>499.2</v>
      </c>
    </row>
    <row r="240" spans="1:21" ht="14.25" outlineLevel="1">
      <c r="A240" s="147"/>
      <c r="B240" s="148"/>
      <c r="C240" s="148" t="s">
        <v>89</v>
      </c>
      <c r="D240" s="149"/>
      <c r="E240" s="134"/>
      <c r="F240" s="150">
        <v>14.03</v>
      </c>
      <c r="G240" s="127" t="s">
        <v>452</v>
      </c>
      <c r="H240" s="128">
        <v>29.04</v>
      </c>
      <c r="I240" s="151">
        <v>1</v>
      </c>
      <c r="J240" s="128">
        <v>29.04</v>
      </c>
    </row>
    <row r="241" spans="1:21" ht="14.25" outlineLevel="1">
      <c r="A241" s="147"/>
      <c r="B241" s="148"/>
      <c r="C241" s="148" t="s">
        <v>96</v>
      </c>
      <c r="D241" s="149"/>
      <c r="E241" s="134"/>
      <c r="F241" s="150">
        <v>0.81</v>
      </c>
      <c r="G241" s="127" t="s">
        <v>452</v>
      </c>
      <c r="H241" s="160">
        <v>1.68</v>
      </c>
      <c r="I241" s="151">
        <v>1</v>
      </c>
      <c r="J241" s="160">
        <v>1.68</v>
      </c>
      <c r="Q241" s="47">
        <v>1.68</v>
      </c>
    </row>
    <row r="242" spans="1:21" ht="14.25" outlineLevel="1">
      <c r="A242" s="147"/>
      <c r="B242" s="148"/>
      <c r="C242" s="148" t="s">
        <v>90</v>
      </c>
      <c r="D242" s="149" t="s">
        <v>91</v>
      </c>
      <c r="E242" s="134">
        <v>123</v>
      </c>
      <c r="F242" s="150"/>
      <c r="G242" s="127"/>
      <c r="H242" s="128">
        <v>616.08000000000004</v>
      </c>
      <c r="I242" s="151">
        <v>123</v>
      </c>
      <c r="J242" s="128">
        <v>616.08000000000004</v>
      </c>
    </row>
    <row r="243" spans="1:21" ht="14.25" outlineLevel="1">
      <c r="A243" s="147"/>
      <c r="B243" s="148"/>
      <c r="C243" s="148" t="s">
        <v>92</v>
      </c>
      <c r="D243" s="149" t="s">
        <v>91</v>
      </c>
      <c r="E243" s="134">
        <v>75</v>
      </c>
      <c r="F243" s="150"/>
      <c r="G243" s="127"/>
      <c r="H243" s="128">
        <v>375.66</v>
      </c>
      <c r="I243" s="151">
        <v>75</v>
      </c>
      <c r="J243" s="128">
        <v>375.66</v>
      </c>
    </row>
    <row r="244" spans="1:21" ht="14.25" outlineLevel="1">
      <c r="A244" s="152"/>
      <c r="B244" s="153"/>
      <c r="C244" s="153" t="s">
        <v>93</v>
      </c>
      <c r="D244" s="154" t="s">
        <v>94</v>
      </c>
      <c r="E244" s="155">
        <v>30.73</v>
      </c>
      <c r="F244" s="156"/>
      <c r="G244" s="157" t="s">
        <v>451</v>
      </c>
      <c r="H244" s="158">
        <v>58.522211999999996</v>
      </c>
      <c r="I244" s="159"/>
      <c r="J244" s="158"/>
    </row>
    <row r="245" spans="1:21" ht="15" outlineLevel="1">
      <c r="C245" s="131" t="s">
        <v>95</v>
      </c>
      <c r="G245" s="225">
        <v>1519.98</v>
      </c>
      <c r="H245" s="225"/>
      <c r="I245" s="225">
        <v>1519.98</v>
      </c>
      <c r="J245" s="225"/>
      <c r="O245" s="79">
        <v>1519.98</v>
      </c>
      <c r="P245" s="79">
        <v>1519.98</v>
      </c>
    </row>
    <row r="246" spans="1:21" ht="68.25" outlineLevel="1">
      <c r="A246" s="147" t="s">
        <v>504</v>
      </c>
      <c r="B246" s="148" t="s">
        <v>432</v>
      </c>
      <c r="C246" s="148" t="s">
        <v>107</v>
      </c>
      <c r="D246" s="149" t="s">
        <v>454</v>
      </c>
      <c r="E246" s="134">
        <v>4</v>
      </c>
      <c r="F246" s="150">
        <v>163.02000000000001</v>
      </c>
      <c r="G246" s="127" t="s">
        <v>98</v>
      </c>
      <c r="H246" s="128">
        <v>652.08000000000004</v>
      </c>
      <c r="I246" s="151">
        <v>1</v>
      </c>
      <c r="J246" s="128">
        <v>652.08000000000004</v>
      </c>
      <c r="R246" s="47">
        <v>0</v>
      </c>
      <c r="S246" s="47">
        <v>0</v>
      </c>
      <c r="T246" s="47">
        <v>0</v>
      </c>
      <c r="U246" s="47">
        <v>0</v>
      </c>
    </row>
    <row r="247" spans="1:21" outlineLevel="1">
      <c r="A247" s="161"/>
      <c r="B247" s="161"/>
      <c r="C247" s="162" t="s">
        <v>505</v>
      </c>
      <c r="D247" s="161"/>
      <c r="E247" s="161"/>
      <c r="F247" s="161"/>
      <c r="G247" s="161"/>
      <c r="H247" s="161"/>
      <c r="I247" s="161"/>
      <c r="J247" s="161"/>
    </row>
    <row r="248" spans="1:21" ht="15" outlineLevel="1">
      <c r="C248" s="131" t="s">
        <v>95</v>
      </c>
      <c r="G248" s="225">
        <v>652.08000000000004</v>
      </c>
      <c r="H248" s="225"/>
      <c r="I248" s="225">
        <v>652.08000000000004</v>
      </c>
      <c r="J248" s="225"/>
      <c r="O248" s="47">
        <v>652.08000000000004</v>
      </c>
      <c r="P248" s="47">
        <v>652.08000000000004</v>
      </c>
    </row>
    <row r="249" spans="1:21" ht="82.5" outlineLevel="1">
      <c r="A249" s="147" t="s">
        <v>506</v>
      </c>
      <c r="B249" s="148" t="s">
        <v>432</v>
      </c>
      <c r="C249" s="148" t="s">
        <v>108</v>
      </c>
      <c r="D249" s="149" t="s">
        <v>454</v>
      </c>
      <c r="E249" s="134">
        <v>26</v>
      </c>
      <c r="F249" s="150">
        <v>95.05</v>
      </c>
      <c r="G249" s="127" t="s">
        <v>98</v>
      </c>
      <c r="H249" s="128">
        <v>2471.3000000000002</v>
      </c>
      <c r="I249" s="151">
        <v>1</v>
      </c>
      <c r="J249" s="128">
        <v>2471.3000000000002</v>
      </c>
      <c r="R249" s="47">
        <v>0</v>
      </c>
      <c r="S249" s="47">
        <v>0</v>
      </c>
      <c r="T249" s="47">
        <v>0</v>
      </c>
      <c r="U249" s="47">
        <v>0</v>
      </c>
    </row>
    <row r="250" spans="1:21" outlineLevel="1">
      <c r="A250" s="161"/>
      <c r="B250" s="161"/>
      <c r="C250" s="162" t="s">
        <v>507</v>
      </c>
      <c r="D250" s="161"/>
      <c r="E250" s="161"/>
      <c r="F250" s="161"/>
      <c r="G250" s="161"/>
      <c r="H250" s="161"/>
      <c r="I250" s="161"/>
      <c r="J250" s="161"/>
    </row>
    <row r="251" spans="1:21" ht="15" outlineLevel="1">
      <c r="C251" s="131" t="s">
        <v>95</v>
      </c>
      <c r="G251" s="225">
        <v>2471.3000000000002</v>
      </c>
      <c r="H251" s="225"/>
      <c r="I251" s="225">
        <v>2471.3000000000002</v>
      </c>
      <c r="J251" s="225"/>
      <c r="O251" s="47">
        <v>2471.3000000000002</v>
      </c>
      <c r="P251" s="47">
        <v>2471.3000000000002</v>
      </c>
    </row>
    <row r="252" spans="1:21" ht="71.25" outlineLevel="1">
      <c r="A252" s="147" t="s">
        <v>508</v>
      </c>
      <c r="B252" s="148" t="s">
        <v>509</v>
      </c>
      <c r="C252" s="148" t="s">
        <v>510</v>
      </c>
      <c r="D252" s="149" t="s">
        <v>511</v>
      </c>
      <c r="E252" s="134">
        <v>1.38</v>
      </c>
      <c r="F252" s="150"/>
      <c r="G252" s="127"/>
      <c r="H252" s="128"/>
      <c r="I252" s="151" t="s">
        <v>98</v>
      </c>
      <c r="J252" s="128"/>
      <c r="R252" s="47">
        <v>1283.45</v>
      </c>
      <c r="S252" s="47">
        <v>1283.45</v>
      </c>
      <c r="T252" s="47">
        <v>998.24</v>
      </c>
      <c r="U252" s="47">
        <v>998.24</v>
      </c>
    </row>
    <row r="253" spans="1:21" ht="14.25" outlineLevel="1">
      <c r="A253" s="147"/>
      <c r="B253" s="148"/>
      <c r="C253" s="148" t="s">
        <v>88</v>
      </c>
      <c r="D253" s="149"/>
      <c r="E253" s="134"/>
      <c r="F253" s="150">
        <v>725.96</v>
      </c>
      <c r="G253" s="127" t="s">
        <v>451</v>
      </c>
      <c r="H253" s="128">
        <v>1382.52</v>
      </c>
      <c r="I253" s="151">
        <v>1</v>
      </c>
      <c r="J253" s="128">
        <v>1382.52</v>
      </c>
      <c r="Q253" s="47">
        <v>1382.52</v>
      </c>
    </row>
    <row r="254" spans="1:21" ht="14.25" outlineLevel="1">
      <c r="A254" s="147"/>
      <c r="B254" s="148"/>
      <c r="C254" s="148" t="s">
        <v>89</v>
      </c>
      <c r="D254" s="149"/>
      <c r="E254" s="134"/>
      <c r="F254" s="150">
        <v>236.1</v>
      </c>
      <c r="G254" s="127" t="s">
        <v>452</v>
      </c>
      <c r="H254" s="128">
        <v>488.73</v>
      </c>
      <c r="I254" s="151">
        <v>1</v>
      </c>
      <c r="J254" s="128">
        <v>488.73</v>
      </c>
    </row>
    <row r="255" spans="1:21" ht="14.25" outlineLevel="1">
      <c r="A255" s="147"/>
      <c r="B255" s="148"/>
      <c r="C255" s="148" t="s">
        <v>96</v>
      </c>
      <c r="D255" s="149"/>
      <c r="E255" s="134"/>
      <c r="F255" s="150">
        <v>21.03</v>
      </c>
      <c r="G255" s="127" t="s">
        <v>452</v>
      </c>
      <c r="H255" s="160">
        <v>43.53</v>
      </c>
      <c r="I255" s="151">
        <v>1</v>
      </c>
      <c r="J255" s="160">
        <v>43.53</v>
      </c>
      <c r="Q255" s="47">
        <v>43.53</v>
      </c>
    </row>
    <row r="256" spans="1:21" ht="14.25" outlineLevel="1">
      <c r="A256" s="147"/>
      <c r="B256" s="148"/>
      <c r="C256" s="148" t="s">
        <v>97</v>
      </c>
      <c r="D256" s="149"/>
      <c r="E256" s="134"/>
      <c r="F256" s="150">
        <v>11.42</v>
      </c>
      <c r="G256" s="127" t="s">
        <v>98</v>
      </c>
      <c r="H256" s="128">
        <v>15.76</v>
      </c>
      <c r="I256" s="151">
        <v>1</v>
      </c>
      <c r="J256" s="128">
        <v>15.76</v>
      </c>
    </row>
    <row r="257" spans="1:21" ht="14.25" outlineLevel="1">
      <c r="A257" s="147"/>
      <c r="B257" s="148"/>
      <c r="C257" s="148" t="s">
        <v>90</v>
      </c>
      <c r="D257" s="149" t="s">
        <v>91</v>
      </c>
      <c r="E257" s="134">
        <v>90</v>
      </c>
      <c r="F257" s="150"/>
      <c r="G257" s="127"/>
      <c r="H257" s="128">
        <v>1283.45</v>
      </c>
      <c r="I257" s="151">
        <v>90</v>
      </c>
      <c r="J257" s="128">
        <v>1283.45</v>
      </c>
    </row>
    <row r="258" spans="1:21" ht="14.25" outlineLevel="1">
      <c r="A258" s="147"/>
      <c r="B258" s="148"/>
      <c r="C258" s="148" t="s">
        <v>92</v>
      </c>
      <c r="D258" s="149" t="s">
        <v>91</v>
      </c>
      <c r="E258" s="134">
        <v>70</v>
      </c>
      <c r="F258" s="150"/>
      <c r="G258" s="127"/>
      <c r="H258" s="128">
        <v>998.24</v>
      </c>
      <c r="I258" s="151">
        <v>70</v>
      </c>
      <c r="J258" s="128">
        <v>998.24</v>
      </c>
    </row>
    <row r="259" spans="1:21" ht="14.25" outlineLevel="1">
      <c r="A259" s="152"/>
      <c r="B259" s="153"/>
      <c r="C259" s="153" t="s">
        <v>93</v>
      </c>
      <c r="D259" s="154" t="s">
        <v>94</v>
      </c>
      <c r="E259" s="155">
        <v>80.040000000000006</v>
      </c>
      <c r="F259" s="156"/>
      <c r="G259" s="157" t="s">
        <v>451</v>
      </c>
      <c r="H259" s="158">
        <v>152.42817600000001</v>
      </c>
      <c r="I259" s="159"/>
      <c r="J259" s="158"/>
    </row>
    <row r="260" spans="1:21" ht="15" outlineLevel="1">
      <c r="C260" s="131" t="s">
        <v>95</v>
      </c>
      <c r="G260" s="225">
        <v>4168.7</v>
      </c>
      <c r="H260" s="225"/>
      <c r="I260" s="225">
        <v>4168.7</v>
      </c>
      <c r="J260" s="225"/>
      <c r="O260" s="79">
        <v>4168.7</v>
      </c>
      <c r="P260" s="79">
        <v>4168.7</v>
      </c>
    </row>
    <row r="261" spans="1:21" ht="71.25" outlineLevel="1">
      <c r="A261" s="147" t="s">
        <v>512</v>
      </c>
      <c r="B261" s="148" t="s">
        <v>493</v>
      </c>
      <c r="C261" s="148" t="s">
        <v>513</v>
      </c>
      <c r="D261" s="149" t="s">
        <v>495</v>
      </c>
      <c r="E261" s="134">
        <v>1.2</v>
      </c>
      <c r="F261" s="150"/>
      <c r="G261" s="127"/>
      <c r="H261" s="128"/>
      <c r="I261" s="151" t="s">
        <v>98</v>
      </c>
      <c r="J261" s="128"/>
      <c r="R261" s="47">
        <v>116.44</v>
      </c>
      <c r="S261" s="47">
        <v>116.44</v>
      </c>
      <c r="T261" s="47">
        <v>90.57</v>
      </c>
      <c r="U261" s="47">
        <v>90.57</v>
      </c>
    </row>
    <row r="262" spans="1:21" ht="14.25" outlineLevel="1">
      <c r="A262" s="147"/>
      <c r="B262" s="148"/>
      <c r="C262" s="148" t="s">
        <v>88</v>
      </c>
      <c r="D262" s="149"/>
      <c r="E262" s="134"/>
      <c r="F262" s="150">
        <v>78.02</v>
      </c>
      <c r="G262" s="127" t="s">
        <v>451</v>
      </c>
      <c r="H262" s="128">
        <v>129.19999999999999</v>
      </c>
      <c r="I262" s="151">
        <v>1</v>
      </c>
      <c r="J262" s="128">
        <v>129.19999999999999</v>
      </c>
      <c r="Q262" s="47">
        <v>129.19999999999999</v>
      </c>
    </row>
    <row r="263" spans="1:21" ht="14.25" outlineLevel="1">
      <c r="A263" s="147"/>
      <c r="B263" s="148"/>
      <c r="C263" s="148" t="s">
        <v>89</v>
      </c>
      <c r="D263" s="149"/>
      <c r="E263" s="134"/>
      <c r="F263" s="150">
        <v>9.43</v>
      </c>
      <c r="G263" s="127" t="s">
        <v>452</v>
      </c>
      <c r="H263" s="128">
        <v>16.97</v>
      </c>
      <c r="I263" s="151">
        <v>1</v>
      </c>
      <c r="J263" s="128">
        <v>16.97</v>
      </c>
    </row>
    <row r="264" spans="1:21" ht="14.25" outlineLevel="1">
      <c r="A264" s="147"/>
      <c r="B264" s="148"/>
      <c r="C264" s="148" t="s">
        <v>96</v>
      </c>
      <c r="D264" s="149"/>
      <c r="E264" s="134"/>
      <c r="F264" s="150">
        <v>0.1</v>
      </c>
      <c r="G264" s="127" t="s">
        <v>452</v>
      </c>
      <c r="H264" s="160">
        <v>0.18</v>
      </c>
      <c r="I264" s="151">
        <v>1</v>
      </c>
      <c r="J264" s="160">
        <v>0.18</v>
      </c>
      <c r="Q264" s="47">
        <v>0.18</v>
      </c>
    </row>
    <row r="265" spans="1:21" ht="14.25" outlineLevel="1">
      <c r="A265" s="147"/>
      <c r="B265" s="148"/>
      <c r="C265" s="148" t="s">
        <v>90</v>
      </c>
      <c r="D265" s="149" t="s">
        <v>91</v>
      </c>
      <c r="E265" s="134">
        <v>90</v>
      </c>
      <c r="F265" s="150"/>
      <c r="G265" s="127"/>
      <c r="H265" s="128">
        <v>116.44</v>
      </c>
      <c r="I265" s="151">
        <v>90</v>
      </c>
      <c r="J265" s="128">
        <v>116.44</v>
      </c>
    </row>
    <row r="266" spans="1:21" ht="14.25" outlineLevel="1">
      <c r="A266" s="147"/>
      <c r="B266" s="148"/>
      <c r="C266" s="148" t="s">
        <v>92</v>
      </c>
      <c r="D266" s="149" t="s">
        <v>91</v>
      </c>
      <c r="E266" s="134">
        <v>70</v>
      </c>
      <c r="F266" s="150"/>
      <c r="G266" s="127"/>
      <c r="H266" s="128">
        <v>90.57</v>
      </c>
      <c r="I266" s="151">
        <v>70</v>
      </c>
      <c r="J266" s="128">
        <v>90.57</v>
      </c>
    </row>
    <row r="267" spans="1:21" ht="14.25" outlineLevel="1">
      <c r="A267" s="152"/>
      <c r="B267" s="153"/>
      <c r="C267" s="153" t="s">
        <v>93</v>
      </c>
      <c r="D267" s="154" t="s">
        <v>94</v>
      </c>
      <c r="E267" s="155">
        <v>7.43</v>
      </c>
      <c r="F267" s="156"/>
      <c r="G267" s="157" t="s">
        <v>451</v>
      </c>
      <c r="H267" s="158">
        <v>12.304079999999999</v>
      </c>
      <c r="I267" s="159"/>
      <c r="J267" s="158"/>
    </row>
    <row r="268" spans="1:21" ht="15" outlineLevel="1">
      <c r="C268" s="131" t="s">
        <v>95</v>
      </c>
      <c r="G268" s="225">
        <v>353.17999999999995</v>
      </c>
      <c r="H268" s="225"/>
      <c r="I268" s="225">
        <v>353.17999999999995</v>
      </c>
      <c r="J268" s="225"/>
      <c r="O268" s="79">
        <v>353.17999999999995</v>
      </c>
      <c r="P268" s="79">
        <v>353.17999999999995</v>
      </c>
    </row>
    <row r="269" spans="1:21" ht="82.5" outlineLevel="1">
      <c r="A269" s="147" t="s">
        <v>514</v>
      </c>
      <c r="B269" s="148" t="s">
        <v>432</v>
      </c>
      <c r="C269" s="148" t="s">
        <v>109</v>
      </c>
      <c r="D269" s="149" t="s">
        <v>454</v>
      </c>
      <c r="E269" s="134">
        <v>2</v>
      </c>
      <c r="F269" s="150">
        <v>526.67999999999995</v>
      </c>
      <c r="G269" s="127" t="s">
        <v>98</v>
      </c>
      <c r="H269" s="128">
        <v>1053.3599999999999</v>
      </c>
      <c r="I269" s="151">
        <v>1</v>
      </c>
      <c r="J269" s="128">
        <v>1053.3599999999999</v>
      </c>
      <c r="R269" s="47">
        <v>0</v>
      </c>
      <c r="S269" s="47">
        <v>0</v>
      </c>
      <c r="T269" s="47">
        <v>0</v>
      </c>
      <c r="U269" s="47">
        <v>0</v>
      </c>
    </row>
    <row r="270" spans="1:21" outlineLevel="1">
      <c r="A270" s="161"/>
      <c r="B270" s="161"/>
      <c r="C270" s="162" t="s">
        <v>515</v>
      </c>
      <c r="D270" s="161"/>
      <c r="E270" s="161"/>
      <c r="F270" s="161"/>
      <c r="G270" s="161"/>
      <c r="H270" s="161"/>
      <c r="I270" s="161"/>
      <c r="J270" s="161"/>
    </row>
    <row r="271" spans="1:21" ht="15" outlineLevel="1">
      <c r="C271" s="131" t="s">
        <v>95</v>
      </c>
      <c r="G271" s="225">
        <v>1053.3599999999999</v>
      </c>
      <c r="H271" s="225"/>
      <c r="I271" s="225">
        <v>1053.3599999999999</v>
      </c>
      <c r="J271" s="225"/>
      <c r="O271" s="47">
        <v>1053.3599999999999</v>
      </c>
      <c r="P271" s="47">
        <v>1053.3599999999999</v>
      </c>
    </row>
    <row r="272" spans="1:21" ht="28.5" outlineLevel="1">
      <c r="A272" s="147" t="s">
        <v>516</v>
      </c>
      <c r="B272" s="148" t="s">
        <v>517</v>
      </c>
      <c r="C272" s="148" t="s">
        <v>518</v>
      </c>
      <c r="D272" s="149" t="s">
        <v>384</v>
      </c>
      <c r="E272" s="134">
        <v>1.569</v>
      </c>
      <c r="F272" s="150"/>
      <c r="G272" s="127"/>
      <c r="H272" s="128"/>
      <c r="I272" s="151" t="s">
        <v>98</v>
      </c>
      <c r="J272" s="128"/>
      <c r="R272" s="47">
        <v>952.04</v>
      </c>
      <c r="S272" s="47">
        <v>952.04</v>
      </c>
      <c r="T272" s="47">
        <v>580.52</v>
      </c>
      <c r="U272" s="47">
        <v>580.52</v>
      </c>
    </row>
    <row r="273" spans="1:21" outlineLevel="1">
      <c r="C273" s="163" t="s">
        <v>519</v>
      </c>
    </row>
    <row r="274" spans="1:21" ht="14.25" outlineLevel="1">
      <c r="A274" s="147"/>
      <c r="B274" s="148"/>
      <c r="C274" s="148" t="s">
        <v>88</v>
      </c>
      <c r="D274" s="149"/>
      <c r="E274" s="134"/>
      <c r="F274" s="150">
        <v>352.34</v>
      </c>
      <c r="G274" s="127" t="s">
        <v>451</v>
      </c>
      <c r="H274" s="128">
        <v>762.89</v>
      </c>
      <c r="I274" s="151">
        <v>1</v>
      </c>
      <c r="J274" s="128">
        <v>762.89</v>
      </c>
      <c r="Q274" s="47">
        <v>762.89</v>
      </c>
    </row>
    <row r="275" spans="1:21" ht="14.25" outlineLevel="1">
      <c r="A275" s="147"/>
      <c r="B275" s="148"/>
      <c r="C275" s="148" t="s">
        <v>89</v>
      </c>
      <c r="D275" s="149"/>
      <c r="E275" s="134"/>
      <c r="F275" s="150">
        <v>54.53</v>
      </c>
      <c r="G275" s="127" t="s">
        <v>452</v>
      </c>
      <c r="H275" s="128">
        <v>128.34</v>
      </c>
      <c r="I275" s="151">
        <v>1</v>
      </c>
      <c r="J275" s="128">
        <v>128.34</v>
      </c>
    </row>
    <row r="276" spans="1:21" ht="14.25" outlineLevel="1">
      <c r="A276" s="147"/>
      <c r="B276" s="148"/>
      <c r="C276" s="148" t="s">
        <v>96</v>
      </c>
      <c r="D276" s="149"/>
      <c r="E276" s="134"/>
      <c r="F276" s="150">
        <v>4.7300000000000004</v>
      </c>
      <c r="G276" s="127" t="s">
        <v>452</v>
      </c>
      <c r="H276" s="160">
        <v>11.13</v>
      </c>
      <c r="I276" s="151">
        <v>1</v>
      </c>
      <c r="J276" s="160">
        <v>11.13</v>
      </c>
      <c r="Q276" s="47">
        <v>11.13</v>
      </c>
    </row>
    <row r="277" spans="1:21" ht="14.25" outlineLevel="1">
      <c r="A277" s="147"/>
      <c r="B277" s="148"/>
      <c r="C277" s="148" t="s">
        <v>90</v>
      </c>
      <c r="D277" s="149" t="s">
        <v>91</v>
      </c>
      <c r="E277" s="134">
        <v>123</v>
      </c>
      <c r="F277" s="150"/>
      <c r="G277" s="127"/>
      <c r="H277" s="128">
        <v>952.04</v>
      </c>
      <c r="I277" s="151">
        <v>123</v>
      </c>
      <c r="J277" s="128">
        <v>952.04</v>
      </c>
    </row>
    <row r="278" spans="1:21" ht="14.25" outlineLevel="1">
      <c r="A278" s="147"/>
      <c r="B278" s="148"/>
      <c r="C278" s="148" t="s">
        <v>92</v>
      </c>
      <c r="D278" s="149" t="s">
        <v>91</v>
      </c>
      <c r="E278" s="134">
        <v>75</v>
      </c>
      <c r="F278" s="150"/>
      <c r="G278" s="127"/>
      <c r="H278" s="128">
        <v>580.52</v>
      </c>
      <c r="I278" s="151">
        <v>75</v>
      </c>
      <c r="J278" s="128">
        <v>580.52</v>
      </c>
    </row>
    <row r="279" spans="1:21" ht="14.25" outlineLevel="1">
      <c r="A279" s="152"/>
      <c r="B279" s="153"/>
      <c r="C279" s="153" t="s">
        <v>93</v>
      </c>
      <c r="D279" s="154" t="s">
        <v>94</v>
      </c>
      <c r="E279" s="155">
        <v>42.4</v>
      </c>
      <c r="F279" s="156"/>
      <c r="G279" s="157" t="s">
        <v>451</v>
      </c>
      <c r="H279" s="158">
        <v>91.805327999999989</v>
      </c>
      <c r="I279" s="159"/>
      <c r="J279" s="158"/>
    </row>
    <row r="280" spans="1:21" ht="15" outlineLevel="1">
      <c r="C280" s="131" t="s">
        <v>95</v>
      </c>
      <c r="G280" s="225">
        <v>2423.79</v>
      </c>
      <c r="H280" s="225"/>
      <c r="I280" s="225">
        <v>2423.79</v>
      </c>
      <c r="J280" s="225"/>
      <c r="O280" s="79">
        <v>2423.79</v>
      </c>
      <c r="P280" s="79">
        <v>2423.79</v>
      </c>
    </row>
    <row r="281" spans="1:21" ht="68.25" outlineLevel="1">
      <c r="A281" s="152" t="s">
        <v>520</v>
      </c>
      <c r="B281" s="153" t="s">
        <v>432</v>
      </c>
      <c r="C281" s="153" t="s">
        <v>110</v>
      </c>
      <c r="D281" s="154" t="s">
        <v>21</v>
      </c>
      <c r="E281" s="155">
        <v>184</v>
      </c>
      <c r="F281" s="156">
        <v>239.52</v>
      </c>
      <c r="G281" s="157" t="s">
        <v>98</v>
      </c>
      <c r="H281" s="158">
        <v>44071.68</v>
      </c>
      <c r="I281" s="159">
        <v>1</v>
      </c>
      <c r="J281" s="158">
        <v>44071.68</v>
      </c>
      <c r="R281" s="47">
        <v>0</v>
      </c>
      <c r="S281" s="47">
        <v>0</v>
      </c>
      <c r="T281" s="47">
        <v>0</v>
      </c>
      <c r="U281" s="47">
        <v>0</v>
      </c>
    </row>
    <row r="282" spans="1:21" ht="15" outlineLevel="1">
      <c r="C282" s="131" t="s">
        <v>95</v>
      </c>
      <c r="G282" s="225">
        <v>44071.68</v>
      </c>
      <c r="H282" s="225"/>
      <c r="I282" s="225">
        <v>44071.68</v>
      </c>
      <c r="J282" s="225"/>
      <c r="O282" s="47">
        <v>44071.68</v>
      </c>
      <c r="P282" s="47">
        <v>44071.68</v>
      </c>
    </row>
    <row r="283" spans="1:21" ht="68.25" outlineLevel="1">
      <c r="A283" s="152" t="s">
        <v>521</v>
      </c>
      <c r="B283" s="153" t="s">
        <v>432</v>
      </c>
      <c r="C283" s="153" t="s">
        <v>111</v>
      </c>
      <c r="D283" s="154" t="s">
        <v>21</v>
      </c>
      <c r="E283" s="155">
        <v>46</v>
      </c>
      <c r="F283" s="156">
        <v>87.78</v>
      </c>
      <c r="G283" s="157" t="s">
        <v>98</v>
      </c>
      <c r="H283" s="158">
        <v>4037.88</v>
      </c>
      <c r="I283" s="159">
        <v>1</v>
      </c>
      <c r="J283" s="158">
        <v>4037.88</v>
      </c>
      <c r="R283" s="47">
        <v>0</v>
      </c>
      <c r="S283" s="47">
        <v>0</v>
      </c>
      <c r="T283" s="47">
        <v>0</v>
      </c>
      <c r="U283" s="47">
        <v>0</v>
      </c>
    </row>
    <row r="284" spans="1:21" ht="15" outlineLevel="1">
      <c r="C284" s="131" t="s">
        <v>95</v>
      </c>
      <c r="G284" s="225">
        <v>4037.88</v>
      </c>
      <c r="H284" s="225"/>
      <c r="I284" s="225">
        <v>4037.88</v>
      </c>
      <c r="J284" s="225"/>
      <c r="O284" s="47">
        <v>4037.88</v>
      </c>
      <c r="P284" s="47">
        <v>4037.88</v>
      </c>
    </row>
    <row r="285" spans="1:21" ht="82.5" outlineLevel="1">
      <c r="A285" s="147" t="s">
        <v>522</v>
      </c>
      <c r="B285" s="148" t="s">
        <v>432</v>
      </c>
      <c r="C285" s="148" t="s">
        <v>112</v>
      </c>
      <c r="D285" s="149" t="s">
        <v>454</v>
      </c>
      <c r="E285" s="134">
        <v>5</v>
      </c>
      <c r="F285" s="150">
        <v>652.08000000000004</v>
      </c>
      <c r="G285" s="127" t="s">
        <v>98</v>
      </c>
      <c r="H285" s="128">
        <v>3260.4</v>
      </c>
      <c r="I285" s="151">
        <v>1</v>
      </c>
      <c r="J285" s="128">
        <v>3260.4</v>
      </c>
      <c r="R285" s="47">
        <v>0</v>
      </c>
      <c r="S285" s="47">
        <v>0</v>
      </c>
      <c r="T285" s="47">
        <v>0</v>
      </c>
      <c r="U285" s="47">
        <v>0</v>
      </c>
    </row>
    <row r="286" spans="1:21" outlineLevel="1">
      <c r="A286" s="161"/>
      <c r="B286" s="161"/>
      <c r="C286" s="162" t="s">
        <v>523</v>
      </c>
      <c r="D286" s="161"/>
      <c r="E286" s="161"/>
      <c r="F286" s="161"/>
      <c r="G286" s="161"/>
      <c r="H286" s="161"/>
      <c r="I286" s="161"/>
      <c r="J286" s="161"/>
    </row>
    <row r="287" spans="1:21" ht="15" outlineLevel="1">
      <c r="C287" s="131" t="s">
        <v>95</v>
      </c>
      <c r="G287" s="225">
        <v>3260.4</v>
      </c>
      <c r="H287" s="225"/>
      <c r="I287" s="225">
        <v>3260.4</v>
      </c>
      <c r="J287" s="225"/>
      <c r="O287" s="47">
        <v>3260.4</v>
      </c>
      <c r="P287" s="47">
        <v>3260.4</v>
      </c>
    </row>
    <row r="288" spans="1:21" ht="68.25" outlineLevel="1">
      <c r="A288" s="147" t="s">
        <v>524</v>
      </c>
      <c r="B288" s="148" t="s">
        <v>432</v>
      </c>
      <c r="C288" s="148" t="s">
        <v>113</v>
      </c>
      <c r="D288" s="149" t="s">
        <v>454</v>
      </c>
      <c r="E288" s="134">
        <v>1</v>
      </c>
      <c r="F288" s="150">
        <v>569.80999999999995</v>
      </c>
      <c r="G288" s="127" t="s">
        <v>98</v>
      </c>
      <c r="H288" s="128">
        <v>569.80999999999995</v>
      </c>
      <c r="I288" s="151">
        <v>1</v>
      </c>
      <c r="J288" s="128">
        <v>569.80999999999995</v>
      </c>
      <c r="R288" s="47">
        <v>0</v>
      </c>
      <c r="S288" s="47">
        <v>0</v>
      </c>
      <c r="T288" s="47">
        <v>0</v>
      </c>
      <c r="U288" s="47">
        <v>0</v>
      </c>
    </row>
    <row r="289" spans="1:21" outlineLevel="1">
      <c r="A289" s="161"/>
      <c r="B289" s="161"/>
      <c r="C289" s="162" t="s">
        <v>525</v>
      </c>
      <c r="D289" s="161"/>
      <c r="E289" s="161"/>
      <c r="F289" s="161"/>
      <c r="G289" s="161"/>
      <c r="H289" s="161"/>
      <c r="I289" s="161"/>
      <c r="J289" s="161"/>
    </row>
    <row r="290" spans="1:21" ht="15" outlineLevel="1">
      <c r="C290" s="131" t="s">
        <v>95</v>
      </c>
      <c r="G290" s="225">
        <v>569.80999999999995</v>
      </c>
      <c r="H290" s="225"/>
      <c r="I290" s="225">
        <v>569.80999999999995</v>
      </c>
      <c r="J290" s="225"/>
      <c r="O290" s="47">
        <v>569.80999999999995</v>
      </c>
      <c r="P290" s="47">
        <v>569.80999999999995</v>
      </c>
    </row>
    <row r="291" spans="1:21" ht="54" outlineLevel="1">
      <c r="A291" s="152" t="s">
        <v>526</v>
      </c>
      <c r="B291" s="153" t="s">
        <v>432</v>
      </c>
      <c r="C291" s="153" t="s">
        <v>114</v>
      </c>
      <c r="D291" s="154" t="s">
        <v>454</v>
      </c>
      <c r="E291" s="155">
        <v>2</v>
      </c>
      <c r="F291" s="156">
        <v>206.91</v>
      </c>
      <c r="G291" s="157" t="s">
        <v>98</v>
      </c>
      <c r="H291" s="158">
        <v>413.82</v>
      </c>
      <c r="I291" s="159">
        <v>1</v>
      </c>
      <c r="J291" s="158">
        <v>413.82</v>
      </c>
      <c r="R291" s="47">
        <v>0</v>
      </c>
      <c r="S291" s="47">
        <v>0</v>
      </c>
      <c r="T291" s="47">
        <v>0</v>
      </c>
      <c r="U291" s="47">
        <v>0</v>
      </c>
    </row>
    <row r="292" spans="1:21" ht="15" outlineLevel="1">
      <c r="C292" s="131" t="s">
        <v>95</v>
      </c>
      <c r="G292" s="225">
        <v>413.82</v>
      </c>
      <c r="H292" s="225"/>
      <c r="I292" s="225">
        <v>413.82</v>
      </c>
      <c r="J292" s="225"/>
      <c r="O292" s="47">
        <v>413.82</v>
      </c>
      <c r="P292" s="47">
        <v>413.82</v>
      </c>
    </row>
    <row r="293" spans="1:21" ht="28.5" outlineLevel="1">
      <c r="A293" s="147" t="s">
        <v>527</v>
      </c>
      <c r="B293" s="148" t="s">
        <v>528</v>
      </c>
      <c r="C293" s="148" t="s">
        <v>529</v>
      </c>
      <c r="D293" s="149" t="s">
        <v>530</v>
      </c>
      <c r="E293" s="134">
        <v>0.8</v>
      </c>
      <c r="F293" s="150"/>
      <c r="G293" s="127"/>
      <c r="H293" s="128"/>
      <c r="I293" s="151" t="s">
        <v>98</v>
      </c>
      <c r="J293" s="128"/>
      <c r="R293" s="47">
        <v>354.02</v>
      </c>
      <c r="S293" s="47">
        <v>354.02</v>
      </c>
      <c r="T293" s="47">
        <v>250.12</v>
      </c>
      <c r="U293" s="47">
        <v>250.12</v>
      </c>
    </row>
    <row r="294" spans="1:21" ht="14.25" outlineLevel="1">
      <c r="A294" s="147"/>
      <c r="B294" s="148"/>
      <c r="C294" s="148" t="s">
        <v>88</v>
      </c>
      <c r="D294" s="149"/>
      <c r="E294" s="134"/>
      <c r="F294" s="150">
        <v>481</v>
      </c>
      <c r="G294" s="127" t="s">
        <v>98</v>
      </c>
      <c r="H294" s="128">
        <v>384.8</v>
      </c>
      <c r="I294" s="151">
        <v>1</v>
      </c>
      <c r="J294" s="128">
        <v>384.8</v>
      </c>
      <c r="Q294" s="47">
        <v>384.8</v>
      </c>
    </row>
    <row r="295" spans="1:21" ht="14.25" outlineLevel="1">
      <c r="A295" s="147"/>
      <c r="B295" s="148"/>
      <c r="C295" s="148" t="s">
        <v>97</v>
      </c>
      <c r="D295" s="149"/>
      <c r="E295" s="134"/>
      <c r="F295" s="150">
        <v>114.87</v>
      </c>
      <c r="G295" s="127" t="s">
        <v>98</v>
      </c>
      <c r="H295" s="128">
        <v>91.9</v>
      </c>
      <c r="I295" s="151">
        <v>1</v>
      </c>
      <c r="J295" s="128">
        <v>91.9</v>
      </c>
    </row>
    <row r="296" spans="1:21" ht="14.25" outlineLevel="1">
      <c r="A296" s="147"/>
      <c r="B296" s="148"/>
      <c r="C296" s="148" t="s">
        <v>90</v>
      </c>
      <c r="D296" s="149" t="s">
        <v>91</v>
      </c>
      <c r="E296" s="134">
        <v>92</v>
      </c>
      <c r="F296" s="150"/>
      <c r="G296" s="127"/>
      <c r="H296" s="128">
        <v>354.02</v>
      </c>
      <c r="I296" s="151">
        <v>92</v>
      </c>
      <c r="J296" s="128">
        <v>354.02</v>
      </c>
    </row>
    <row r="297" spans="1:21" ht="14.25" outlineLevel="1">
      <c r="A297" s="147"/>
      <c r="B297" s="148"/>
      <c r="C297" s="148" t="s">
        <v>92</v>
      </c>
      <c r="D297" s="149" t="s">
        <v>91</v>
      </c>
      <c r="E297" s="134">
        <v>65</v>
      </c>
      <c r="F297" s="150"/>
      <c r="G297" s="127"/>
      <c r="H297" s="128">
        <v>250.12</v>
      </c>
      <c r="I297" s="151">
        <v>65</v>
      </c>
      <c r="J297" s="128">
        <v>250.12</v>
      </c>
    </row>
    <row r="298" spans="1:21" ht="14.25" outlineLevel="1">
      <c r="A298" s="152"/>
      <c r="B298" s="153"/>
      <c r="C298" s="153" t="s">
        <v>93</v>
      </c>
      <c r="D298" s="154" t="s">
        <v>94</v>
      </c>
      <c r="E298" s="155">
        <v>50</v>
      </c>
      <c r="F298" s="156"/>
      <c r="G298" s="157" t="s">
        <v>98</v>
      </c>
      <c r="H298" s="158">
        <v>40</v>
      </c>
      <c r="I298" s="159"/>
      <c r="J298" s="158"/>
    </row>
    <row r="299" spans="1:21" ht="15" outlineLevel="1">
      <c r="C299" s="131" t="s">
        <v>95</v>
      </c>
      <c r="G299" s="225">
        <v>1080.8400000000001</v>
      </c>
      <c r="H299" s="225"/>
      <c r="I299" s="225">
        <v>1080.8399999999999</v>
      </c>
      <c r="J299" s="225"/>
      <c r="O299" s="79">
        <v>1080.8400000000001</v>
      </c>
      <c r="P299" s="79">
        <v>1080.8399999999999</v>
      </c>
    </row>
    <row r="300" spans="1:21" ht="98.25" outlineLevel="1">
      <c r="A300" s="147" t="s">
        <v>531</v>
      </c>
      <c r="B300" s="148" t="s">
        <v>432</v>
      </c>
      <c r="C300" s="148" t="s">
        <v>115</v>
      </c>
      <c r="D300" s="149" t="s">
        <v>454</v>
      </c>
      <c r="E300" s="134">
        <v>4</v>
      </c>
      <c r="F300" s="150">
        <v>83.56</v>
      </c>
      <c r="G300" s="127" t="s">
        <v>98</v>
      </c>
      <c r="H300" s="128">
        <v>334.24</v>
      </c>
      <c r="I300" s="151">
        <v>1</v>
      </c>
      <c r="J300" s="128">
        <v>334.24</v>
      </c>
      <c r="R300" s="47">
        <v>0</v>
      </c>
      <c r="S300" s="47">
        <v>0</v>
      </c>
      <c r="T300" s="47">
        <v>0</v>
      </c>
      <c r="U300" s="47">
        <v>0</v>
      </c>
    </row>
    <row r="301" spans="1:21" outlineLevel="1">
      <c r="A301" s="161"/>
      <c r="B301" s="161"/>
      <c r="C301" s="162" t="s">
        <v>532</v>
      </c>
      <c r="D301" s="161"/>
      <c r="E301" s="161"/>
      <c r="F301" s="161"/>
      <c r="G301" s="161"/>
      <c r="H301" s="161"/>
      <c r="I301" s="161"/>
      <c r="J301" s="161"/>
    </row>
    <row r="302" spans="1:21" ht="15" outlineLevel="1">
      <c r="C302" s="131" t="s">
        <v>95</v>
      </c>
      <c r="G302" s="225">
        <v>334.24</v>
      </c>
      <c r="H302" s="225"/>
      <c r="I302" s="225">
        <v>334.24</v>
      </c>
      <c r="J302" s="225"/>
      <c r="O302" s="47">
        <v>334.24</v>
      </c>
      <c r="P302" s="47">
        <v>334.24</v>
      </c>
    </row>
    <row r="303" spans="1:21" ht="42.75" outlineLevel="1">
      <c r="A303" s="147" t="s">
        <v>533</v>
      </c>
      <c r="B303" s="148" t="s">
        <v>534</v>
      </c>
      <c r="C303" s="148" t="s">
        <v>535</v>
      </c>
      <c r="D303" s="149" t="s">
        <v>536</v>
      </c>
      <c r="E303" s="134">
        <v>1.26</v>
      </c>
      <c r="F303" s="150"/>
      <c r="G303" s="127"/>
      <c r="H303" s="128"/>
      <c r="I303" s="151" t="s">
        <v>98</v>
      </c>
      <c r="J303" s="128"/>
      <c r="R303" s="47">
        <v>187.65</v>
      </c>
      <c r="S303" s="47">
        <v>187.65</v>
      </c>
      <c r="T303" s="47">
        <v>114.42</v>
      </c>
      <c r="U303" s="47">
        <v>114.42</v>
      </c>
    </row>
    <row r="304" spans="1:21" outlineLevel="1">
      <c r="C304" s="163" t="s">
        <v>537</v>
      </c>
    </row>
    <row r="305" spans="1:32" ht="14.25" outlineLevel="1">
      <c r="A305" s="147"/>
      <c r="B305" s="148"/>
      <c r="C305" s="148" t="s">
        <v>88</v>
      </c>
      <c r="D305" s="149"/>
      <c r="E305" s="134"/>
      <c r="F305" s="150">
        <v>87.74</v>
      </c>
      <c r="G305" s="127" t="s">
        <v>451</v>
      </c>
      <c r="H305" s="128">
        <v>152.56</v>
      </c>
      <c r="I305" s="151">
        <v>1</v>
      </c>
      <c r="J305" s="128">
        <v>152.56</v>
      </c>
      <c r="Q305" s="47">
        <v>152.56</v>
      </c>
    </row>
    <row r="306" spans="1:32" ht="14.25" outlineLevel="1">
      <c r="A306" s="147"/>
      <c r="B306" s="148"/>
      <c r="C306" s="148" t="s">
        <v>89</v>
      </c>
      <c r="D306" s="149"/>
      <c r="E306" s="134"/>
      <c r="F306" s="150">
        <v>2.62</v>
      </c>
      <c r="G306" s="127" t="s">
        <v>452</v>
      </c>
      <c r="H306" s="128">
        <v>4.95</v>
      </c>
      <c r="I306" s="151">
        <v>1</v>
      </c>
      <c r="J306" s="128">
        <v>4.95</v>
      </c>
    </row>
    <row r="307" spans="1:32" ht="14.25" outlineLevel="1">
      <c r="A307" s="147"/>
      <c r="B307" s="148"/>
      <c r="C307" s="148" t="s">
        <v>97</v>
      </c>
      <c r="D307" s="149"/>
      <c r="E307" s="134"/>
      <c r="F307" s="150">
        <v>1285.3499999999999</v>
      </c>
      <c r="G307" s="127" t="s">
        <v>98</v>
      </c>
      <c r="H307" s="128">
        <v>1619.54</v>
      </c>
      <c r="I307" s="151">
        <v>1</v>
      </c>
      <c r="J307" s="128">
        <v>1619.54</v>
      </c>
    </row>
    <row r="308" spans="1:32" ht="14.25" outlineLevel="1">
      <c r="A308" s="147"/>
      <c r="B308" s="148"/>
      <c r="C308" s="148" t="s">
        <v>90</v>
      </c>
      <c r="D308" s="149" t="s">
        <v>91</v>
      </c>
      <c r="E308" s="134">
        <v>123</v>
      </c>
      <c r="F308" s="150"/>
      <c r="G308" s="127"/>
      <c r="H308" s="128">
        <v>187.65</v>
      </c>
      <c r="I308" s="151">
        <v>123</v>
      </c>
      <c r="J308" s="128">
        <v>187.65</v>
      </c>
    </row>
    <row r="309" spans="1:32" ht="14.25" outlineLevel="1">
      <c r="A309" s="147"/>
      <c r="B309" s="148"/>
      <c r="C309" s="148" t="s">
        <v>92</v>
      </c>
      <c r="D309" s="149" t="s">
        <v>91</v>
      </c>
      <c r="E309" s="134">
        <v>75</v>
      </c>
      <c r="F309" s="150"/>
      <c r="G309" s="127"/>
      <c r="H309" s="128">
        <v>114.42</v>
      </c>
      <c r="I309" s="151">
        <v>75</v>
      </c>
      <c r="J309" s="128">
        <v>114.42</v>
      </c>
    </row>
    <row r="310" spans="1:32" ht="14.25" outlineLevel="1">
      <c r="A310" s="152"/>
      <c r="B310" s="153"/>
      <c r="C310" s="153" t="s">
        <v>93</v>
      </c>
      <c r="D310" s="154" t="s">
        <v>94</v>
      </c>
      <c r="E310" s="155">
        <v>8.99</v>
      </c>
      <c r="F310" s="156"/>
      <c r="G310" s="157" t="s">
        <v>451</v>
      </c>
      <c r="H310" s="158">
        <v>15.631812</v>
      </c>
      <c r="I310" s="159"/>
      <c r="J310" s="158"/>
    </row>
    <row r="311" spans="1:32" ht="15" outlineLevel="1">
      <c r="C311" s="131" t="s">
        <v>95</v>
      </c>
      <c r="G311" s="225">
        <v>2079.12</v>
      </c>
      <c r="H311" s="225"/>
      <c r="I311" s="225">
        <v>2079.12</v>
      </c>
      <c r="J311" s="225"/>
      <c r="O311" s="79">
        <v>2079.12</v>
      </c>
      <c r="P311" s="79">
        <v>2079.12</v>
      </c>
    </row>
    <row r="312" spans="1:32" ht="41.25" outlineLevel="1">
      <c r="A312" s="152" t="s">
        <v>538</v>
      </c>
      <c r="B312" s="153" t="s">
        <v>432</v>
      </c>
      <c r="C312" s="153" t="s">
        <v>116</v>
      </c>
      <c r="D312" s="154" t="s">
        <v>539</v>
      </c>
      <c r="E312" s="155">
        <v>126</v>
      </c>
      <c r="F312" s="156">
        <v>24.2</v>
      </c>
      <c r="G312" s="157" t="s">
        <v>98</v>
      </c>
      <c r="H312" s="158">
        <v>3049.2</v>
      </c>
      <c r="I312" s="159">
        <v>1</v>
      </c>
      <c r="J312" s="158">
        <v>3049.2</v>
      </c>
      <c r="R312" s="47">
        <v>0</v>
      </c>
      <c r="S312" s="47">
        <v>0</v>
      </c>
      <c r="T312" s="47">
        <v>0</v>
      </c>
      <c r="U312" s="47">
        <v>0</v>
      </c>
    </row>
    <row r="313" spans="1:32" ht="15" outlineLevel="1">
      <c r="C313" s="131" t="s">
        <v>95</v>
      </c>
      <c r="G313" s="225">
        <v>3049.2</v>
      </c>
      <c r="H313" s="225"/>
      <c r="I313" s="225">
        <v>3049.2</v>
      </c>
      <c r="J313" s="225"/>
      <c r="O313" s="47">
        <v>3049.2</v>
      </c>
      <c r="P313" s="47">
        <v>3049.2</v>
      </c>
    </row>
    <row r="314" spans="1:32" ht="68.25" outlineLevel="1">
      <c r="A314" s="147" t="s">
        <v>540</v>
      </c>
      <c r="B314" s="148" t="s">
        <v>432</v>
      </c>
      <c r="C314" s="148" t="s">
        <v>117</v>
      </c>
      <c r="D314" s="149" t="s">
        <v>454</v>
      </c>
      <c r="E314" s="134">
        <v>1</v>
      </c>
      <c r="F314" s="150">
        <v>97.4</v>
      </c>
      <c r="G314" s="127" t="s">
        <v>98</v>
      </c>
      <c r="H314" s="128">
        <v>97.4</v>
      </c>
      <c r="I314" s="151">
        <v>1</v>
      </c>
      <c r="J314" s="128">
        <v>97.4</v>
      </c>
      <c r="R314" s="47">
        <v>0</v>
      </c>
      <c r="S314" s="47">
        <v>0</v>
      </c>
      <c r="T314" s="47">
        <v>0</v>
      </c>
      <c r="U314" s="47">
        <v>0</v>
      </c>
    </row>
    <row r="315" spans="1:32" outlineLevel="1">
      <c r="A315" s="161"/>
      <c r="B315" s="161"/>
      <c r="C315" s="162" t="s">
        <v>541</v>
      </c>
      <c r="D315" s="161"/>
      <c r="E315" s="161"/>
      <c r="F315" s="161"/>
      <c r="G315" s="161"/>
      <c r="H315" s="161"/>
      <c r="I315" s="161"/>
      <c r="J315" s="161"/>
    </row>
    <row r="316" spans="1:32" ht="15" outlineLevel="1">
      <c r="C316" s="131" t="s">
        <v>95</v>
      </c>
      <c r="G316" s="225">
        <v>97.4</v>
      </c>
      <c r="H316" s="225"/>
      <c r="I316" s="225">
        <v>97.4</v>
      </c>
      <c r="J316" s="225"/>
      <c r="O316" s="47">
        <v>97.4</v>
      </c>
      <c r="P316" s="47">
        <v>97.4</v>
      </c>
    </row>
    <row r="317" spans="1:32" outlineLevel="1"/>
    <row r="318" spans="1:32" ht="15" outlineLevel="1">
      <c r="A318" s="240" t="s">
        <v>542</v>
      </c>
      <c r="B318" s="240"/>
      <c r="C318" s="240"/>
      <c r="D318" s="240"/>
      <c r="E318" s="240"/>
      <c r="F318" s="240"/>
      <c r="G318" s="225">
        <v>76541.349999999991</v>
      </c>
      <c r="H318" s="225"/>
      <c r="I318" s="225">
        <v>76541.349999999991</v>
      </c>
      <c r="J318" s="225"/>
      <c r="AF318" s="85" t="s">
        <v>542</v>
      </c>
    </row>
    <row r="319" spans="1:32" outlineLevel="1"/>
    <row r="320" spans="1:32" outlineLevel="1"/>
    <row r="321" spans="1:31" outlineLevel="1"/>
    <row r="322" spans="1:31" ht="16.5" outlineLevel="1">
      <c r="A322" s="229" t="s">
        <v>543</v>
      </c>
      <c r="B322" s="229"/>
      <c r="C322" s="229"/>
      <c r="D322" s="229"/>
      <c r="E322" s="229"/>
      <c r="F322" s="229"/>
      <c r="G322" s="229"/>
      <c r="H322" s="229"/>
      <c r="I322" s="229"/>
      <c r="J322" s="229"/>
      <c r="AE322" s="63" t="s">
        <v>543</v>
      </c>
    </row>
    <row r="323" spans="1:31" ht="85.5" outlineLevel="1">
      <c r="A323" s="147" t="s">
        <v>544</v>
      </c>
      <c r="B323" s="148" t="s">
        <v>545</v>
      </c>
      <c r="C323" s="148" t="s">
        <v>546</v>
      </c>
      <c r="D323" s="149" t="s">
        <v>547</v>
      </c>
      <c r="E323" s="134">
        <v>0.28000000000000003</v>
      </c>
      <c r="F323" s="150"/>
      <c r="G323" s="127"/>
      <c r="H323" s="128"/>
      <c r="I323" s="151" t="s">
        <v>98</v>
      </c>
      <c r="J323" s="128"/>
      <c r="R323" s="47">
        <v>492.36</v>
      </c>
      <c r="S323" s="47">
        <v>492.36</v>
      </c>
      <c r="T323" s="47">
        <v>257.89999999999998</v>
      </c>
      <c r="U323" s="47">
        <v>257.89999999999998</v>
      </c>
    </row>
    <row r="324" spans="1:31" ht="14.25" outlineLevel="1">
      <c r="A324" s="147"/>
      <c r="B324" s="148"/>
      <c r="C324" s="148" t="s">
        <v>88</v>
      </c>
      <c r="D324" s="149"/>
      <c r="E324" s="134"/>
      <c r="F324" s="150">
        <v>1192.94</v>
      </c>
      <c r="G324" s="127" t="s">
        <v>451</v>
      </c>
      <c r="H324" s="128">
        <v>460.95</v>
      </c>
      <c r="I324" s="151">
        <v>1</v>
      </c>
      <c r="J324" s="128">
        <v>460.95</v>
      </c>
      <c r="Q324" s="47">
        <v>460.95</v>
      </c>
    </row>
    <row r="325" spans="1:31" ht="14.25" outlineLevel="1">
      <c r="A325" s="147"/>
      <c r="B325" s="148"/>
      <c r="C325" s="148" t="s">
        <v>89</v>
      </c>
      <c r="D325" s="149"/>
      <c r="E325" s="134"/>
      <c r="F325" s="150">
        <v>53.24</v>
      </c>
      <c r="G325" s="127" t="s">
        <v>452</v>
      </c>
      <c r="H325" s="128">
        <v>22.36</v>
      </c>
      <c r="I325" s="151">
        <v>1</v>
      </c>
      <c r="J325" s="128">
        <v>22.36</v>
      </c>
    </row>
    <row r="326" spans="1:31" ht="14.25" outlineLevel="1">
      <c r="A326" s="147"/>
      <c r="B326" s="148"/>
      <c r="C326" s="148" t="s">
        <v>96</v>
      </c>
      <c r="D326" s="149"/>
      <c r="E326" s="134"/>
      <c r="F326" s="150">
        <v>18.96</v>
      </c>
      <c r="G326" s="127" t="s">
        <v>452</v>
      </c>
      <c r="H326" s="160">
        <v>7.96</v>
      </c>
      <c r="I326" s="151">
        <v>1</v>
      </c>
      <c r="J326" s="160">
        <v>7.96</v>
      </c>
      <c r="Q326" s="47">
        <v>7.96</v>
      </c>
    </row>
    <row r="327" spans="1:31" ht="14.25" outlineLevel="1">
      <c r="A327" s="147"/>
      <c r="B327" s="148"/>
      <c r="C327" s="148" t="s">
        <v>97</v>
      </c>
      <c r="D327" s="149"/>
      <c r="E327" s="134"/>
      <c r="F327" s="150">
        <v>4768.29</v>
      </c>
      <c r="G327" s="127" t="s">
        <v>98</v>
      </c>
      <c r="H327" s="128">
        <v>1335.12</v>
      </c>
      <c r="I327" s="151">
        <v>1</v>
      </c>
      <c r="J327" s="128">
        <v>1335.12</v>
      </c>
    </row>
    <row r="328" spans="1:31" ht="14.25" outlineLevel="1">
      <c r="A328" s="147"/>
      <c r="B328" s="148"/>
      <c r="C328" s="148" t="s">
        <v>90</v>
      </c>
      <c r="D328" s="149" t="s">
        <v>91</v>
      </c>
      <c r="E328" s="134">
        <v>105</v>
      </c>
      <c r="F328" s="150"/>
      <c r="G328" s="127"/>
      <c r="H328" s="128">
        <v>492.36</v>
      </c>
      <c r="I328" s="151">
        <v>105</v>
      </c>
      <c r="J328" s="128">
        <v>492.36</v>
      </c>
    </row>
    <row r="329" spans="1:31" ht="14.25" outlineLevel="1">
      <c r="A329" s="147"/>
      <c r="B329" s="148"/>
      <c r="C329" s="148" t="s">
        <v>92</v>
      </c>
      <c r="D329" s="149" t="s">
        <v>91</v>
      </c>
      <c r="E329" s="134">
        <v>55</v>
      </c>
      <c r="F329" s="150"/>
      <c r="G329" s="127"/>
      <c r="H329" s="128">
        <v>257.89999999999998</v>
      </c>
      <c r="I329" s="151">
        <v>55</v>
      </c>
      <c r="J329" s="128">
        <v>257.89999999999998</v>
      </c>
    </row>
    <row r="330" spans="1:31" ht="14.25" outlineLevel="1">
      <c r="A330" s="152"/>
      <c r="B330" s="153"/>
      <c r="C330" s="153" t="s">
        <v>93</v>
      </c>
      <c r="D330" s="154" t="s">
        <v>94</v>
      </c>
      <c r="E330" s="155">
        <v>129.94999999999999</v>
      </c>
      <c r="F330" s="156"/>
      <c r="G330" s="157" t="s">
        <v>451</v>
      </c>
      <c r="H330" s="158">
        <v>50.212679999999992</v>
      </c>
      <c r="I330" s="159"/>
      <c r="J330" s="158"/>
    </row>
    <row r="331" spans="1:31" ht="15" outlineLevel="1">
      <c r="C331" s="131" t="s">
        <v>95</v>
      </c>
      <c r="G331" s="225">
        <v>2568.6899999999996</v>
      </c>
      <c r="H331" s="225"/>
      <c r="I331" s="225">
        <v>2568.69</v>
      </c>
      <c r="J331" s="225"/>
      <c r="O331" s="79">
        <v>2568.6899999999996</v>
      </c>
      <c r="P331" s="79">
        <v>2568.69</v>
      </c>
    </row>
    <row r="332" spans="1:31" ht="28.5" outlineLevel="1">
      <c r="A332" s="147" t="s">
        <v>548</v>
      </c>
      <c r="B332" s="148" t="s">
        <v>549</v>
      </c>
      <c r="C332" s="148" t="s">
        <v>550</v>
      </c>
      <c r="D332" s="149" t="s">
        <v>384</v>
      </c>
      <c r="E332" s="134">
        <v>0.28000000000000003</v>
      </c>
      <c r="F332" s="150"/>
      <c r="G332" s="127"/>
      <c r="H332" s="128"/>
      <c r="I332" s="151" t="s">
        <v>98</v>
      </c>
      <c r="J332" s="128"/>
      <c r="R332" s="47">
        <v>25.63</v>
      </c>
      <c r="S332" s="47">
        <v>25.63</v>
      </c>
      <c r="T332" s="47">
        <v>13.43</v>
      </c>
      <c r="U332" s="47">
        <v>13.43</v>
      </c>
    </row>
    <row r="333" spans="1:31" ht="14.25" outlineLevel="1">
      <c r="A333" s="147"/>
      <c r="B333" s="148"/>
      <c r="C333" s="148" t="s">
        <v>88</v>
      </c>
      <c r="D333" s="149"/>
      <c r="E333" s="134"/>
      <c r="F333" s="150">
        <v>63.01</v>
      </c>
      <c r="G333" s="127" t="s">
        <v>451</v>
      </c>
      <c r="H333" s="128">
        <v>24.35</v>
      </c>
      <c r="I333" s="151">
        <v>1</v>
      </c>
      <c r="J333" s="128">
        <v>24.35</v>
      </c>
      <c r="Q333" s="47">
        <v>24.35</v>
      </c>
    </row>
    <row r="334" spans="1:31" ht="14.25" outlineLevel="1">
      <c r="A334" s="147"/>
      <c r="B334" s="148"/>
      <c r="C334" s="148" t="s">
        <v>89</v>
      </c>
      <c r="D334" s="149"/>
      <c r="E334" s="134"/>
      <c r="F334" s="150">
        <v>1.18</v>
      </c>
      <c r="G334" s="127" t="s">
        <v>452</v>
      </c>
      <c r="H334" s="128">
        <v>0.5</v>
      </c>
      <c r="I334" s="151">
        <v>1</v>
      </c>
      <c r="J334" s="128">
        <v>0.5</v>
      </c>
    </row>
    <row r="335" spans="1:31" ht="14.25" outlineLevel="1">
      <c r="A335" s="147"/>
      <c r="B335" s="148"/>
      <c r="C335" s="148" t="s">
        <v>96</v>
      </c>
      <c r="D335" s="149"/>
      <c r="E335" s="134"/>
      <c r="F335" s="150">
        <v>0.14000000000000001</v>
      </c>
      <c r="G335" s="127" t="s">
        <v>452</v>
      </c>
      <c r="H335" s="160">
        <v>0.06</v>
      </c>
      <c r="I335" s="151">
        <v>1</v>
      </c>
      <c r="J335" s="160">
        <v>0.06</v>
      </c>
      <c r="Q335" s="47">
        <v>0.06</v>
      </c>
    </row>
    <row r="336" spans="1:31" ht="14.25" outlineLevel="1">
      <c r="A336" s="147"/>
      <c r="B336" s="148"/>
      <c r="C336" s="148" t="s">
        <v>97</v>
      </c>
      <c r="D336" s="149"/>
      <c r="E336" s="134"/>
      <c r="F336" s="150">
        <v>0.18</v>
      </c>
      <c r="G336" s="127" t="s">
        <v>98</v>
      </c>
      <c r="H336" s="128">
        <v>0.05</v>
      </c>
      <c r="I336" s="151">
        <v>1</v>
      </c>
      <c r="J336" s="128">
        <v>0.05</v>
      </c>
    </row>
    <row r="337" spans="1:21" ht="14.25" outlineLevel="1">
      <c r="A337" s="147"/>
      <c r="B337" s="148"/>
      <c r="C337" s="148" t="s">
        <v>90</v>
      </c>
      <c r="D337" s="149" t="s">
        <v>91</v>
      </c>
      <c r="E337" s="134">
        <v>105</v>
      </c>
      <c r="F337" s="150"/>
      <c r="G337" s="127"/>
      <c r="H337" s="128">
        <v>25.63</v>
      </c>
      <c r="I337" s="151">
        <v>105</v>
      </c>
      <c r="J337" s="128">
        <v>25.63</v>
      </c>
    </row>
    <row r="338" spans="1:21" ht="14.25" outlineLevel="1">
      <c r="A338" s="147"/>
      <c r="B338" s="148"/>
      <c r="C338" s="148" t="s">
        <v>92</v>
      </c>
      <c r="D338" s="149" t="s">
        <v>91</v>
      </c>
      <c r="E338" s="134">
        <v>55</v>
      </c>
      <c r="F338" s="150"/>
      <c r="G338" s="127"/>
      <c r="H338" s="128">
        <v>13.43</v>
      </c>
      <c r="I338" s="151">
        <v>55</v>
      </c>
      <c r="J338" s="128">
        <v>13.43</v>
      </c>
    </row>
    <row r="339" spans="1:21" ht="14.25" outlineLevel="1">
      <c r="A339" s="152"/>
      <c r="B339" s="153"/>
      <c r="C339" s="153" t="s">
        <v>93</v>
      </c>
      <c r="D339" s="154" t="s">
        <v>94</v>
      </c>
      <c r="E339" s="155">
        <v>6.55</v>
      </c>
      <c r="F339" s="156"/>
      <c r="G339" s="157" t="s">
        <v>451</v>
      </c>
      <c r="H339" s="158">
        <v>2.5309199999999996</v>
      </c>
      <c r="I339" s="159"/>
      <c r="J339" s="158"/>
    </row>
    <row r="340" spans="1:21" ht="15" outlineLevel="1">
      <c r="C340" s="131" t="s">
        <v>95</v>
      </c>
      <c r="G340" s="225">
        <v>63.960000000000008</v>
      </c>
      <c r="H340" s="225"/>
      <c r="I340" s="225">
        <v>63.96</v>
      </c>
      <c r="J340" s="225"/>
      <c r="O340" s="79">
        <v>63.960000000000008</v>
      </c>
      <c r="P340" s="79">
        <v>63.96</v>
      </c>
    </row>
    <row r="341" spans="1:21" ht="28.5" outlineLevel="1">
      <c r="A341" s="152" t="s">
        <v>551</v>
      </c>
      <c r="B341" s="153" t="s">
        <v>552</v>
      </c>
      <c r="C341" s="153" t="s">
        <v>553</v>
      </c>
      <c r="D341" s="154" t="s">
        <v>554</v>
      </c>
      <c r="E341" s="155">
        <v>3.64</v>
      </c>
      <c r="F341" s="156">
        <v>56.9</v>
      </c>
      <c r="G341" s="157" t="s">
        <v>98</v>
      </c>
      <c r="H341" s="158">
        <v>207.12</v>
      </c>
      <c r="I341" s="159">
        <v>1</v>
      </c>
      <c r="J341" s="158">
        <v>207.12</v>
      </c>
      <c r="R341" s="47">
        <v>0</v>
      </c>
      <c r="S341" s="47">
        <v>0</v>
      </c>
      <c r="T341" s="47">
        <v>0</v>
      </c>
      <c r="U341" s="47">
        <v>0</v>
      </c>
    </row>
    <row r="342" spans="1:21" ht="15" outlineLevel="1">
      <c r="C342" s="131" t="s">
        <v>95</v>
      </c>
      <c r="G342" s="225">
        <v>207.12</v>
      </c>
      <c r="H342" s="225"/>
      <c r="I342" s="225">
        <v>207.12</v>
      </c>
      <c r="J342" s="225"/>
      <c r="O342" s="47">
        <v>207.12</v>
      </c>
      <c r="P342" s="47">
        <v>207.12</v>
      </c>
    </row>
    <row r="343" spans="1:21" ht="71.25" outlineLevel="1">
      <c r="A343" s="147" t="s">
        <v>555</v>
      </c>
      <c r="B343" s="148" t="s">
        <v>556</v>
      </c>
      <c r="C343" s="148" t="s">
        <v>557</v>
      </c>
      <c r="D343" s="149" t="s">
        <v>495</v>
      </c>
      <c r="E343" s="134">
        <v>0.28000000000000003</v>
      </c>
      <c r="F343" s="150"/>
      <c r="G343" s="127"/>
      <c r="H343" s="128"/>
      <c r="I343" s="151" t="s">
        <v>98</v>
      </c>
      <c r="J343" s="128"/>
      <c r="R343" s="47">
        <v>63.72</v>
      </c>
      <c r="S343" s="47">
        <v>63.72</v>
      </c>
      <c r="T343" s="47">
        <v>33.380000000000003</v>
      </c>
      <c r="U343" s="47">
        <v>33.380000000000003</v>
      </c>
    </row>
    <row r="344" spans="1:21" ht="14.25" outlineLevel="1">
      <c r="A344" s="147"/>
      <c r="B344" s="148"/>
      <c r="C344" s="148" t="s">
        <v>88</v>
      </c>
      <c r="D344" s="149"/>
      <c r="E344" s="134"/>
      <c r="F344" s="150">
        <v>156.91999999999999</v>
      </c>
      <c r="G344" s="127" t="s">
        <v>451</v>
      </c>
      <c r="H344" s="128">
        <v>60.63</v>
      </c>
      <c r="I344" s="151">
        <v>1</v>
      </c>
      <c r="J344" s="128">
        <v>60.63</v>
      </c>
      <c r="Q344" s="47">
        <v>60.63</v>
      </c>
    </row>
    <row r="345" spans="1:21" ht="14.25" outlineLevel="1">
      <c r="A345" s="147"/>
      <c r="B345" s="148"/>
      <c r="C345" s="148" t="s">
        <v>89</v>
      </c>
      <c r="D345" s="149"/>
      <c r="E345" s="134"/>
      <c r="F345" s="150">
        <v>3.8</v>
      </c>
      <c r="G345" s="127" t="s">
        <v>452</v>
      </c>
      <c r="H345" s="128">
        <v>1.6</v>
      </c>
      <c r="I345" s="151">
        <v>1</v>
      </c>
      <c r="J345" s="128">
        <v>1.6</v>
      </c>
    </row>
    <row r="346" spans="1:21" ht="14.25" outlineLevel="1">
      <c r="A346" s="147"/>
      <c r="B346" s="148"/>
      <c r="C346" s="148" t="s">
        <v>96</v>
      </c>
      <c r="D346" s="149"/>
      <c r="E346" s="134"/>
      <c r="F346" s="150">
        <v>0.14000000000000001</v>
      </c>
      <c r="G346" s="127" t="s">
        <v>452</v>
      </c>
      <c r="H346" s="160">
        <v>0.06</v>
      </c>
      <c r="I346" s="151">
        <v>1</v>
      </c>
      <c r="J346" s="160">
        <v>0.06</v>
      </c>
      <c r="Q346" s="47">
        <v>0.06</v>
      </c>
    </row>
    <row r="347" spans="1:21" ht="14.25" outlineLevel="1">
      <c r="A347" s="147"/>
      <c r="B347" s="148"/>
      <c r="C347" s="148" t="s">
        <v>97</v>
      </c>
      <c r="D347" s="149"/>
      <c r="E347" s="134"/>
      <c r="F347" s="150">
        <v>411.23</v>
      </c>
      <c r="G347" s="127" t="s">
        <v>98</v>
      </c>
      <c r="H347" s="128">
        <v>115.14</v>
      </c>
      <c r="I347" s="151">
        <v>1</v>
      </c>
      <c r="J347" s="128">
        <v>115.14</v>
      </c>
    </row>
    <row r="348" spans="1:21" ht="14.25" outlineLevel="1">
      <c r="A348" s="147"/>
      <c r="B348" s="148"/>
      <c r="C348" s="148" t="s">
        <v>90</v>
      </c>
      <c r="D348" s="149" t="s">
        <v>91</v>
      </c>
      <c r="E348" s="134">
        <v>105</v>
      </c>
      <c r="F348" s="150"/>
      <c r="G348" s="127"/>
      <c r="H348" s="128">
        <v>63.72</v>
      </c>
      <c r="I348" s="151">
        <v>105</v>
      </c>
      <c r="J348" s="128">
        <v>63.72</v>
      </c>
    </row>
    <row r="349" spans="1:21" ht="14.25" outlineLevel="1">
      <c r="A349" s="147"/>
      <c r="B349" s="148"/>
      <c r="C349" s="148" t="s">
        <v>92</v>
      </c>
      <c r="D349" s="149" t="s">
        <v>91</v>
      </c>
      <c r="E349" s="134">
        <v>55</v>
      </c>
      <c r="F349" s="150"/>
      <c r="G349" s="127"/>
      <c r="H349" s="128">
        <v>33.380000000000003</v>
      </c>
      <c r="I349" s="151">
        <v>55</v>
      </c>
      <c r="J349" s="128">
        <v>33.380000000000003</v>
      </c>
    </row>
    <row r="350" spans="1:21" ht="14.25" outlineLevel="1">
      <c r="A350" s="152"/>
      <c r="B350" s="153"/>
      <c r="C350" s="153" t="s">
        <v>93</v>
      </c>
      <c r="D350" s="154" t="s">
        <v>94</v>
      </c>
      <c r="E350" s="155">
        <v>16.5</v>
      </c>
      <c r="F350" s="156"/>
      <c r="G350" s="157" t="s">
        <v>451</v>
      </c>
      <c r="H350" s="158">
        <v>6.3755999999999995</v>
      </c>
      <c r="I350" s="159"/>
      <c r="J350" s="158"/>
    </row>
    <row r="351" spans="1:21" ht="15" outlineLevel="1">
      <c r="C351" s="131" t="s">
        <v>95</v>
      </c>
      <c r="G351" s="225">
        <v>274.47000000000003</v>
      </c>
      <c r="H351" s="225"/>
      <c r="I351" s="225">
        <v>274.47000000000003</v>
      </c>
      <c r="J351" s="225"/>
      <c r="O351" s="79">
        <v>274.47000000000003</v>
      </c>
      <c r="P351" s="79">
        <v>274.47000000000003</v>
      </c>
    </row>
    <row r="352" spans="1:21" ht="71.25" outlineLevel="1">
      <c r="A352" s="147" t="s">
        <v>558</v>
      </c>
      <c r="B352" s="148" t="s">
        <v>559</v>
      </c>
      <c r="C352" s="148" t="s">
        <v>560</v>
      </c>
      <c r="D352" s="149" t="s">
        <v>495</v>
      </c>
      <c r="E352" s="134">
        <v>0.28000000000000003</v>
      </c>
      <c r="F352" s="150"/>
      <c r="G352" s="127"/>
      <c r="H352" s="128"/>
      <c r="I352" s="151" t="s">
        <v>98</v>
      </c>
      <c r="J352" s="128"/>
      <c r="R352" s="47">
        <v>242.59</v>
      </c>
      <c r="S352" s="47">
        <v>242.59</v>
      </c>
      <c r="T352" s="47">
        <v>127.07</v>
      </c>
      <c r="U352" s="47">
        <v>127.07</v>
      </c>
    </row>
    <row r="353" spans="1:21" ht="14.25" outlineLevel="1">
      <c r="A353" s="147"/>
      <c r="B353" s="148"/>
      <c r="C353" s="148" t="s">
        <v>88</v>
      </c>
      <c r="D353" s="149"/>
      <c r="E353" s="134"/>
      <c r="F353" s="150">
        <v>597.54999999999995</v>
      </c>
      <c r="G353" s="127" t="s">
        <v>451</v>
      </c>
      <c r="H353" s="128">
        <v>230.89</v>
      </c>
      <c r="I353" s="151">
        <v>1</v>
      </c>
      <c r="J353" s="128">
        <v>230.89</v>
      </c>
      <c r="Q353" s="47">
        <v>230.89</v>
      </c>
    </row>
    <row r="354" spans="1:21" ht="14.25" outlineLevel="1">
      <c r="A354" s="147"/>
      <c r="B354" s="148"/>
      <c r="C354" s="148" t="s">
        <v>89</v>
      </c>
      <c r="D354" s="149"/>
      <c r="E354" s="134"/>
      <c r="F354" s="150">
        <v>18.260000000000002</v>
      </c>
      <c r="G354" s="127" t="s">
        <v>452</v>
      </c>
      <c r="H354" s="128">
        <v>7.67</v>
      </c>
      <c r="I354" s="151">
        <v>1</v>
      </c>
      <c r="J354" s="128">
        <v>7.67</v>
      </c>
    </row>
    <row r="355" spans="1:21" ht="14.25" outlineLevel="1">
      <c r="A355" s="147"/>
      <c r="B355" s="148"/>
      <c r="C355" s="148" t="s">
        <v>96</v>
      </c>
      <c r="D355" s="149"/>
      <c r="E355" s="134"/>
      <c r="F355" s="150">
        <v>0.35</v>
      </c>
      <c r="G355" s="127" t="s">
        <v>452</v>
      </c>
      <c r="H355" s="160">
        <v>0.15</v>
      </c>
      <c r="I355" s="151">
        <v>1</v>
      </c>
      <c r="J355" s="160">
        <v>0.15</v>
      </c>
      <c r="Q355" s="47">
        <v>0.15</v>
      </c>
    </row>
    <row r="356" spans="1:21" ht="14.25" outlineLevel="1">
      <c r="A356" s="147"/>
      <c r="B356" s="148"/>
      <c r="C356" s="148" t="s">
        <v>97</v>
      </c>
      <c r="D356" s="149"/>
      <c r="E356" s="134"/>
      <c r="F356" s="150">
        <v>1402.7</v>
      </c>
      <c r="G356" s="127" t="s">
        <v>98</v>
      </c>
      <c r="H356" s="128">
        <v>392.76</v>
      </c>
      <c r="I356" s="151">
        <v>1</v>
      </c>
      <c r="J356" s="128">
        <v>392.76</v>
      </c>
    </row>
    <row r="357" spans="1:21" ht="14.25" outlineLevel="1">
      <c r="A357" s="147"/>
      <c r="B357" s="148"/>
      <c r="C357" s="148" t="s">
        <v>90</v>
      </c>
      <c r="D357" s="149" t="s">
        <v>91</v>
      </c>
      <c r="E357" s="134">
        <v>105</v>
      </c>
      <c r="F357" s="150"/>
      <c r="G357" s="127"/>
      <c r="H357" s="128">
        <v>242.59</v>
      </c>
      <c r="I357" s="151">
        <v>105</v>
      </c>
      <c r="J357" s="128">
        <v>242.59</v>
      </c>
    </row>
    <row r="358" spans="1:21" ht="14.25" outlineLevel="1">
      <c r="A358" s="147"/>
      <c r="B358" s="148"/>
      <c r="C358" s="148" t="s">
        <v>92</v>
      </c>
      <c r="D358" s="149" t="s">
        <v>91</v>
      </c>
      <c r="E358" s="134">
        <v>55</v>
      </c>
      <c r="F358" s="150"/>
      <c r="G358" s="127"/>
      <c r="H358" s="128">
        <v>127.07</v>
      </c>
      <c r="I358" s="151">
        <v>55</v>
      </c>
      <c r="J358" s="128">
        <v>127.07</v>
      </c>
    </row>
    <row r="359" spans="1:21" ht="14.25" outlineLevel="1">
      <c r="A359" s="152"/>
      <c r="B359" s="153"/>
      <c r="C359" s="153" t="s">
        <v>93</v>
      </c>
      <c r="D359" s="154" t="s">
        <v>94</v>
      </c>
      <c r="E359" s="155">
        <v>68.37</v>
      </c>
      <c r="F359" s="156"/>
      <c r="G359" s="157" t="s">
        <v>451</v>
      </c>
      <c r="H359" s="158">
        <v>26.418168000000001</v>
      </c>
      <c r="I359" s="159"/>
      <c r="J359" s="158"/>
    </row>
    <row r="360" spans="1:21" ht="15" outlineLevel="1">
      <c r="C360" s="131" t="s">
        <v>95</v>
      </c>
      <c r="G360" s="225">
        <v>1000.9799999999999</v>
      </c>
      <c r="H360" s="225"/>
      <c r="I360" s="225">
        <v>1000.98</v>
      </c>
      <c r="J360" s="225"/>
      <c r="O360" s="79">
        <v>1000.9799999999999</v>
      </c>
      <c r="P360" s="79">
        <v>1000.98</v>
      </c>
    </row>
    <row r="361" spans="1:21" ht="42.75" outlineLevel="1">
      <c r="A361" s="147" t="s">
        <v>561</v>
      </c>
      <c r="B361" s="148" t="s">
        <v>534</v>
      </c>
      <c r="C361" s="148" t="s">
        <v>562</v>
      </c>
      <c r="D361" s="149" t="s">
        <v>536</v>
      </c>
      <c r="E361" s="134">
        <v>0.18</v>
      </c>
      <c r="F361" s="150"/>
      <c r="G361" s="127"/>
      <c r="H361" s="128"/>
      <c r="I361" s="151" t="s">
        <v>98</v>
      </c>
      <c r="J361" s="128"/>
      <c r="R361" s="47">
        <v>26.8</v>
      </c>
      <c r="S361" s="47">
        <v>26.8</v>
      </c>
      <c r="T361" s="47">
        <v>16.34</v>
      </c>
      <c r="U361" s="47">
        <v>16.34</v>
      </c>
    </row>
    <row r="362" spans="1:21" ht="14.25" outlineLevel="1">
      <c r="A362" s="147"/>
      <c r="B362" s="148"/>
      <c r="C362" s="148" t="s">
        <v>88</v>
      </c>
      <c r="D362" s="149"/>
      <c r="E362" s="134"/>
      <c r="F362" s="150">
        <v>87.74</v>
      </c>
      <c r="G362" s="127" t="s">
        <v>451</v>
      </c>
      <c r="H362" s="128">
        <v>21.79</v>
      </c>
      <c r="I362" s="151">
        <v>1</v>
      </c>
      <c r="J362" s="128">
        <v>21.79</v>
      </c>
      <c r="Q362" s="47">
        <v>21.79</v>
      </c>
    </row>
    <row r="363" spans="1:21" ht="14.25" outlineLevel="1">
      <c r="A363" s="147"/>
      <c r="B363" s="148"/>
      <c r="C363" s="148" t="s">
        <v>89</v>
      </c>
      <c r="D363" s="149"/>
      <c r="E363" s="134"/>
      <c r="F363" s="150">
        <v>2.62</v>
      </c>
      <c r="G363" s="127" t="s">
        <v>452</v>
      </c>
      <c r="H363" s="128">
        <v>0.71</v>
      </c>
      <c r="I363" s="151">
        <v>1</v>
      </c>
      <c r="J363" s="128">
        <v>0.71</v>
      </c>
    </row>
    <row r="364" spans="1:21" ht="14.25" outlineLevel="1">
      <c r="A364" s="147"/>
      <c r="B364" s="148"/>
      <c r="C364" s="148" t="s">
        <v>97</v>
      </c>
      <c r="D364" s="149"/>
      <c r="E364" s="134"/>
      <c r="F364" s="150">
        <v>1285.3499999999999</v>
      </c>
      <c r="G364" s="127" t="s">
        <v>98</v>
      </c>
      <c r="H364" s="128">
        <v>231.36</v>
      </c>
      <c r="I364" s="151">
        <v>1</v>
      </c>
      <c r="J364" s="128">
        <v>231.36</v>
      </c>
    </row>
    <row r="365" spans="1:21" ht="14.25" outlineLevel="1">
      <c r="A365" s="147"/>
      <c r="B365" s="148"/>
      <c r="C365" s="148" t="s">
        <v>90</v>
      </c>
      <c r="D365" s="149" t="s">
        <v>91</v>
      </c>
      <c r="E365" s="134">
        <v>123</v>
      </c>
      <c r="F365" s="150"/>
      <c r="G365" s="127"/>
      <c r="H365" s="128">
        <v>26.8</v>
      </c>
      <c r="I365" s="151">
        <v>123</v>
      </c>
      <c r="J365" s="128">
        <v>26.8</v>
      </c>
    </row>
    <row r="366" spans="1:21" ht="14.25" outlineLevel="1">
      <c r="A366" s="147"/>
      <c r="B366" s="148"/>
      <c r="C366" s="148" t="s">
        <v>92</v>
      </c>
      <c r="D366" s="149" t="s">
        <v>91</v>
      </c>
      <c r="E366" s="134">
        <v>75</v>
      </c>
      <c r="F366" s="150"/>
      <c r="G366" s="127"/>
      <c r="H366" s="128">
        <v>16.34</v>
      </c>
      <c r="I366" s="151">
        <v>75</v>
      </c>
      <c r="J366" s="128">
        <v>16.34</v>
      </c>
    </row>
    <row r="367" spans="1:21" ht="14.25" outlineLevel="1">
      <c r="A367" s="152"/>
      <c r="B367" s="153"/>
      <c r="C367" s="153" t="s">
        <v>93</v>
      </c>
      <c r="D367" s="154" t="s">
        <v>94</v>
      </c>
      <c r="E367" s="155">
        <v>8.99</v>
      </c>
      <c r="F367" s="156"/>
      <c r="G367" s="157" t="s">
        <v>451</v>
      </c>
      <c r="H367" s="158">
        <v>2.2331159999999999</v>
      </c>
      <c r="I367" s="159"/>
      <c r="J367" s="158"/>
    </row>
    <row r="368" spans="1:21" ht="15" outlineLevel="1">
      <c r="C368" s="131" t="s">
        <v>95</v>
      </c>
      <c r="G368" s="225">
        <v>297</v>
      </c>
      <c r="H368" s="225"/>
      <c r="I368" s="225">
        <v>297</v>
      </c>
      <c r="J368" s="225"/>
      <c r="O368" s="79">
        <v>297</v>
      </c>
      <c r="P368" s="79">
        <v>297</v>
      </c>
    </row>
    <row r="369" spans="1:32" outlineLevel="1"/>
    <row r="370" spans="1:32" ht="15" outlineLevel="1">
      <c r="A370" s="240" t="s">
        <v>563</v>
      </c>
      <c r="B370" s="240"/>
      <c r="C370" s="240"/>
      <c r="D370" s="240"/>
      <c r="E370" s="240"/>
      <c r="F370" s="240"/>
      <c r="G370" s="225">
        <v>4412.2199999999993</v>
      </c>
      <c r="H370" s="225"/>
      <c r="I370" s="225">
        <v>4412.2199999999993</v>
      </c>
      <c r="J370" s="225"/>
      <c r="AF370" s="85" t="s">
        <v>563</v>
      </c>
    </row>
    <row r="371" spans="1:32" outlineLevel="1"/>
    <row r="372" spans="1:32" outlineLevel="1"/>
    <row r="373" spans="1:32" outlineLevel="1"/>
    <row r="374" spans="1:32" ht="16.5" outlineLevel="1">
      <c r="A374" s="229" t="s">
        <v>564</v>
      </c>
      <c r="B374" s="229"/>
      <c r="C374" s="229"/>
      <c r="D374" s="229"/>
      <c r="E374" s="229"/>
      <c r="F374" s="229"/>
      <c r="G374" s="229"/>
      <c r="H374" s="229"/>
      <c r="I374" s="229"/>
      <c r="J374" s="229"/>
      <c r="AE374" s="63" t="s">
        <v>564</v>
      </c>
    </row>
    <row r="375" spans="1:32" ht="42.75" outlineLevel="1">
      <c r="A375" s="147" t="s">
        <v>565</v>
      </c>
      <c r="B375" s="148" t="s">
        <v>566</v>
      </c>
      <c r="C375" s="148" t="s">
        <v>567</v>
      </c>
      <c r="D375" s="149" t="s">
        <v>568</v>
      </c>
      <c r="E375" s="134">
        <v>9.8000000000000004E-2</v>
      </c>
      <c r="F375" s="150"/>
      <c r="G375" s="127"/>
      <c r="H375" s="128"/>
      <c r="I375" s="151" t="s">
        <v>98</v>
      </c>
      <c r="J375" s="128"/>
      <c r="R375" s="47">
        <v>94.18</v>
      </c>
      <c r="S375" s="47">
        <v>94.18</v>
      </c>
      <c r="T375" s="47">
        <v>52.97</v>
      </c>
      <c r="U375" s="47">
        <v>52.97</v>
      </c>
    </row>
    <row r="376" spans="1:32" ht="14.25" outlineLevel="1">
      <c r="A376" s="147"/>
      <c r="B376" s="148"/>
      <c r="C376" s="148" t="s">
        <v>88</v>
      </c>
      <c r="D376" s="149"/>
      <c r="E376" s="134"/>
      <c r="F376" s="150">
        <v>1201.2</v>
      </c>
      <c r="G376" s="127" t="s">
        <v>98</v>
      </c>
      <c r="H376" s="128">
        <v>117.72</v>
      </c>
      <c r="I376" s="151">
        <v>1</v>
      </c>
      <c r="J376" s="128">
        <v>117.72</v>
      </c>
      <c r="Q376" s="47">
        <v>117.72</v>
      </c>
    </row>
    <row r="377" spans="1:32" ht="14.25" outlineLevel="1">
      <c r="A377" s="147"/>
      <c r="B377" s="148"/>
      <c r="C377" s="148" t="s">
        <v>90</v>
      </c>
      <c r="D377" s="149" t="s">
        <v>91</v>
      </c>
      <c r="E377" s="134">
        <v>80</v>
      </c>
      <c r="F377" s="150"/>
      <c r="G377" s="127"/>
      <c r="H377" s="128">
        <v>94.18</v>
      </c>
      <c r="I377" s="151">
        <v>80</v>
      </c>
      <c r="J377" s="128">
        <v>94.18</v>
      </c>
    </row>
    <row r="378" spans="1:32" ht="14.25" outlineLevel="1">
      <c r="A378" s="147"/>
      <c r="B378" s="148"/>
      <c r="C378" s="148" t="s">
        <v>92</v>
      </c>
      <c r="D378" s="149" t="s">
        <v>91</v>
      </c>
      <c r="E378" s="134">
        <v>45</v>
      </c>
      <c r="F378" s="150"/>
      <c r="G378" s="127"/>
      <c r="H378" s="128">
        <v>52.97</v>
      </c>
      <c r="I378" s="151">
        <v>45</v>
      </c>
      <c r="J378" s="128">
        <v>52.97</v>
      </c>
    </row>
    <row r="379" spans="1:32" ht="14.25" outlineLevel="1">
      <c r="A379" s="152"/>
      <c r="B379" s="153"/>
      <c r="C379" s="153" t="s">
        <v>93</v>
      </c>
      <c r="D379" s="154" t="s">
        <v>94</v>
      </c>
      <c r="E379" s="155">
        <v>154</v>
      </c>
      <c r="F379" s="156"/>
      <c r="G379" s="157" t="s">
        <v>98</v>
      </c>
      <c r="H379" s="158">
        <v>15.092000000000001</v>
      </c>
      <c r="I379" s="159"/>
      <c r="J379" s="158"/>
    </row>
    <row r="380" spans="1:32" ht="15" outlineLevel="1">
      <c r="C380" s="131" t="s">
        <v>95</v>
      </c>
      <c r="G380" s="225">
        <v>264.87</v>
      </c>
      <c r="H380" s="225"/>
      <c r="I380" s="225">
        <v>264.87</v>
      </c>
      <c r="J380" s="225"/>
      <c r="O380" s="79">
        <v>264.87</v>
      </c>
      <c r="P380" s="79">
        <v>264.87</v>
      </c>
    </row>
    <row r="381" spans="1:32" ht="28.5" outlineLevel="1">
      <c r="A381" s="147" t="s">
        <v>569</v>
      </c>
      <c r="B381" s="148" t="s">
        <v>570</v>
      </c>
      <c r="C381" s="148" t="s">
        <v>571</v>
      </c>
      <c r="D381" s="149" t="s">
        <v>568</v>
      </c>
      <c r="E381" s="134">
        <v>3.4000000000000002E-2</v>
      </c>
      <c r="F381" s="150"/>
      <c r="G381" s="127"/>
      <c r="H381" s="128"/>
      <c r="I381" s="151" t="s">
        <v>98</v>
      </c>
      <c r="J381" s="128"/>
      <c r="R381" s="47">
        <v>19.829999999999998</v>
      </c>
      <c r="S381" s="47">
        <v>19.829999999999998</v>
      </c>
      <c r="T381" s="47">
        <v>11.16</v>
      </c>
      <c r="U381" s="47">
        <v>11.16</v>
      </c>
    </row>
    <row r="382" spans="1:32" ht="14.25" outlineLevel="1">
      <c r="A382" s="147"/>
      <c r="B382" s="148"/>
      <c r="C382" s="148" t="s">
        <v>88</v>
      </c>
      <c r="D382" s="149"/>
      <c r="E382" s="134"/>
      <c r="F382" s="150">
        <v>729</v>
      </c>
      <c r="G382" s="127" t="s">
        <v>98</v>
      </c>
      <c r="H382" s="128">
        <v>24.79</v>
      </c>
      <c r="I382" s="151">
        <v>1</v>
      </c>
      <c r="J382" s="128">
        <v>24.79</v>
      </c>
      <c r="Q382" s="47">
        <v>24.79</v>
      </c>
    </row>
    <row r="383" spans="1:32" ht="14.25" outlineLevel="1">
      <c r="A383" s="147"/>
      <c r="B383" s="148"/>
      <c r="C383" s="148" t="s">
        <v>90</v>
      </c>
      <c r="D383" s="149" t="s">
        <v>91</v>
      </c>
      <c r="E383" s="134">
        <v>80</v>
      </c>
      <c r="F383" s="150"/>
      <c r="G383" s="127"/>
      <c r="H383" s="128">
        <v>19.829999999999998</v>
      </c>
      <c r="I383" s="151">
        <v>80</v>
      </c>
      <c r="J383" s="128">
        <v>19.829999999999998</v>
      </c>
    </row>
    <row r="384" spans="1:32" ht="14.25" outlineLevel="1">
      <c r="A384" s="147"/>
      <c r="B384" s="148"/>
      <c r="C384" s="148" t="s">
        <v>92</v>
      </c>
      <c r="D384" s="149" t="s">
        <v>91</v>
      </c>
      <c r="E384" s="134">
        <v>45</v>
      </c>
      <c r="F384" s="150"/>
      <c r="G384" s="127"/>
      <c r="H384" s="128">
        <v>11.16</v>
      </c>
      <c r="I384" s="151">
        <v>45</v>
      </c>
      <c r="J384" s="128">
        <v>11.16</v>
      </c>
    </row>
    <row r="385" spans="1:21" ht="14.25" outlineLevel="1">
      <c r="A385" s="152"/>
      <c r="B385" s="153"/>
      <c r="C385" s="153" t="s">
        <v>93</v>
      </c>
      <c r="D385" s="154" t="s">
        <v>94</v>
      </c>
      <c r="E385" s="155">
        <v>97.2</v>
      </c>
      <c r="F385" s="156"/>
      <c r="G385" s="157" t="s">
        <v>98</v>
      </c>
      <c r="H385" s="158">
        <v>3.3048000000000002</v>
      </c>
      <c r="I385" s="159"/>
      <c r="J385" s="158"/>
    </row>
    <row r="386" spans="1:21" ht="15" outlineLevel="1">
      <c r="C386" s="131" t="s">
        <v>95</v>
      </c>
      <c r="G386" s="225">
        <v>55.78</v>
      </c>
      <c r="H386" s="225"/>
      <c r="I386" s="225">
        <v>55.78</v>
      </c>
      <c r="J386" s="225"/>
      <c r="O386" s="79">
        <v>55.78</v>
      </c>
      <c r="P386" s="79">
        <v>55.78</v>
      </c>
    </row>
    <row r="387" spans="1:21" ht="28.5" outlineLevel="1">
      <c r="A387" s="147" t="s">
        <v>572</v>
      </c>
      <c r="B387" s="148" t="s">
        <v>573</v>
      </c>
      <c r="C387" s="148" t="s">
        <v>574</v>
      </c>
      <c r="D387" s="149" t="s">
        <v>575</v>
      </c>
      <c r="E387" s="134">
        <v>0.9</v>
      </c>
      <c r="F387" s="150"/>
      <c r="G387" s="127"/>
      <c r="H387" s="128"/>
      <c r="I387" s="151" t="s">
        <v>98</v>
      </c>
      <c r="J387" s="128"/>
      <c r="R387" s="47">
        <v>23.97</v>
      </c>
      <c r="S387" s="47">
        <v>23.97</v>
      </c>
      <c r="T387" s="47">
        <v>15.72</v>
      </c>
      <c r="U387" s="47">
        <v>15.72</v>
      </c>
    </row>
    <row r="388" spans="1:21" ht="14.25" outlineLevel="1">
      <c r="A388" s="147"/>
      <c r="B388" s="148"/>
      <c r="C388" s="148" t="s">
        <v>88</v>
      </c>
      <c r="D388" s="149"/>
      <c r="E388" s="134"/>
      <c r="F388" s="150">
        <v>18.79</v>
      </c>
      <c r="G388" s="127" t="s">
        <v>98</v>
      </c>
      <c r="H388" s="128">
        <v>16.91</v>
      </c>
      <c r="I388" s="151">
        <v>1</v>
      </c>
      <c r="J388" s="128">
        <v>16.91</v>
      </c>
      <c r="Q388" s="47">
        <v>16.91</v>
      </c>
    </row>
    <row r="389" spans="1:21" ht="14.25" outlineLevel="1">
      <c r="A389" s="147"/>
      <c r="B389" s="148"/>
      <c r="C389" s="148" t="s">
        <v>89</v>
      </c>
      <c r="D389" s="149"/>
      <c r="E389" s="134"/>
      <c r="F389" s="150">
        <v>26.36</v>
      </c>
      <c r="G389" s="127" t="s">
        <v>98</v>
      </c>
      <c r="H389" s="128">
        <v>23.72</v>
      </c>
      <c r="I389" s="151">
        <v>1</v>
      </c>
      <c r="J389" s="128">
        <v>23.72</v>
      </c>
    </row>
    <row r="390" spans="1:21" ht="14.25" outlineLevel="1">
      <c r="A390" s="147"/>
      <c r="B390" s="148"/>
      <c r="C390" s="148" t="s">
        <v>96</v>
      </c>
      <c r="D390" s="149"/>
      <c r="E390" s="134"/>
      <c r="F390" s="150">
        <v>3.04</v>
      </c>
      <c r="G390" s="127" t="s">
        <v>98</v>
      </c>
      <c r="H390" s="160">
        <v>2.74</v>
      </c>
      <c r="I390" s="151">
        <v>1</v>
      </c>
      <c r="J390" s="160">
        <v>2.74</v>
      </c>
      <c r="Q390" s="47">
        <v>2.74</v>
      </c>
    </row>
    <row r="391" spans="1:21" ht="14.25" outlineLevel="1">
      <c r="A391" s="147"/>
      <c r="B391" s="148"/>
      <c r="C391" s="148" t="s">
        <v>97</v>
      </c>
      <c r="D391" s="149"/>
      <c r="E391" s="134"/>
      <c r="F391" s="150">
        <v>72.349999999999994</v>
      </c>
      <c r="G391" s="127" t="s">
        <v>98</v>
      </c>
      <c r="H391" s="128">
        <v>65.12</v>
      </c>
      <c r="I391" s="151">
        <v>1</v>
      </c>
      <c r="J391" s="128">
        <v>65.12</v>
      </c>
    </row>
    <row r="392" spans="1:21" ht="14.25" outlineLevel="1">
      <c r="A392" s="147"/>
      <c r="B392" s="148"/>
      <c r="C392" s="148" t="s">
        <v>90</v>
      </c>
      <c r="D392" s="149" t="s">
        <v>91</v>
      </c>
      <c r="E392" s="134">
        <v>122</v>
      </c>
      <c r="F392" s="150"/>
      <c r="G392" s="127"/>
      <c r="H392" s="128">
        <v>23.97</v>
      </c>
      <c r="I392" s="151">
        <v>122</v>
      </c>
      <c r="J392" s="128">
        <v>23.97</v>
      </c>
    </row>
    <row r="393" spans="1:21" ht="14.25" outlineLevel="1">
      <c r="A393" s="147"/>
      <c r="B393" s="148"/>
      <c r="C393" s="148" t="s">
        <v>92</v>
      </c>
      <c r="D393" s="149" t="s">
        <v>91</v>
      </c>
      <c r="E393" s="134">
        <v>80</v>
      </c>
      <c r="F393" s="150"/>
      <c r="G393" s="127"/>
      <c r="H393" s="128">
        <v>15.72</v>
      </c>
      <c r="I393" s="151">
        <v>80</v>
      </c>
      <c r="J393" s="128">
        <v>15.72</v>
      </c>
    </row>
    <row r="394" spans="1:21" ht="14.25" outlineLevel="1">
      <c r="A394" s="152"/>
      <c r="B394" s="153"/>
      <c r="C394" s="153" t="s">
        <v>93</v>
      </c>
      <c r="D394" s="154" t="s">
        <v>94</v>
      </c>
      <c r="E394" s="155">
        <v>2.2999999999999998</v>
      </c>
      <c r="F394" s="156"/>
      <c r="G394" s="157" t="s">
        <v>98</v>
      </c>
      <c r="H394" s="158">
        <v>2.0699999999999998</v>
      </c>
      <c r="I394" s="159"/>
      <c r="J394" s="158"/>
    </row>
    <row r="395" spans="1:21" ht="15" outlineLevel="1">
      <c r="C395" s="131" t="s">
        <v>95</v>
      </c>
      <c r="G395" s="225">
        <v>145.44</v>
      </c>
      <c r="H395" s="225"/>
      <c r="I395" s="225">
        <v>145.44</v>
      </c>
      <c r="J395" s="225"/>
      <c r="O395" s="79">
        <v>145.44</v>
      </c>
      <c r="P395" s="79">
        <v>145.44</v>
      </c>
    </row>
    <row r="396" spans="1:21" ht="28.5" outlineLevel="1">
      <c r="A396" s="147" t="s">
        <v>576</v>
      </c>
      <c r="B396" s="148" t="s">
        <v>577</v>
      </c>
      <c r="C396" s="148" t="s">
        <v>578</v>
      </c>
      <c r="D396" s="149" t="s">
        <v>575</v>
      </c>
      <c r="E396" s="134">
        <v>0.9</v>
      </c>
      <c r="F396" s="150"/>
      <c r="G396" s="127"/>
      <c r="H396" s="128"/>
      <c r="I396" s="151" t="s">
        <v>98</v>
      </c>
      <c r="J396" s="128"/>
      <c r="R396" s="47">
        <v>27.63</v>
      </c>
      <c r="S396" s="47">
        <v>27.63</v>
      </c>
      <c r="T396" s="47">
        <v>18.12</v>
      </c>
      <c r="U396" s="47">
        <v>18.12</v>
      </c>
    </row>
    <row r="397" spans="1:21" ht="14.25" outlineLevel="1">
      <c r="A397" s="147"/>
      <c r="B397" s="148"/>
      <c r="C397" s="148" t="s">
        <v>88</v>
      </c>
      <c r="D397" s="149"/>
      <c r="E397" s="134"/>
      <c r="F397" s="150">
        <v>19.61</v>
      </c>
      <c r="G397" s="127" t="s">
        <v>98</v>
      </c>
      <c r="H397" s="128">
        <v>17.649999999999999</v>
      </c>
      <c r="I397" s="151">
        <v>1</v>
      </c>
      <c r="J397" s="128">
        <v>17.649999999999999</v>
      </c>
      <c r="Q397" s="47">
        <v>17.649999999999999</v>
      </c>
    </row>
    <row r="398" spans="1:21" ht="14.25" outlineLevel="1">
      <c r="A398" s="147"/>
      <c r="B398" s="148"/>
      <c r="C398" s="148" t="s">
        <v>89</v>
      </c>
      <c r="D398" s="149"/>
      <c r="E398" s="134"/>
      <c r="F398" s="150">
        <v>49.14</v>
      </c>
      <c r="G398" s="127" t="s">
        <v>98</v>
      </c>
      <c r="H398" s="128">
        <v>44.23</v>
      </c>
      <c r="I398" s="151">
        <v>1</v>
      </c>
      <c r="J398" s="128">
        <v>44.23</v>
      </c>
    </row>
    <row r="399" spans="1:21" ht="14.25" outlineLevel="1">
      <c r="A399" s="147"/>
      <c r="B399" s="148"/>
      <c r="C399" s="148" t="s">
        <v>96</v>
      </c>
      <c r="D399" s="149"/>
      <c r="E399" s="134"/>
      <c r="F399" s="150">
        <v>5.56</v>
      </c>
      <c r="G399" s="127" t="s">
        <v>98</v>
      </c>
      <c r="H399" s="160">
        <v>5</v>
      </c>
      <c r="I399" s="151">
        <v>1</v>
      </c>
      <c r="J399" s="160">
        <v>5</v>
      </c>
      <c r="Q399" s="47">
        <v>5</v>
      </c>
    </row>
    <row r="400" spans="1:21" ht="14.25" outlineLevel="1">
      <c r="A400" s="147"/>
      <c r="B400" s="148"/>
      <c r="C400" s="148" t="s">
        <v>97</v>
      </c>
      <c r="D400" s="149"/>
      <c r="E400" s="134"/>
      <c r="F400" s="150">
        <v>170.77</v>
      </c>
      <c r="G400" s="127" t="s">
        <v>98</v>
      </c>
      <c r="H400" s="128">
        <v>153.69</v>
      </c>
      <c r="I400" s="151">
        <v>1</v>
      </c>
      <c r="J400" s="128">
        <v>153.69</v>
      </c>
    </row>
    <row r="401" spans="1:21" ht="14.25" outlineLevel="1">
      <c r="A401" s="147"/>
      <c r="B401" s="148"/>
      <c r="C401" s="148" t="s">
        <v>90</v>
      </c>
      <c r="D401" s="149" t="s">
        <v>91</v>
      </c>
      <c r="E401" s="134">
        <v>122</v>
      </c>
      <c r="F401" s="150"/>
      <c r="G401" s="127"/>
      <c r="H401" s="128">
        <v>27.63</v>
      </c>
      <c r="I401" s="151">
        <v>122</v>
      </c>
      <c r="J401" s="128">
        <v>27.63</v>
      </c>
    </row>
    <row r="402" spans="1:21" ht="14.25" outlineLevel="1">
      <c r="A402" s="147"/>
      <c r="B402" s="148"/>
      <c r="C402" s="148" t="s">
        <v>92</v>
      </c>
      <c r="D402" s="149" t="s">
        <v>91</v>
      </c>
      <c r="E402" s="134">
        <v>80</v>
      </c>
      <c r="F402" s="150"/>
      <c r="G402" s="127"/>
      <c r="H402" s="128">
        <v>18.12</v>
      </c>
      <c r="I402" s="151">
        <v>80</v>
      </c>
      <c r="J402" s="128">
        <v>18.12</v>
      </c>
    </row>
    <row r="403" spans="1:21" ht="14.25" outlineLevel="1">
      <c r="A403" s="152"/>
      <c r="B403" s="153"/>
      <c r="C403" s="153" t="s">
        <v>93</v>
      </c>
      <c r="D403" s="154" t="s">
        <v>94</v>
      </c>
      <c r="E403" s="155">
        <v>2.4</v>
      </c>
      <c r="F403" s="156"/>
      <c r="G403" s="157" t="s">
        <v>98</v>
      </c>
      <c r="H403" s="158">
        <v>2.16</v>
      </c>
      <c r="I403" s="159"/>
      <c r="J403" s="158"/>
    </row>
    <row r="404" spans="1:21" ht="15" outlineLevel="1">
      <c r="C404" s="131" t="s">
        <v>95</v>
      </c>
      <c r="G404" s="225">
        <v>261.32</v>
      </c>
      <c r="H404" s="225"/>
      <c r="I404" s="225">
        <v>261.32</v>
      </c>
      <c r="J404" s="225"/>
      <c r="O404" s="79">
        <v>261.32</v>
      </c>
      <c r="P404" s="79">
        <v>261.32</v>
      </c>
    </row>
    <row r="405" spans="1:21" ht="99.75" outlineLevel="1">
      <c r="A405" s="147" t="s">
        <v>579</v>
      </c>
      <c r="B405" s="148" t="s">
        <v>580</v>
      </c>
      <c r="C405" s="148" t="s">
        <v>581</v>
      </c>
      <c r="D405" s="149" t="s">
        <v>582</v>
      </c>
      <c r="E405" s="134">
        <v>6.4000000000000001E-2</v>
      </c>
      <c r="F405" s="150"/>
      <c r="G405" s="127"/>
      <c r="H405" s="128"/>
      <c r="I405" s="151" t="s">
        <v>98</v>
      </c>
      <c r="J405" s="128"/>
      <c r="R405" s="47">
        <v>478.81</v>
      </c>
      <c r="S405" s="47">
        <v>478.81</v>
      </c>
      <c r="T405" s="47">
        <v>296.41000000000003</v>
      </c>
      <c r="U405" s="47">
        <v>296.41000000000003</v>
      </c>
    </row>
    <row r="406" spans="1:21" ht="14.25" outlineLevel="1">
      <c r="A406" s="147"/>
      <c r="B406" s="148"/>
      <c r="C406" s="148" t="s">
        <v>88</v>
      </c>
      <c r="D406" s="149"/>
      <c r="E406" s="134"/>
      <c r="F406" s="150">
        <v>6703.56</v>
      </c>
      <c r="G406" s="127" t="s">
        <v>98</v>
      </c>
      <c r="H406" s="128">
        <v>429.03</v>
      </c>
      <c r="I406" s="151">
        <v>1</v>
      </c>
      <c r="J406" s="128">
        <v>429.03</v>
      </c>
      <c r="Q406" s="47">
        <v>429.03</v>
      </c>
    </row>
    <row r="407" spans="1:21" ht="14.25" outlineLevel="1">
      <c r="A407" s="147"/>
      <c r="B407" s="148"/>
      <c r="C407" s="148" t="s">
        <v>89</v>
      </c>
      <c r="D407" s="149"/>
      <c r="E407" s="134"/>
      <c r="F407" s="150">
        <v>2883.5</v>
      </c>
      <c r="G407" s="127" t="s">
        <v>98</v>
      </c>
      <c r="H407" s="128">
        <v>184.54</v>
      </c>
      <c r="I407" s="151">
        <v>1</v>
      </c>
      <c r="J407" s="128">
        <v>184.54</v>
      </c>
    </row>
    <row r="408" spans="1:21" ht="14.25" outlineLevel="1">
      <c r="A408" s="147"/>
      <c r="B408" s="148"/>
      <c r="C408" s="148" t="s">
        <v>96</v>
      </c>
      <c r="D408" s="149"/>
      <c r="E408" s="134"/>
      <c r="F408" s="150">
        <v>421.61</v>
      </c>
      <c r="G408" s="127" t="s">
        <v>98</v>
      </c>
      <c r="H408" s="160">
        <v>26.98</v>
      </c>
      <c r="I408" s="151">
        <v>1</v>
      </c>
      <c r="J408" s="160">
        <v>26.98</v>
      </c>
      <c r="Q408" s="47">
        <v>26.98</v>
      </c>
    </row>
    <row r="409" spans="1:21" ht="14.25" outlineLevel="1">
      <c r="A409" s="147"/>
      <c r="B409" s="148"/>
      <c r="C409" s="148" t="s">
        <v>97</v>
      </c>
      <c r="D409" s="149"/>
      <c r="E409" s="134"/>
      <c r="F409" s="150">
        <v>98077.29</v>
      </c>
      <c r="G409" s="127" t="s">
        <v>98</v>
      </c>
      <c r="H409" s="128">
        <v>6276.95</v>
      </c>
      <c r="I409" s="151">
        <v>1</v>
      </c>
      <c r="J409" s="128">
        <v>6276.95</v>
      </c>
    </row>
    <row r="410" spans="1:21" ht="14.25" outlineLevel="1">
      <c r="A410" s="147"/>
      <c r="B410" s="148"/>
      <c r="C410" s="148" t="s">
        <v>90</v>
      </c>
      <c r="D410" s="149" t="s">
        <v>91</v>
      </c>
      <c r="E410" s="134">
        <v>105</v>
      </c>
      <c r="F410" s="150"/>
      <c r="G410" s="127"/>
      <c r="H410" s="128">
        <v>478.81</v>
      </c>
      <c r="I410" s="151">
        <v>105</v>
      </c>
      <c r="J410" s="128">
        <v>478.81</v>
      </c>
    </row>
    <row r="411" spans="1:21" ht="14.25" outlineLevel="1">
      <c r="A411" s="147"/>
      <c r="B411" s="148"/>
      <c r="C411" s="148" t="s">
        <v>92</v>
      </c>
      <c r="D411" s="149" t="s">
        <v>91</v>
      </c>
      <c r="E411" s="134">
        <v>65</v>
      </c>
      <c r="F411" s="150"/>
      <c r="G411" s="127"/>
      <c r="H411" s="128">
        <v>296.41000000000003</v>
      </c>
      <c r="I411" s="151">
        <v>65</v>
      </c>
      <c r="J411" s="128">
        <v>296.41000000000003</v>
      </c>
    </row>
    <row r="412" spans="1:21" ht="14.25" outlineLevel="1">
      <c r="A412" s="152"/>
      <c r="B412" s="153"/>
      <c r="C412" s="153" t="s">
        <v>93</v>
      </c>
      <c r="D412" s="154" t="s">
        <v>94</v>
      </c>
      <c r="E412" s="155">
        <v>785.88</v>
      </c>
      <c r="F412" s="156"/>
      <c r="G412" s="157" t="s">
        <v>98</v>
      </c>
      <c r="H412" s="158">
        <v>50.296320000000001</v>
      </c>
      <c r="I412" s="159"/>
      <c r="J412" s="158"/>
    </row>
    <row r="413" spans="1:21" ht="15" outlineLevel="1">
      <c r="C413" s="131" t="s">
        <v>95</v>
      </c>
      <c r="G413" s="225">
        <v>7665.74</v>
      </c>
      <c r="H413" s="225"/>
      <c r="I413" s="225">
        <v>7665.7400000000007</v>
      </c>
      <c r="J413" s="225"/>
      <c r="O413" s="79">
        <v>7665.74</v>
      </c>
      <c r="P413" s="79">
        <v>7665.7400000000007</v>
      </c>
    </row>
    <row r="414" spans="1:21" ht="71.25" outlineLevel="1">
      <c r="A414" s="147" t="s">
        <v>583</v>
      </c>
      <c r="B414" s="148" t="s">
        <v>584</v>
      </c>
      <c r="C414" s="148" t="s">
        <v>585</v>
      </c>
      <c r="D414" s="149" t="s">
        <v>586</v>
      </c>
      <c r="E414" s="134">
        <v>0.26</v>
      </c>
      <c r="F414" s="150"/>
      <c r="G414" s="127"/>
      <c r="H414" s="128"/>
      <c r="I414" s="151" t="s">
        <v>98</v>
      </c>
      <c r="J414" s="128"/>
      <c r="R414" s="47">
        <v>258.58</v>
      </c>
      <c r="S414" s="47">
        <v>258.58</v>
      </c>
      <c r="T414" s="47">
        <v>169.56</v>
      </c>
      <c r="U414" s="47">
        <v>169.56</v>
      </c>
    </row>
    <row r="415" spans="1:21" ht="14.25" outlineLevel="1">
      <c r="A415" s="147"/>
      <c r="B415" s="148"/>
      <c r="C415" s="148" t="s">
        <v>88</v>
      </c>
      <c r="D415" s="149"/>
      <c r="E415" s="134"/>
      <c r="F415" s="150">
        <v>815.18</v>
      </c>
      <c r="G415" s="127" t="s">
        <v>98</v>
      </c>
      <c r="H415" s="128">
        <v>211.95</v>
      </c>
      <c r="I415" s="151">
        <v>1</v>
      </c>
      <c r="J415" s="128">
        <v>211.95</v>
      </c>
      <c r="Q415" s="47">
        <v>211.95</v>
      </c>
    </row>
    <row r="416" spans="1:21" ht="14.25" outlineLevel="1">
      <c r="A416" s="147"/>
      <c r="B416" s="148"/>
      <c r="C416" s="148" t="s">
        <v>89</v>
      </c>
      <c r="D416" s="149"/>
      <c r="E416" s="134"/>
      <c r="F416" s="150">
        <v>34.869999999999997</v>
      </c>
      <c r="G416" s="127" t="s">
        <v>98</v>
      </c>
      <c r="H416" s="128">
        <v>9.07</v>
      </c>
      <c r="I416" s="151">
        <v>1</v>
      </c>
      <c r="J416" s="128">
        <v>9.07</v>
      </c>
    </row>
    <row r="417" spans="1:21" ht="14.25" outlineLevel="1">
      <c r="A417" s="147"/>
      <c r="B417" s="148"/>
      <c r="C417" s="148" t="s">
        <v>97</v>
      </c>
      <c r="D417" s="149"/>
      <c r="E417" s="134"/>
      <c r="F417" s="150">
        <v>1528.88</v>
      </c>
      <c r="G417" s="127" t="s">
        <v>98</v>
      </c>
      <c r="H417" s="128">
        <v>397.51</v>
      </c>
      <c r="I417" s="151">
        <v>1</v>
      </c>
      <c r="J417" s="128">
        <v>397.51</v>
      </c>
    </row>
    <row r="418" spans="1:21" ht="14.25" outlineLevel="1">
      <c r="A418" s="147"/>
      <c r="B418" s="148"/>
      <c r="C418" s="148" t="s">
        <v>90</v>
      </c>
      <c r="D418" s="149" t="s">
        <v>91</v>
      </c>
      <c r="E418" s="134">
        <v>122</v>
      </c>
      <c r="F418" s="150"/>
      <c r="G418" s="127"/>
      <c r="H418" s="128">
        <v>258.58</v>
      </c>
      <c r="I418" s="151">
        <v>122</v>
      </c>
      <c r="J418" s="128">
        <v>258.58</v>
      </c>
    </row>
    <row r="419" spans="1:21" ht="14.25" outlineLevel="1">
      <c r="A419" s="147"/>
      <c r="B419" s="148"/>
      <c r="C419" s="148" t="s">
        <v>92</v>
      </c>
      <c r="D419" s="149" t="s">
        <v>91</v>
      </c>
      <c r="E419" s="134">
        <v>80</v>
      </c>
      <c r="F419" s="150"/>
      <c r="G419" s="127"/>
      <c r="H419" s="128">
        <v>169.56</v>
      </c>
      <c r="I419" s="151">
        <v>80</v>
      </c>
      <c r="J419" s="128">
        <v>169.56</v>
      </c>
    </row>
    <row r="420" spans="1:21" ht="14.25" outlineLevel="1">
      <c r="A420" s="152"/>
      <c r="B420" s="153"/>
      <c r="C420" s="153" t="s">
        <v>93</v>
      </c>
      <c r="D420" s="154" t="s">
        <v>94</v>
      </c>
      <c r="E420" s="155">
        <v>88.8</v>
      </c>
      <c r="F420" s="156"/>
      <c r="G420" s="157" t="s">
        <v>98</v>
      </c>
      <c r="H420" s="158">
        <v>23.088000000000001</v>
      </c>
      <c r="I420" s="159"/>
      <c r="J420" s="158"/>
    </row>
    <row r="421" spans="1:21" ht="15" outlineLevel="1">
      <c r="C421" s="131" t="s">
        <v>95</v>
      </c>
      <c r="G421" s="225">
        <v>1046.67</v>
      </c>
      <c r="H421" s="225"/>
      <c r="I421" s="225">
        <v>1046.67</v>
      </c>
      <c r="J421" s="225"/>
      <c r="O421" s="79">
        <v>1046.67</v>
      </c>
      <c r="P421" s="79">
        <v>1046.67</v>
      </c>
    </row>
    <row r="422" spans="1:21" ht="57" outlineLevel="1">
      <c r="A422" s="147" t="s">
        <v>587</v>
      </c>
      <c r="B422" s="148" t="s">
        <v>588</v>
      </c>
      <c r="C422" s="148" t="s">
        <v>589</v>
      </c>
      <c r="D422" s="149" t="s">
        <v>590</v>
      </c>
      <c r="E422" s="134">
        <v>2.1</v>
      </c>
      <c r="F422" s="150"/>
      <c r="G422" s="127"/>
      <c r="H422" s="128"/>
      <c r="I422" s="151" t="s">
        <v>98</v>
      </c>
      <c r="J422" s="128"/>
      <c r="R422" s="47">
        <v>1277.96</v>
      </c>
      <c r="S422" s="47">
        <v>1277.96</v>
      </c>
      <c r="T422" s="47">
        <v>774.52</v>
      </c>
      <c r="U422" s="47">
        <v>774.52</v>
      </c>
    </row>
    <row r="423" spans="1:21" ht="14.25" outlineLevel="1">
      <c r="A423" s="147"/>
      <c r="B423" s="148"/>
      <c r="C423" s="148" t="s">
        <v>88</v>
      </c>
      <c r="D423" s="149"/>
      <c r="E423" s="134"/>
      <c r="F423" s="150">
        <v>843.67</v>
      </c>
      <c r="G423" s="127" t="s">
        <v>98</v>
      </c>
      <c r="H423" s="128">
        <v>1771.71</v>
      </c>
      <c r="I423" s="151">
        <v>1</v>
      </c>
      <c r="J423" s="128">
        <v>1771.71</v>
      </c>
      <c r="Q423" s="47">
        <v>1771.71</v>
      </c>
    </row>
    <row r="424" spans="1:21" ht="14.25" outlineLevel="1">
      <c r="A424" s="147"/>
      <c r="B424" s="148"/>
      <c r="C424" s="148" t="s">
        <v>89</v>
      </c>
      <c r="D424" s="149"/>
      <c r="E424" s="134"/>
      <c r="F424" s="150">
        <v>696.57</v>
      </c>
      <c r="G424" s="127" t="s">
        <v>98</v>
      </c>
      <c r="H424" s="128">
        <v>1462.8</v>
      </c>
      <c r="I424" s="151">
        <v>1</v>
      </c>
      <c r="J424" s="128">
        <v>1462.8</v>
      </c>
    </row>
    <row r="425" spans="1:21" ht="14.25" outlineLevel="1">
      <c r="A425" s="147"/>
      <c r="B425" s="148"/>
      <c r="C425" s="148" t="s">
        <v>96</v>
      </c>
      <c r="D425" s="149"/>
      <c r="E425" s="134"/>
      <c r="F425" s="150">
        <v>78.38</v>
      </c>
      <c r="G425" s="127" t="s">
        <v>98</v>
      </c>
      <c r="H425" s="160">
        <v>164.6</v>
      </c>
      <c r="I425" s="151">
        <v>1</v>
      </c>
      <c r="J425" s="160">
        <v>164.6</v>
      </c>
      <c r="Q425" s="47">
        <v>164.6</v>
      </c>
    </row>
    <row r="426" spans="1:21" ht="14.25" outlineLevel="1">
      <c r="A426" s="147"/>
      <c r="B426" s="148"/>
      <c r="C426" s="148" t="s">
        <v>97</v>
      </c>
      <c r="D426" s="149"/>
      <c r="E426" s="134"/>
      <c r="F426" s="150">
        <v>6181.79</v>
      </c>
      <c r="G426" s="127" t="s">
        <v>98</v>
      </c>
      <c r="H426" s="128">
        <v>12981.76</v>
      </c>
      <c r="I426" s="151">
        <v>1</v>
      </c>
      <c r="J426" s="128">
        <v>12981.76</v>
      </c>
    </row>
    <row r="427" spans="1:21" ht="42.75" outlineLevel="1">
      <c r="A427" s="147" t="s">
        <v>591</v>
      </c>
      <c r="B427" s="148" t="s">
        <v>592</v>
      </c>
      <c r="C427" s="148" t="s">
        <v>593</v>
      </c>
      <c r="D427" s="149" t="s">
        <v>388</v>
      </c>
      <c r="E427" s="134">
        <v>2.1</v>
      </c>
      <c r="F427" s="150">
        <v>11121.41</v>
      </c>
      <c r="G427" s="164" t="s">
        <v>98</v>
      </c>
      <c r="H427" s="128">
        <v>23354.959999999999</v>
      </c>
      <c r="I427" s="151">
        <v>1</v>
      </c>
      <c r="J427" s="128">
        <v>23354.959999999999</v>
      </c>
      <c r="R427" s="47">
        <v>0</v>
      </c>
      <c r="S427" s="47">
        <v>0</v>
      </c>
      <c r="T427" s="47">
        <v>0</v>
      </c>
      <c r="U427" s="47">
        <v>0</v>
      </c>
    </row>
    <row r="428" spans="1:21" ht="14.25" outlineLevel="1">
      <c r="A428" s="147" t="s">
        <v>594</v>
      </c>
      <c r="B428" s="148" t="s">
        <v>595</v>
      </c>
      <c r="C428" s="148" t="s">
        <v>596</v>
      </c>
      <c r="D428" s="149" t="s">
        <v>388</v>
      </c>
      <c r="E428" s="134">
        <v>-2.1671999999999998</v>
      </c>
      <c r="F428" s="150">
        <v>5751.7</v>
      </c>
      <c r="G428" s="164" t="s">
        <v>98</v>
      </c>
      <c r="H428" s="128">
        <v>-12465.08</v>
      </c>
      <c r="I428" s="151">
        <v>1</v>
      </c>
      <c r="J428" s="128">
        <v>-12465.08</v>
      </c>
      <c r="R428" s="47">
        <v>0</v>
      </c>
      <c r="S428" s="47">
        <v>0</v>
      </c>
      <c r="T428" s="47">
        <v>0</v>
      </c>
      <c r="U428" s="47">
        <v>0</v>
      </c>
    </row>
    <row r="429" spans="1:21" ht="14.25" outlineLevel="1">
      <c r="A429" s="147"/>
      <c r="B429" s="148"/>
      <c r="C429" s="148" t="s">
        <v>90</v>
      </c>
      <c r="D429" s="149" t="s">
        <v>91</v>
      </c>
      <c r="E429" s="134">
        <v>66</v>
      </c>
      <c r="F429" s="150"/>
      <c r="G429" s="127"/>
      <c r="H429" s="128">
        <v>1277.96</v>
      </c>
      <c r="I429" s="151">
        <v>66</v>
      </c>
      <c r="J429" s="128">
        <v>1277.96</v>
      </c>
    </row>
    <row r="430" spans="1:21" ht="14.25" outlineLevel="1">
      <c r="A430" s="147"/>
      <c r="B430" s="148"/>
      <c r="C430" s="148" t="s">
        <v>92</v>
      </c>
      <c r="D430" s="149" t="s">
        <v>91</v>
      </c>
      <c r="E430" s="134">
        <v>40</v>
      </c>
      <c r="F430" s="150"/>
      <c r="G430" s="127"/>
      <c r="H430" s="128">
        <v>774.52</v>
      </c>
      <c r="I430" s="151">
        <v>40</v>
      </c>
      <c r="J430" s="128">
        <v>774.52</v>
      </c>
    </row>
    <row r="431" spans="1:21" ht="14.25" outlineLevel="1">
      <c r="A431" s="152"/>
      <c r="B431" s="153"/>
      <c r="C431" s="153" t="s">
        <v>93</v>
      </c>
      <c r="D431" s="154" t="s">
        <v>94</v>
      </c>
      <c r="E431" s="155">
        <v>87.7</v>
      </c>
      <c r="F431" s="156"/>
      <c r="G431" s="157" t="s">
        <v>98</v>
      </c>
      <c r="H431" s="158">
        <v>184.17000000000002</v>
      </c>
      <c r="I431" s="159"/>
      <c r="J431" s="158"/>
    </row>
    <row r="432" spans="1:21" ht="15" outlineLevel="1">
      <c r="C432" s="131" t="s">
        <v>95</v>
      </c>
      <c r="G432" s="225">
        <v>29158.63</v>
      </c>
      <c r="H432" s="225"/>
      <c r="I432" s="225">
        <v>29158.63</v>
      </c>
      <c r="J432" s="225"/>
      <c r="O432" s="79">
        <v>29158.63</v>
      </c>
      <c r="P432" s="79">
        <v>29158.63</v>
      </c>
    </row>
    <row r="433" spans="1:21" ht="71.25" outlineLevel="1">
      <c r="A433" s="152" t="s">
        <v>597</v>
      </c>
      <c r="B433" s="153" t="s">
        <v>598</v>
      </c>
      <c r="C433" s="153" t="s">
        <v>599</v>
      </c>
      <c r="D433" s="154" t="s">
        <v>388</v>
      </c>
      <c r="E433" s="155">
        <v>2.1</v>
      </c>
      <c r="F433" s="156">
        <v>11255</v>
      </c>
      <c r="G433" s="157" t="s">
        <v>98</v>
      </c>
      <c r="H433" s="158">
        <v>23635.5</v>
      </c>
      <c r="I433" s="159">
        <v>1</v>
      </c>
      <c r="J433" s="158">
        <v>23635.5</v>
      </c>
      <c r="R433" s="47">
        <v>0</v>
      </c>
      <c r="S433" s="47">
        <v>0</v>
      </c>
      <c r="T433" s="47">
        <v>0</v>
      </c>
      <c r="U433" s="47">
        <v>0</v>
      </c>
    </row>
    <row r="434" spans="1:21" ht="15" outlineLevel="1">
      <c r="C434" s="131" t="s">
        <v>95</v>
      </c>
      <c r="G434" s="225">
        <v>23635.5</v>
      </c>
      <c r="H434" s="225"/>
      <c r="I434" s="225">
        <v>23635.5</v>
      </c>
      <c r="J434" s="225"/>
      <c r="O434" s="47">
        <v>23635.5</v>
      </c>
      <c r="P434" s="47">
        <v>23635.5</v>
      </c>
    </row>
    <row r="435" spans="1:21" ht="42.75" outlineLevel="1">
      <c r="A435" s="147" t="s">
        <v>600</v>
      </c>
      <c r="B435" s="148" t="s">
        <v>601</v>
      </c>
      <c r="C435" s="148" t="s">
        <v>602</v>
      </c>
      <c r="D435" s="149" t="s">
        <v>590</v>
      </c>
      <c r="E435" s="134">
        <v>2.1</v>
      </c>
      <c r="F435" s="150"/>
      <c r="G435" s="127"/>
      <c r="H435" s="128"/>
      <c r="I435" s="151" t="s">
        <v>98</v>
      </c>
      <c r="J435" s="128"/>
      <c r="R435" s="47">
        <v>422.23</v>
      </c>
      <c r="S435" s="47">
        <v>422.23</v>
      </c>
      <c r="T435" s="47">
        <v>398.77</v>
      </c>
      <c r="U435" s="47">
        <v>398.77</v>
      </c>
    </row>
    <row r="436" spans="1:21" ht="14.25" outlineLevel="1">
      <c r="A436" s="147"/>
      <c r="B436" s="148"/>
      <c r="C436" s="148" t="s">
        <v>88</v>
      </c>
      <c r="D436" s="149"/>
      <c r="E436" s="134"/>
      <c r="F436" s="150">
        <v>158.06</v>
      </c>
      <c r="G436" s="127" t="s">
        <v>98</v>
      </c>
      <c r="H436" s="128">
        <v>331.93</v>
      </c>
      <c r="I436" s="151">
        <v>1</v>
      </c>
      <c r="J436" s="128">
        <v>331.93</v>
      </c>
      <c r="Q436" s="47">
        <v>331.93</v>
      </c>
    </row>
    <row r="437" spans="1:21" ht="14.25" outlineLevel="1">
      <c r="A437" s="147"/>
      <c r="B437" s="148"/>
      <c r="C437" s="148" t="s">
        <v>89</v>
      </c>
      <c r="D437" s="149"/>
      <c r="E437" s="134"/>
      <c r="F437" s="150">
        <v>812.67</v>
      </c>
      <c r="G437" s="127" t="s">
        <v>98</v>
      </c>
      <c r="H437" s="128">
        <v>1706.61</v>
      </c>
      <c r="I437" s="151">
        <v>1</v>
      </c>
      <c r="J437" s="128">
        <v>1706.61</v>
      </c>
    </row>
    <row r="438" spans="1:21" ht="14.25" outlineLevel="1">
      <c r="A438" s="147"/>
      <c r="B438" s="148"/>
      <c r="C438" s="148" t="s">
        <v>96</v>
      </c>
      <c r="D438" s="149"/>
      <c r="E438" s="134"/>
      <c r="F438" s="150">
        <v>65.34</v>
      </c>
      <c r="G438" s="127" t="s">
        <v>98</v>
      </c>
      <c r="H438" s="160">
        <v>137.21</v>
      </c>
      <c r="I438" s="151">
        <v>1</v>
      </c>
      <c r="J438" s="160">
        <v>137.21</v>
      </c>
      <c r="Q438" s="47">
        <v>137.21</v>
      </c>
    </row>
    <row r="439" spans="1:21" ht="14.25" outlineLevel="1">
      <c r="A439" s="147"/>
      <c r="B439" s="148"/>
      <c r="C439" s="148" t="s">
        <v>97</v>
      </c>
      <c r="D439" s="149"/>
      <c r="E439" s="134"/>
      <c r="F439" s="150">
        <v>153.27000000000001</v>
      </c>
      <c r="G439" s="127" t="s">
        <v>98</v>
      </c>
      <c r="H439" s="128">
        <v>321.87</v>
      </c>
      <c r="I439" s="151">
        <v>1</v>
      </c>
      <c r="J439" s="128">
        <v>321.87</v>
      </c>
    </row>
    <row r="440" spans="1:21" ht="14.25" outlineLevel="1">
      <c r="A440" s="147"/>
      <c r="B440" s="148"/>
      <c r="C440" s="148" t="s">
        <v>90</v>
      </c>
      <c r="D440" s="149" t="s">
        <v>91</v>
      </c>
      <c r="E440" s="134">
        <v>90</v>
      </c>
      <c r="F440" s="150"/>
      <c r="G440" s="127"/>
      <c r="H440" s="128">
        <v>422.23</v>
      </c>
      <c r="I440" s="151">
        <v>90</v>
      </c>
      <c r="J440" s="128">
        <v>422.23</v>
      </c>
    </row>
    <row r="441" spans="1:21" ht="14.25" outlineLevel="1">
      <c r="A441" s="147"/>
      <c r="B441" s="148"/>
      <c r="C441" s="148" t="s">
        <v>92</v>
      </c>
      <c r="D441" s="149" t="s">
        <v>91</v>
      </c>
      <c r="E441" s="134">
        <v>85</v>
      </c>
      <c r="F441" s="150"/>
      <c r="G441" s="127"/>
      <c r="H441" s="128">
        <v>398.77</v>
      </c>
      <c r="I441" s="151">
        <v>85</v>
      </c>
      <c r="J441" s="128">
        <v>398.77</v>
      </c>
    </row>
    <row r="442" spans="1:21" ht="14.25" outlineLevel="1">
      <c r="A442" s="152"/>
      <c r="B442" s="153"/>
      <c r="C442" s="153" t="s">
        <v>93</v>
      </c>
      <c r="D442" s="154" t="s">
        <v>94</v>
      </c>
      <c r="E442" s="155">
        <v>16.43</v>
      </c>
      <c r="F442" s="156"/>
      <c r="G442" s="157" t="s">
        <v>98</v>
      </c>
      <c r="H442" s="158">
        <v>34.503</v>
      </c>
      <c r="I442" s="159"/>
      <c r="J442" s="158"/>
    </row>
    <row r="443" spans="1:21" ht="15" outlineLevel="1">
      <c r="C443" s="131" t="s">
        <v>95</v>
      </c>
      <c r="G443" s="225">
        <v>3181.41</v>
      </c>
      <c r="H443" s="225"/>
      <c r="I443" s="225">
        <v>3181.41</v>
      </c>
      <c r="J443" s="225"/>
      <c r="O443" s="79">
        <v>3181.41</v>
      </c>
      <c r="P443" s="79">
        <v>3181.41</v>
      </c>
    </row>
    <row r="444" spans="1:21" ht="71.25" outlineLevel="1">
      <c r="A444" s="147" t="s">
        <v>603</v>
      </c>
      <c r="B444" s="148" t="s">
        <v>604</v>
      </c>
      <c r="C444" s="148" t="s">
        <v>605</v>
      </c>
      <c r="D444" s="149" t="s">
        <v>495</v>
      </c>
      <c r="E444" s="134">
        <v>0.82</v>
      </c>
      <c r="F444" s="150"/>
      <c r="G444" s="127"/>
      <c r="H444" s="128"/>
      <c r="I444" s="151" t="s">
        <v>98</v>
      </c>
      <c r="J444" s="128"/>
      <c r="R444" s="47">
        <v>83.61</v>
      </c>
      <c r="S444" s="47">
        <v>83.61</v>
      </c>
      <c r="T444" s="47">
        <v>65.03</v>
      </c>
      <c r="U444" s="47">
        <v>65.03</v>
      </c>
    </row>
    <row r="445" spans="1:21" ht="14.25" outlineLevel="1">
      <c r="A445" s="147"/>
      <c r="B445" s="148"/>
      <c r="C445" s="148" t="s">
        <v>88</v>
      </c>
      <c r="D445" s="149"/>
      <c r="E445" s="134"/>
      <c r="F445" s="150">
        <v>56.55</v>
      </c>
      <c r="G445" s="127" t="s">
        <v>606</v>
      </c>
      <c r="H445" s="128">
        <v>92.74</v>
      </c>
      <c r="I445" s="151">
        <v>1</v>
      </c>
      <c r="J445" s="128">
        <v>92.74</v>
      </c>
      <c r="Q445" s="47">
        <v>92.74</v>
      </c>
    </row>
    <row r="446" spans="1:21" ht="14.25" outlineLevel="1">
      <c r="A446" s="147"/>
      <c r="B446" s="148"/>
      <c r="C446" s="148" t="s">
        <v>89</v>
      </c>
      <c r="D446" s="149"/>
      <c r="E446" s="134"/>
      <c r="F446" s="150">
        <v>9.43</v>
      </c>
      <c r="G446" s="127" t="s">
        <v>606</v>
      </c>
      <c r="H446" s="128">
        <v>15.47</v>
      </c>
      <c r="I446" s="151">
        <v>1</v>
      </c>
      <c r="J446" s="128">
        <v>15.47</v>
      </c>
    </row>
    <row r="447" spans="1:21" ht="14.25" outlineLevel="1">
      <c r="A447" s="147"/>
      <c r="B447" s="148"/>
      <c r="C447" s="148" t="s">
        <v>96</v>
      </c>
      <c r="D447" s="149"/>
      <c r="E447" s="134"/>
      <c r="F447" s="150">
        <v>0.1</v>
      </c>
      <c r="G447" s="127" t="s">
        <v>606</v>
      </c>
      <c r="H447" s="160">
        <v>0.16</v>
      </c>
      <c r="I447" s="151">
        <v>1</v>
      </c>
      <c r="J447" s="160">
        <v>0.16</v>
      </c>
      <c r="Q447" s="47">
        <v>0.16</v>
      </c>
    </row>
    <row r="448" spans="1:21" ht="14.25" outlineLevel="1">
      <c r="A448" s="147"/>
      <c r="B448" s="148"/>
      <c r="C448" s="148" t="s">
        <v>97</v>
      </c>
      <c r="D448" s="149"/>
      <c r="E448" s="134"/>
      <c r="F448" s="150">
        <v>202.72</v>
      </c>
      <c r="G448" s="127" t="s">
        <v>606</v>
      </c>
      <c r="H448" s="128">
        <v>332.46</v>
      </c>
      <c r="I448" s="151">
        <v>1</v>
      </c>
      <c r="J448" s="128">
        <v>332.46</v>
      </c>
    </row>
    <row r="449" spans="1:32" ht="14.25" outlineLevel="1">
      <c r="A449" s="147"/>
      <c r="B449" s="148"/>
      <c r="C449" s="148" t="s">
        <v>90</v>
      </c>
      <c r="D449" s="149" t="s">
        <v>91</v>
      </c>
      <c r="E449" s="134">
        <v>90</v>
      </c>
      <c r="F449" s="150"/>
      <c r="G449" s="127"/>
      <c r="H449" s="128">
        <v>83.61</v>
      </c>
      <c r="I449" s="151">
        <v>90</v>
      </c>
      <c r="J449" s="128">
        <v>83.61</v>
      </c>
    </row>
    <row r="450" spans="1:32" ht="14.25" outlineLevel="1">
      <c r="A450" s="147"/>
      <c r="B450" s="148"/>
      <c r="C450" s="148" t="s">
        <v>92</v>
      </c>
      <c r="D450" s="149" t="s">
        <v>91</v>
      </c>
      <c r="E450" s="134">
        <v>70</v>
      </c>
      <c r="F450" s="150"/>
      <c r="G450" s="127"/>
      <c r="H450" s="128">
        <v>65.03</v>
      </c>
      <c r="I450" s="151">
        <v>70</v>
      </c>
      <c r="J450" s="128">
        <v>65.03</v>
      </c>
    </row>
    <row r="451" spans="1:32" ht="14.25" outlineLevel="1">
      <c r="A451" s="152"/>
      <c r="B451" s="153"/>
      <c r="C451" s="153" t="s">
        <v>93</v>
      </c>
      <c r="D451" s="154" t="s">
        <v>94</v>
      </c>
      <c r="E451" s="155">
        <v>5.31</v>
      </c>
      <c r="F451" s="156"/>
      <c r="G451" s="157" t="s">
        <v>606</v>
      </c>
      <c r="H451" s="158">
        <v>8.7083999999999993</v>
      </c>
      <c r="I451" s="159"/>
      <c r="J451" s="158"/>
    </row>
    <row r="452" spans="1:32" ht="15" outlineLevel="1">
      <c r="C452" s="131" t="s">
        <v>95</v>
      </c>
      <c r="G452" s="225">
        <v>589.30999999999995</v>
      </c>
      <c r="H452" s="225"/>
      <c r="I452" s="225">
        <v>589.30999999999995</v>
      </c>
      <c r="J452" s="225"/>
      <c r="O452" s="79">
        <v>589.30999999999995</v>
      </c>
      <c r="P452" s="79">
        <v>589.30999999999995</v>
      </c>
    </row>
    <row r="453" spans="1:32" outlineLevel="1"/>
    <row r="454" spans="1:32" ht="15" outlineLevel="1">
      <c r="A454" s="240" t="s">
        <v>607</v>
      </c>
      <c r="B454" s="240"/>
      <c r="C454" s="240"/>
      <c r="D454" s="240"/>
      <c r="E454" s="240"/>
      <c r="F454" s="240"/>
      <c r="G454" s="225">
        <v>66004.67</v>
      </c>
      <c r="H454" s="225"/>
      <c r="I454" s="225">
        <v>66004.67</v>
      </c>
      <c r="J454" s="225"/>
      <c r="AF454" s="85" t="s">
        <v>607</v>
      </c>
    </row>
    <row r="455" spans="1:32" outlineLevel="1"/>
    <row r="456" spans="1:32" outlineLevel="1"/>
    <row r="457" spans="1:32" outlineLevel="1"/>
    <row r="458" spans="1:32" ht="15" outlineLevel="1">
      <c r="A458" s="240" t="s">
        <v>608</v>
      </c>
      <c r="B458" s="240"/>
      <c r="C458" s="240"/>
      <c r="D458" s="240"/>
      <c r="E458" s="240"/>
      <c r="F458" s="240"/>
      <c r="G458" s="225">
        <v>286644.14999999991</v>
      </c>
      <c r="H458" s="225"/>
      <c r="I458" s="225">
        <v>286644.14999999997</v>
      </c>
      <c r="J458" s="225"/>
      <c r="AF458" s="85" t="s">
        <v>608</v>
      </c>
    </row>
    <row r="459" spans="1:32" outlineLevel="1"/>
    <row r="460" spans="1:32" outlineLevel="1"/>
    <row r="461" spans="1:32" outlineLevel="1"/>
    <row r="462" spans="1:32" ht="16.5" outlineLevel="1">
      <c r="A462" s="229" t="s">
        <v>609</v>
      </c>
      <c r="B462" s="229"/>
      <c r="C462" s="229"/>
      <c r="D462" s="229"/>
      <c r="E462" s="229"/>
      <c r="F462" s="229"/>
      <c r="G462" s="229"/>
      <c r="H462" s="229"/>
      <c r="I462" s="229"/>
      <c r="J462" s="229"/>
      <c r="AE462" s="63" t="s">
        <v>609</v>
      </c>
    </row>
    <row r="463" spans="1:32" outlineLevel="1"/>
    <row r="464" spans="1:32" ht="16.5" outlineLevel="1">
      <c r="A464" s="229" t="s">
        <v>610</v>
      </c>
      <c r="B464" s="229"/>
      <c r="C464" s="229"/>
      <c r="D464" s="229"/>
      <c r="E464" s="229"/>
      <c r="F464" s="229"/>
      <c r="G464" s="229"/>
      <c r="H464" s="229"/>
      <c r="I464" s="229"/>
      <c r="J464" s="229"/>
      <c r="AE464" s="63" t="s">
        <v>610</v>
      </c>
    </row>
    <row r="465" spans="1:21" ht="57" outlineLevel="1">
      <c r="A465" s="147" t="s">
        <v>611</v>
      </c>
      <c r="B465" s="148" t="s">
        <v>428</v>
      </c>
      <c r="C465" s="148" t="s">
        <v>612</v>
      </c>
      <c r="D465" s="149" t="s">
        <v>430</v>
      </c>
      <c r="E465" s="134">
        <v>3.28064</v>
      </c>
      <c r="F465" s="150"/>
      <c r="G465" s="127"/>
      <c r="H465" s="128"/>
      <c r="I465" s="151" t="s">
        <v>98</v>
      </c>
      <c r="J465" s="128"/>
      <c r="R465" s="47">
        <v>8448.5</v>
      </c>
      <c r="S465" s="47">
        <v>8448.5</v>
      </c>
      <c r="T465" s="47">
        <v>7979.14</v>
      </c>
      <c r="U465" s="47">
        <v>7979.14</v>
      </c>
    </row>
    <row r="466" spans="1:21" ht="38.25" outlineLevel="1">
      <c r="C466" s="163" t="s">
        <v>613</v>
      </c>
    </row>
    <row r="467" spans="1:21" ht="14.25" outlineLevel="1">
      <c r="A467" s="147"/>
      <c r="B467" s="148"/>
      <c r="C467" s="148" t="s">
        <v>88</v>
      </c>
      <c r="D467" s="149"/>
      <c r="E467" s="134"/>
      <c r="F467" s="150">
        <v>1600.26</v>
      </c>
      <c r="G467" s="127" t="s">
        <v>614</v>
      </c>
      <c r="H467" s="128">
        <v>7244.83</v>
      </c>
      <c r="I467" s="151">
        <v>1</v>
      </c>
      <c r="J467" s="128">
        <v>7244.83</v>
      </c>
      <c r="Q467" s="47">
        <v>7244.83</v>
      </c>
    </row>
    <row r="468" spans="1:21" ht="14.25" outlineLevel="1">
      <c r="A468" s="147"/>
      <c r="B468" s="148"/>
      <c r="C468" s="148" t="s">
        <v>89</v>
      </c>
      <c r="D468" s="149"/>
      <c r="E468" s="134"/>
      <c r="F468" s="150">
        <v>5188.07</v>
      </c>
      <c r="G468" s="127" t="s">
        <v>615</v>
      </c>
      <c r="H468" s="128">
        <v>25530.28</v>
      </c>
      <c r="I468" s="151">
        <v>1</v>
      </c>
      <c r="J468" s="128">
        <v>25530.28</v>
      </c>
    </row>
    <row r="469" spans="1:21" ht="14.25" outlineLevel="1">
      <c r="A469" s="147"/>
      <c r="B469" s="148"/>
      <c r="C469" s="148" t="s">
        <v>96</v>
      </c>
      <c r="D469" s="149"/>
      <c r="E469" s="134"/>
      <c r="F469" s="150">
        <v>435.36</v>
      </c>
      <c r="G469" s="127" t="s">
        <v>615</v>
      </c>
      <c r="H469" s="160">
        <v>2142.39</v>
      </c>
      <c r="I469" s="151">
        <v>1</v>
      </c>
      <c r="J469" s="160">
        <v>2142.39</v>
      </c>
      <c r="Q469" s="47">
        <v>2142.39</v>
      </c>
    </row>
    <row r="470" spans="1:21" ht="14.25" outlineLevel="1">
      <c r="A470" s="147"/>
      <c r="B470" s="148"/>
      <c r="C470" s="148" t="s">
        <v>97</v>
      </c>
      <c r="D470" s="149"/>
      <c r="E470" s="134"/>
      <c r="F470" s="150">
        <v>427.44</v>
      </c>
      <c r="G470" s="127" t="s">
        <v>98</v>
      </c>
      <c r="H470" s="128">
        <v>1402.28</v>
      </c>
      <c r="I470" s="151">
        <v>1</v>
      </c>
      <c r="J470" s="128">
        <v>1402.28</v>
      </c>
    </row>
    <row r="471" spans="1:21" ht="14.25" outlineLevel="1">
      <c r="A471" s="147"/>
      <c r="B471" s="148"/>
      <c r="C471" s="148" t="s">
        <v>90</v>
      </c>
      <c r="D471" s="149" t="s">
        <v>91</v>
      </c>
      <c r="E471" s="134">
        <v>90</v>
      </c>
      <c r="F471" s="150"/>
      <c r="G471" s="127"/>
      <c r="H471" s="128">
        <v>8448.5</v>
      </c>
      <c r="I471" s="151">
        <v>90</v>
      </c>
      <c r="J471" s="128">
        <v>8448.5</v>
      </c>
    </row>
    <row r="472" spans="1:21" ht="14.25" outlineLevel="1">
      <c r="A472" s="147"/>
      <c r="B472" s="148"/>
      <c r="C472" s="148" t="s">
        <v>92</v>
      </c>
      <c r="D472" s="149" t="s">
        <v>91</v>
      </c>
      <c r="E472" s="134">
        <v>85</v>
      </c>
      <c r="F472" s="150"/>
      <c r="G472" s="127"/>
      <c r="H472" s="128">
        <v>7979.14</v>
      </c>
      <c r="I472" s="151">
        <v>85</v>
      </c>
      <c r="J472" s="128">
        <v>7979.14</v>
      </c>
    </row>
    <row r="473" spans="1:21" ht="14.25" outlineLevel="1">
      <c r="A473" s="152"/>
      <c r="B473" s="153"/>
      <c r="C473" s="153" t="s">
        <v>93</v>
      </c>
      <c r="D473" s="154" t="s">
        <v>94</v>
      </c>
      <c r="E473" s="155">
        <v>170.24</v>
      </c>
      <c r="F473" s="156"/>
      <c r="G473" s="157" t="s">
        <v>614</v>
      </c>
      <c r="H473" s="158">
        <v>770.72469196799989</v>
      </c>
      <c r="I473" s="159"/>
      <c r="J473" s="158"/>
    </row>
    <row r="474" spans="1:21" ht="15" outlineLevel="1">
      <c r="C474" s="131" t="s">
        <v>95</v>
      </c>
      <c r="G474" s="225">
        <v>50605.03</v>
      </c>
      <c r="H474" s="225"/>
      <c r="I474" s="225">
        <v>50605.03</v>
      </c>
      <c r="J474" s="225"/>
      <c r="O474" s="79">
        <v>50605.03</v>
      </c>
      <c r="P474" s="79">
        <v>50605.03</v>
      </c>
    </row>
    <row r="475" spans="1:21" ht="96.75" outlineLevel="1">
      <c r="A475" s="152" t="s">
        <v>616</v>
      </c>
      <c r="B475" s="153" t="s">
        <v>432</v>
      </c>
      <c r="C475" s="153" t="s">
        <v>118</v>
      </c>
      <c r="D475" s="154" t="s">
        <v>21</v>
      </c>
      <c r="E475" s="155">
        <v>180</v>
      </c>
      <c r="F475" s="156">
        <v>683.39</v>
      </c>
      <c r="G475" s="157" t="s">
        <v>98</v>
      </c>
      <c r="H475" s="158">
        <v>123010.2</v>
      </c>
      <c r="I475" s="159">
        <v>1</v>
      </c>
      <c r="J475" s="158">
        <v>123010.2</v>
      </c>
      <c r="R475" s="47">
        <v>0</v>
      </c>
      <c r="S475" s="47">
        <v>0</v>
      </c>
      <c r="T475" s="47">
        <v>0</v>
      </c>
      <c r="U475" s="47">
        <v>0</v>
      </c>
    </row>
    <row r="476" spans="1:21" ht="15" outlineLevel="1">
      <c r="C476" s="131" t="s">
        <v>95</v>
      </c>
      <c r="G476" s="225">
        <v>123010.2</v>
      </c>
      <c r="H476" s="225"/>
      <c r="I476" s="225">
        <v>123010.2</v>
      </c>
      <c r="J476" s="225"/>
      <c r="O476" s="47">
        <v>123010.2</v>
      </c>
      <c r="P476" s="47">
        <v>123010.2</v>
      </c>
    </row>
    <row r="477" spans="1:21" ht="96.75" outlineLevel="1">
      <c r="A477" s="152" t="s">
        <v>617</v>
      </c>
      <c r="B477" s="153" t="s">
        <v>432</v>
      </c>
      <c r="C477" s="153" t="s">
        <v>119</v>
      </c>
      <c r="D477" s="154" t="s">
        <v>21</v>
      </c>
      <c r="E477" s="155">
        <v>13</v>
      </c>
      <c r="F477" s="156">
        <v>601.32000000000005</v>
      </c>
      <c r="G477" s="157" t="s">
        <v>98</v>
      </c>
      <c r="H477" s="158">
        <v>7817.16</v>
      </c>
      <c r="I477" s="159">
        <v>1</v>
      </c>
      <c r="J477" s="158">
        <v>7817.16</v>
      </c>
      <c r="R477" s="47">
        <v>0</v>
      </c>
      <c r="S477" s="47">
        <v>0</v>
      </c>
      <c r="T477" s="47">
        <v>0</v>
      </c>
      <c r="U477" s="47">
        <v>0</v>
      </c>
    </row>
    <row r="478" spans="1:21" ht="15" outlineLevel="1">
      <c r="C478" s="131" t="s">
        <v>95</v>
      </c>
      <c r="G478" s="225">
        <v>7817.16</v>
      </c>
      <c r="H478" s="225"/>
      <c r="I478" s="225">
        <v>7817.16</v>
      </c>
      <c r="J478" s="225"/>
      <c r="O478" s="47">
        <v>7817.16</v>
      </c>
      <c r="P478" s="47">
        <v>7817.16</v>
      </c>
    </row>
    <row r="479" spans="1:21" ht="82.5" outlineLevel="1">
      <c r="A479" s="152" t="s">
        <v>618</v>
      </c>
      <c r="B479" s="153" t="s">
        <v>432</v>
      </c>
      <c r="C479" s="153" t="s">
        <v>120</v>
      </c>
      <c r="D479" s="154" t="s">
        <v>21</v>
      </c>
      <c r="E479" s="155">
        <v>114</v>
      </c>
      <c r="F479" s="156">
        <v>423.65</v>
      </c>
      <c r="G479" s="157" t="s">
        <v>98</v>
      </c>
      <c r="H479" s="158">
        <v>48296.1</v>
      </c>
      <c r="I479" s="159">
        <v>1</v>
      </c>
      <c r="J479" s="158">
        <v>48296.1</v>
      </c>
      <c r="R479" s="47">
        <v>0</v>
      </c>
      <c r="S479" s="47">
        <v>0</v>
      </c>
      <c r="T479" s="47">
        <v>0</v>
      </c>
      <c r="U479" s="47">
        <v>0</v>
      </c>
    </row>
    <row r="480" spans="1:21" ht="15" outlineLevel="1">
      <c r="C480" s="131" t="s">
        <v>95</v>
      </c>
      <c r="G480" s="225">
        <v>48296.1</v>
      </c>
      <c r="H480" s="225"/>
      <c r="I480" s="225">
        <v>48296.1</v>
      </c>
      <c r="J480" s="225"/>
      <c r="O480" s="47">
        <v>48296.1</v>
      </c>
      <c r="P480" s="47">
        <v>48296.1</v>
      </c>
    </row>
    <row r="481" spans="1:21" ht="82.5" outlineLevel="1">
      <c r="A481" s="152" t="s">
        <v>619</v>
      </c>
      <c r="B481" s="153" t="s">
        <v>432</v>
      </c>
      <c r="C481" s="153" t="s">
        <v>121</v>
      </c>
      <c r="D481" s="154" t="s">
        <v>454</v>
      </c>
      <c r="E481" s="155">
        <v>2</v>
      </c>
      <c r="F481" s="156">
        <v>820.07</v>
      </c>
      <c r="G481" s="157" t="s">
        <v>98</v>
      </c>
      <c r="H481" s="158">
        <v>1640.14</v>
      </c>
      <c r="I481" s="159">
        <v>1</v>
      </c>
      <c r="J481" s="158">
        <v>1640.14</v>
      </c>
      <c r="R481" s="47">
        <v>0</v>
      </c>
      <c r="S481" s="47">
        <v>0</v>
      </c>
      <c r="T481" s="47">
        <v>0</v>
      </c>
      <c r="U481" s="47">
        <v>0</v>
      </c>
    </row>
    <row r="482" spans="1:21" ht="15" outlineLevel="1">
      <c r="C482" s="131" t="s">
        <v>95</v>
      </c>
      <c r="G482" s="225">
        <v>1640.14</v>
      </c>
      <c r="H482" s="225"/>
      <c r="I482" s="225">
        <v>1640.14</v>
      </c>
      <c r="J482" s="225"/>
      <c r="O482" s="47">
        <v>1640.14</v>
      </c>
      <c r="P482" s="47">
        <v>1640.14</v>
      </c>
    </row>
    <row r="483" spans="1:21" ht="82.5" outlineLevel="1">
      <c r="A483" s="152" t="s">
        <v>620</v>
      </c>
      <c r="B483" s="153" t="s">
        <v>432</v>
      </c>
      <c r="C483" s="153" t="s">
        <v>122</v>
      </c>
      <c r="D483" s="154" t="s">
        <v>454</v>
      </c>
      <c r="E483" s="155">
        <v>6</v>
      </c>
      <c r="F483" s="156">
        <v>1435.11</v>
      </c>
      <c r="G483" s="157" t="s">
        <v>98</v>
      </c>
      <c r="H483" s="158">
        <v>8610.66</v>
      </c>
      <c r="I483" s="159">
        <v>1</v>
      </c>
      <c r="J483" s="158">
        <v>8610.66</v>
      </c>
      <c r="R483" s="47">
        <v>0</v>
      </c>
      <c r="S483" s="47">
        <v>0</v>
      </c>
      <c r="T483" s="47">
        <v>0</v>
      </c>
      <c r="U483" s="47">
        <v>0</v>
      </c>
    </row>
    <row r="484" spans="1:21" ht="15" outlineLevel="1">
      <c r="C484" s="131" t="s">
        <v>95</v>
      </c>
      <c r="G484" s="225">
        <v>8610.66</v>
      </c>
      <c r="H484" s="225"/>
      <c r="I484" s="225">
        <v>8610.66</v>
      </c>
      <c r="J484" s="225"/>
      <c r="O484" s="47">
        <v>8610.66</v>
      </c>
      <c r="P484" s="47">
        <v>8610.66</v>
      </c>
    </row>
    <row r="485" spans="1:21" ht="82.5" outlineLevel="1">
      <c r="A485" s="152" t="s">
        <v>621</v>
      </c>
      <c r="B485" s="153" t="s">
        <v>432</v>
      </c>
      <c r="C485" s="153" t="s">
        <v>123</v>
      </c>
      <c r="D485" s="154" t="s">
        <v>454</v>
      </c>
      <c r="E485" s="155">
        <v>2</v>
      </c>
      <c r="F485" s="156">
        <v>4851.17</v>
      </c>
      <c r="G485" s="157" t="s">
        <v>98</v>
      </c>
      <c r="H485" s="158">
        <v>9702.34</v>
      </c>
      <c r="I485" s="159">
        <v>1</v>
      </c>
      <c r="J485" s="158">
        <v>9702.34</v>
      </c>
      <c r="R485" s="47">
        <v>0</v>
      </c>
      <c r="S485" s="47">
        <v>0</v>
      </c>
      <c r="T485" s="47">
        <v>0</v>
      </c>
      <c r="U485" s="47">
        <v>0</v>
      </c>
    </row>
    <row r="486" spans="1:21" ht="15" outlineLevel="1">
      <c r="C486" s="131" t="s">
        <v>95</v>
      </c>
      <c r="G486" s="225">
        <v>9702.34</v>
      </c>
      <c r="H486" s="225"/>
      <c r="I486" s="225">
        <v>9702.34</v>
      </c>
      <c r="J486" s="225"/>
      <c r="O486" s="47">
        <v>9702.34</v>
      </c>
      <c r="P486" s="47">
        <v>9702.34</v>
      </c>
    </row>
    <row r="487" spans="1:21" ht="82.5" outlineLevel="1">
      <c r="A487" s="152" t="s">
        <v>622</v>
      </c>
      <c r="B487" s="153" t="s">
        <v>432</v>
      </c>
      <c r="C487" s="153" t="s">
        <v>124</v>
      </c>
      <c r="D487" s="154" t="s">
        <v>454</v>
      </c>
      <c r="E487" s="155">
        <v>1</v>
      </c>
      <c r="F487" s="156">
        <v>4312.1499999999996</v>
      </c>
      <c r="G487" s="157" t="s">
        <v>98</v>
      </c>
      <c r="H487" s="158">
        <v>4312.1499999999996</v>
      </c>
      <c r="I487" s="159">
        <v>1</v>
      </c>
      <c r="J487" s="158">
        <v>4312.1499999999996</v>
      </c>
      <c r="R487" s="47">
        <v>0</v>
      </c>
      <c r="S487" s="47">
        <v>0</v>
      </c>
      <c r="T487" s="47">
        <v>0</v>
      </c>
      <c r="U487" s="47">
        <v>0</v>
      </c>
    </row>
    <row r="488" spans="1:21" ht="15" outlineLevel="1">
      <c r="C488" s="131" t="s">
        <v>95</v>
      </c>
      <c r="G488" s="225">
        <v>4312.1499999999996</v>
      </c>
      <c r="H488" s="225"/>
      <c r="I488" s="225">
        <v>4312.1499999999996</v>
      </c>
      <c r="J488" s="225"/>
      <c r="O488" s="47">
        <v>4312.1499999999996</v>
      </c>
      <c r="P488" s="47">
        <v>4312.1499999999996</v>
      </c>
    </row>
    <row r="489" spans="1:21" ht="82.5" outlineLevel="1">
      <c r="A489" s="152" t="s">
        <v>623</v>
      </c>
      <c r="B489" s="153" t="s">
        <v>432</v>
      </c>
      <c r="C489" s="153" t="s">
        <v>125</v>
      </c>
      <c r="D489" s="154" t="s">
        <v>454</v>
      </c>
      <c r="E489" s="155">
        <v>1</v>
      </c>
      <c r="F489" s="156">
        <v>5497.99</v>
      </c>
      <c r="G489" s="157" t="s">
        <v>98</v>
      </c>
      <c r="H489" s="158">
        <v>5497.99</v>
      </c>
      <c r="I489" s="159">
        <v>1</v>
      </c>
      <c r="J489" s="158">
        <v>5497.99</v>
      </c>
      <c r="R489" s="47">
        <v>0</v>
      </c>
      <c r="S489" s="47">
        <v>0</v>
      </c>
      <c r="T489" s="47">
        <v>0</v>
      </c>
      <c r="U489" s="47">
        <v>0</v>
      </c>
    </row>
    <row r="490" spans="1:21" ht="15" outlineLevel="1">
      <c r="C490" s="131" t="s">
        <v>95</v>
      </c>
      <c r="G490" s="225">
        <v>5497.99</v>
      </c>
      <c r="H490" s="225"/>
      <c r="I490" s="225">
        <v>5497.99</v>
      </c>
      <c r="J490" s="225"/>
      <c r="O490" s="47">
        <v>5497.99</v>
      </c>
      <c r="P490" s="47">
        <v>5497.99</v>
      </c>
    </row>
    <row r="491" spans="1:21" ht="85.5" outlineLevel="1">
      <c r="A491" s="147" t="s">
        <v>624</v>
      </c>
      <c r="B491" s="148" t="s">
        <v>625</v>
      </c>
      <c r="C491" s="148" t="s">
        <v>626</v>
      </c>
      <c r="D491" s="149" t="s">
        <v>627</v>
      </c>
      <c r="E491" s="134">
        <v>2.1320000000000001</v>
      </c>
      <c r="F491" s="150"/>
      <c r="G491" s="127"/>
      <c r="H491" s="128"/>
      <c r="I491" s="151" t="s">
        <v>98</v>
      </c>
      <c r="J491" s="128"/>
      <c r="R491" s="47">
        <v>1039.1500000000001</v>
      </c>
      <c r="S491" s="47">
        <v>1039.1500000000001</v>
      </c>
      <c r="T491" s="47">
        <v>845.82</v>
      </c>
      <c r="U491" s="47">
        <v>845.82</v>
      </c>
    </row>
    <row r="492" spans="1:21" outlineLevel="1">
      <c r="C492" s="163" t="s">
        <v>628</v>
      </c>
    </row>
    <row r="493" spans="1:21" ht="14.25" outlineLevel="1">
      <c r="A493" s="147"/>
      <c r="B493" s="148"/>
      <c r="C493" s="148" t="s">
        <v>88</v>
      </c>
      <c r="D493" s="149"/>
      <c r="E493" s="134"/>
      <c r="F493" s="150">
        <v>309.68</v>
      </c>
      <c r="G493" s="127" t="s">
        <v>98</v>
      </c>
      <c r="H493" s="128">
        <v>660.24</v>
      </c>
      <c r="I493" s="151">
        <v>1</v>
      </c>
      <c r="J493" s="128">
        <v>660.24</v>
      </c>
      <c r="Q493" s="47">
        <v>660.24</v>
      </c>
    </row>
    <row r="494" spans="1:21" ht="14.25" outlineLevel="1">
      <c r="A494" s="147"/>
      <c r="B494" s="148"/>
      <c r="C494" s="148" t="s">
        <v>89</v>
      </c>
      <c r="D494" s="149"/>
      <c r="E494" s="134"/>
      <c r="F494" s="150">
        <v>5994.55</v>
      </c>
      <c r="G494" s="127" t="s">
        <v>98</v>
      </c>
      <c r="H494" s="128">
        <v>12780.38</v>
      </c>
      <c r="I494" s="151">
        <v>1</v>
      </c>
      <c r="J494" s="128">
        <v>12780.38</v>
      </c>
    </row>
    <row r="495" spans="1:21" ht="14.25" outlineLevel="1">
      <c r="A495" s="147"/>
      <c r="B495" s="148"/>
      <c r="C495" s="148" t="s">
        <v>96</v>
      </c>
      <c r="D495" s="149"/>
      <c r="E495" s="134"/>
      <c r="F495" s="150">
        <v>257.07</v>
      </c>
      <c r="G495" s="127" t="s">
        <v>98</v>
      </c>
      <c r="H495" s="160">
        <v>548.07000000000005</v>
      </c>
      <c r="I495" s="151">
        <v>1</v>
      </c>
      <c r="J495" s="160">
        <v>548.07000000000005</v>
      </c>
      <c r="Q495" s="47">
        <v>548.07000000000005</v>
      </c>
    </row>
    <row r="496" spans="1:21" ht="14.25" outlineLevel="1">
      <c r="A496" s="147"/>
      <c r="B496" s="148"/>
      <c r="C496" s="148" t="s">
        <v>90</v>
      </c>
      <c r="D496" s="149" t="s">
        <v>91</v>
      </c>
      <c r="E496" s="134">
        <v>86</v>
      </c>
      <c r="F496" s="150"/>
      <c r="G496" s="127"/>
      <c r="H496" s="128">
        <v>1039.1500000000001</v>
      </c>
      <c r="I496" s="151">
        <v>86</v>
      </c>
      <c r="J496" s="128">
        <v>1039.1500000000001</v>
      </c>
    </row>
    <row r="497" spans="1:32" ht="14.25" outlineLevel="1">
      <c r="A497" s="147"/>
      <c r="B497" s="148"/>
      <c r="C497" s="148" t="s">
        <v>92</v>
      </c>
      <c r="D497" s="149" t="s">
        <v>91</v>
      </c>
      <c r="E497" s="134">
        <v>70</v>
      </c>
      <c r="F497" s="150"/>
      <c r="G497" s="127"/>
      <c r="H497" s="128">
        <v>845.82</v>
      </c>
      <c r="I497" s="151">
        <v>70</v>
      </c>
      <c r="J497" s="128">
        <v>845.82</v>
      </c>
    </row>
    <row r="498" spans="1:32" ht="14.25" outlineLevel="1">
      <c r="A498" s="152"/>
      <c r="B498" s="153"/>
      <c r="C498" s="153" t="s">
        <v>93</v>
      </c>
      <c r="D498" s="154" t="s">
        <v>94</v>
      </c>
      <c r="E498" s="155">
        <v>31.73</v>
      </c>
      <c r="F498" s="156"/>
      <c r="G498" s="157" t="s">
        <v>98</v>
      </c>
      <c r="H498" s="158">
        <v>67.648360000000011</v>
      </c>
      <c r="I498" s="159"/>
      <c r="J498" s="158"/>
    </row>
    <row r="499" spans="1:32" ht="15" outlineLevel="1">
      <c r="C499" s="131" t="s">
        <v>95</v>
      </c>
      <c r="G499" s="225">
        <v>15325.59</v>
      </c>
      <c r="H499" s="225"/>
      <c r="I499" s="225">
        <v>15325.59</v>
      </c>
      <c r="J499" s="225"/>
      <c r="O499" s="79">
        <v>15325.59</v>
      </c>
      <c r="P499" s="79">
        <v>15325.59</v>
      </c>
    </row>
    <row r="500" spans="1:32" outlineLevel="1"/>
    <row r="501" spans="1:32" ht="15" outlineLevel="1">
      <c r="A501" s="240" t="s">
        <v>629</v>
      </c>
      <c r="B501" s="240"/>
      <c r="C501" s="240"/>
      <c r="D501" s="240"/>
      <c r="E501" s="240"/>
      <c r="F501" s="240"/>
      <c r="G501" s="225">
        <v>274817.36</v>
      </c>
      <c r="H501" s="225"/>
      <c r="I501" s="225">
        <v>274817.36</v>
      </c>
      <c r="J501" s="225"/>
      <c r="AF501" s="85" t="s">
        <v>629</v>
      </c>
    </row>
    <row r="502" spans="1:32" outlineLevel="1"/>
    <row r="503" spans="1:32" outlineLevel="1"/>
    <row r="504" spans="1:32" outlineLevel="1"/>
    <row r="505" spans="1:32" ht="16.5" outlineLevel="1">
      <c r="A505" s="229" t="s">
        <v>630</v>
      </c>
      <c r="B505" s="229"/>
      <c r="C505" s="229"/>
      <c r="D505" s="229"/>
      <c r="E505" s="229"/>
      <c r="F505" s="229"/>
      <c r="G505" s="229"/>
      <c r="H505" s="229"/>
      <c r="I505" s="229"/>
      <c r="J505" s="229"/>
      <c r="AE505" s="63" t="s">
        <v>630</v>
      </c>
    </row>
    <row r="506" spans="1:32" ht="85.5" outlineLevel="1">
      <c r="A506" s="147" t="s">
        <v>631</v>
      </c>
      <c r="B506" s="148" t="s">
        <v>447</v>
      </c>
      <c r="C506" s="148" t="s">
        <v>448</v>
      </c>
      <c r="D506" s="149" t="s">
        <v>449</v>
      </c>
      <c r="E506" s="134">
        <v>3.6179999999999997E-2</v>
      </c>
      <c r="F506" s="150"/>
      <c r="G506" s="127"/>
      <c r="H506" s="128"/>
      <c r="I506" s="151" t="s">
        <v>98</v>
      </c>
      <c r="J506" s="128"/>
      <c r="R506" s="47">
        <v>124.05</v>
      </c>
      <c r="S506" s="47">
        <v>124.05</v>
      </c>
      <c r="T506" s="47">
        <v>86.84</v>
      </c>
      <c r="U506" s="47">
        <v>86.84</v>
      </c>
    </row>
    <row r="507" spans="1:32" outlineLevel="1">
      <c r="C507" s="163" t="s">
        <v>632</v>
      </c>
    </row>
    <row r="508" spans="1:32" ht="14.25" outlineLevel="1">
      <c r="A508" s="147"/>
      <c r="B508" s="148"/>
      <c r="C508" s="148" t="s">
        <v>88</v>
      </c>
      <c r="D508" s="149"/>
      <c r="E508" s="134"/>
      <c r="F508" s="150">
        <v>2484.5300000000002</v>
      </c>
      <c r="G508" s="127" t="s">
        <v>451</v>
      </c>
      <c r="H508" s="128">
        <v>124.05</v>
      </c>
      <c r="I508" s="151">
        <v>1</v>
      </c>
      <c r="J508" s="128">
        <v>124.05</v>
      </c>
      <c r="Q508" s="47">
        <v>124.05</v>
      </c>
    </row>
    <row r="509" spans="1:32" ht="14.25" outlineLevel="1">
      <c r="A509" s="147"/>
      <c r="B509" s="148"/>
      <c r="C509" s="148" t="s">
        <v>89</v>
      </c>
      <c r="D509" s="149"/>
      <c r="E509" s="134"/>
      <c r="F509" s="150">
        <v>699.59</v>
      </c>
      <c r="G509" s="127" t="s">
        <v>452</v>
      </c>
      <c r="H509" s="128">
        <v>37.97</v>
      </c>
      <c r="I509" s="151">
        <v>1</v>
      </c>
      <c r="J509" s="128">
        <v>37.97</v>
      </c>
    </row>
    <row r="510" spans="1:32" ht="14.25" outlineLevel="1">
      <c r="A510" s="147"/>
      <c r="B510" s="148"/>
      <c r="C510" s="148" t="s">
        <v>97</v>
      </c>
      <c r="D510" s="149"/>
      <c r="E510" s="134"/>
      <c r="F510" s="150">
        <v>25314.35</v>
      </c>
      <c r="G510" s="127" t="s">
        <v>98</v>
      </c>
      <c r="H510" s="128">
        <v>915.87</v>
      </c>
      <c r="I510" s="151">
        <v>1</v>
      </c>
      <c r="J510" s="128">
        <v>915.87</v>
      </c>
    </row>
    <row r="511" spans="1:32" ht="14.25" outlineLevel="1">
      <c r="A511" s="147"/>
      <c r="B511" s="148"/>
      <c r="C511" s="148" t="s">
        <v>90</v>
      </c>
      <c r="D511" s="149" t="s">
        <v>91</v>
      </c>
      <c r="E511" s="134">
        <v>100</v>
      </c>
      <c r="F511" s="150"/>
      <c r="G511" s="127"/>
      <c r="H511" s="128">
        <v>124.05</v>
      </c>
      <c r="I511" s="151">
        <v>100</v>
      </c>
      <c r="J511" s="128">
        <v>124.05</v>
      </c>
    </row>
    <row r="512" spans="1:32" ht="14.25" outlineLevel="1">
      <c r="A512" s="147"/>
      <c r="B512" s="148"/>
      <c r="C512" s="148" t="s">
        <v>92</v>
      </c>
      <c r="D512" s="149" t="s">
        <v>91</v>
      </c>
      <c r="E512" s="134">
        <v>70</v>
      </c>
      <c r="F512" s="150"/>
      <c r="G512" s="127"/>
      <c r="H512" s="128">
        <v>86.84</v>
      </c>
      <c r="I512" s="151">
        <v>70</v>
      </c>
      <c r="J512" s="128">
        <v>86.84</v>
      </c>
    </row>
    <row r="513" spans="1:21" ht="14.25" outlineLevel="1">
      <c r="A513" s="152"/>
      <c r="B513" s="153"/>
      <c r="C513" s="153" t="s">
        <v>93</v>
      </c>
      <c r="D513" s="154" t="s">
        <v>94</v>
      </c>
      <c r="E513" s="155">
        <v>291.27</v>
      </c>
      <c r="F513" s="156"/>
      <c r="G513" s="157" t="s">
        <v>451</v>
      </c>
      <c r="H513" s="158">
        <v>14.542645067999997</v>
      </c>
      <c r="I513" s="159"/>
      <c r="J513" s="158"/>
    </row>
    <row r="514" spans="1:21" ht="15" outlineLevel="1">
      <c r="C514" s="131" t="s">
        <v>95</v>
      </c>
      <c r="G514" s="225">
        <v>1288.7800000000002</v>
      </c>
      <c r="H514" s="225"/>
      <c r="I514" s="225">
        <v>1288.7800000000002</v>
      </c>
      <c r="J514" s="225"/>
      <c r="O514" s="79">
        <v>1288.7800000000002</v>
      </c>
      <c r="P514" s="79">
        <v>1288.7800000000002</v>
      </c>
    </row>
    <row r="515" spans="1:21" ht="125.25" outlineLevel="1">
      <c r="A515" s="152" t="s">
        <v>633</v>
      </c>
      <c r="B515" s="153" t="s">
        <v>432</v>
      </c>
      <c r="C515" s="153" t="s">
        <v>126</v>
      </c>
      <c r="D515" s="154" t="s">
        <v>454</v>
      </c>
      <c r="E515" s="155">
        <v>1</v>
      </c>
      <c r="F515" s="156">
        <v>9633.58</v>
      </c>
      <c r="G515" s="157" t="s">
        <v>98</v>
      </c>
      <c r="H515" s="158">
        <v>9633.58</v>
      </c>
      <c r="I515" s="159">
        <v>1</v>
      </c>
      <c r="J515" s="158">
        <v>9633.58</v>
      </c>
      <c r="R515" s="47">
        <v>0</v>
      </c>
      <c r="S515" s="47">
        <v>0</v>
      </c>
      <c r="T515" s="47">
        <v>0</v>
      </c>
      <c r="U515" s="47">
        <v>0</v>
      </c>
    </row>
    <row r="516" spans="1:21" ht="15" outlineLevel="1">
      <c r="C516" s="131" t="s">
        <v>95</v>
      </c>
      <c r="G516" s="225">
        <v>9633.58</v>
      </c>
      <c r="H516" s="225"/>
      <c r="I516" s="225">
        <v>9633.58</v>
      </c>
      <c r="J516" s="225"/>
      <c r="O516" s="47">
        <v>9633.58</v>
      </c>
      <c r="P516" s="47">
        <v>9633.58</v>
      </c>
    </row>
    <row r="517" spans="1:21" ht="139.5" outlineLevel="1">
      <c r="A517" s="152" t="s">
        <v>634</v>
      </c>
      <c r="B517" s="153" t="s">
        <v>432</v>
      </c>
      <c r="C517" s="153" t="s">
        <v>127</v>
      </c>
      <c r="D517" s="154" t="s">
        <v>454</v>
      </c>
      <c r="E517" s="155">
        <v>1</v>
      </c>
      <c r="F517" s="156">
        <v>10583.58</v>
      </c>
      <c r="G517" s="157" t="s">
        <v>98</v>
      </c>
      <c r="H517" s="158">
        <v>10583.58</v>
      </c>
      <c r="I517" s="159">
        <v>1</v>
      </c>
      <c r="J517" s="158">
        <v>10583.58</v>
      </c>
      <c r="R517" s="47">
        <v>0</v>
      </c>
      <c r="S517" s="47">
        <v>0</v>
      </c>
      <c r="T517" s="47">
        <v>0</v>
      </c>
      <c r="U517" s="47">
        <v>0</v>
      </c>
    </row>
    <row r="518" spans="1:21" ht="15" outlineLevel="1">
      <c r="C518" s="131" t="s">
        <v>95</v>
      </c>
      <c r="G518" s="225">
        <v>10583.58</v>
      </c>
      <c r="H518" s="225"/>
      <c r="I518" s="225">
        <v>10583.58</v>
      </c>
      <c r="J518" s="225"/>
      <c r="O518" s="47">
        <v>10583.58</v>
      </c>
      <c r="P518" s="47">
        <v>10583.58</v>
      </c>
    </row>
    <row r="519" spans="1:21" ht="85.5" outlineLevel="1">
      <c r="A519" s="147" t="s">
        <v>635</v>
      </c>
      <c r="B519" s="148" t="s">
        <v>447</v>
      </c>
      <c r="C519" s="148" t="s">
        <v>448</v>
      </c>
      <c r="D519" s="149" t="s">
        <v>449</v>
      </c>
      <c r="E519" s="134">
        <v>2.4119999999999999E-2</v>
      </c>
      <c r="F519" s="150"/>
      <c r="G519" s="127"/>
      <c r="H519" s="128"/>
      <c r="I519" s="151" t="s">
        <v>98</v>
      </c>
      <c r="J519" s="128"/>
      <c r="R519" s="47">
        <v>82.7</v>
      </c>
      <c r="S519" s="47">
        <v>82.7</v>
      </c>
      <c r="T519" s="47">
        <v>57.89</v>
      </c>
      <c r="U519" s="47">
        <v>57.89</v>
      </c>
    </row>
    <row r="520" spans="1:21" outlineLevel="1">
      <c r="C520" s="163" t="s">
        <v>636</v>
      </c>
    </row>
    <row r="521" spans="1:21" ht="14.25" outlineLevel="1">
      <c r="A521" s="147"/>
      <c r="B521" s="148"/>
      <c r="C521" s="148" t="s">
        <v>88</v>
      </c>
      <c r="D521" s="149"/>
      <c r="E521" s="134"/>
      <c r="F521" s="150">
        <v>2484.5300000000002</v>
      </c>
      <c r="G521" s="127" t="s">
        <v>451</v>
      </c>
      <c r="H521" s="128">
        <v>82.7</v>
      </c>
      <c r="I521" s="151">
        <v>1</v>
      </c>
      <c r="J521" s="128">
        <v>82.7</v>
      </c>
      <c r="Q521" s="47">
        <v>82.7</v>
      </c>
    </row>
    <row r="522" spans="1:21" ht="14.25" outlineLevel="1">
      <c r="A522" s="147"/>
      <c r="B522" s="148"/>
      <c r="C522" s="148" t="s">
        <v>89</v>
      </c>
      <c r="D522" s="149"/>
      <c r="E522" s="134"/>
      <c r="F522" s="150">
        <v>699.59</v>
      </c>
      <c r="G522" s="127" t="s">
        <v>452</v>
      </c>
      <c r="H522" s="128">
        <v>25.31</v>
      </c>
      <c r="I522" s="151">
        <v>1</v>
      </c>
      <c r="J522" s="128">
        <v>25.31</v>
      </c>
    </row>
    <row r="523" spans="1:21" ht="14.25" outlineLevel="1">
      <c r="A523" s="147"/>
      <c r="B523" s="148"/>
      <c r="C523" s="148" t="s">
        <v>97</v>
      </c>
      <c r="D523" s="149"/>
      <c r="E523" s="134"/>
      <c r="F523" s="150">
        <v>25314.35</v>
      </c>
      <c r="G523" s="127" t="s">
        <v>98</v>
      </c>
      <c r="H523" s="128">
        <v>610.58000000000004</v>
      </c>
      <c r="I523" s="151">
        <v>1</v>
      </c>
      <c r="J523" s="128">
        <v>610.58000000000004</v>
      </c>
    </row>
    <row r="524" spans="1:21" ht="14.25" outlineLevel="1">
      <c r="A524" s="147"/>
      <c r="B524" s="148"/>
      <c r="C524" s="148" t="s">
        <v>90</v>
      </c>
      <c r="D524" s="149" t="s">
        <v>91</v>
      </c>
      <c r="E524" s="134">
        <v>100</v>
      </c>
      <c r="F524" s="150"/>
      <c r="G524" s="127"/>
      <c r="H524" s="128">
        <v>82.7</v>
      </c>
      <c r="I524" s="151">
        <v>100</v>
      </c>
      <c r="J524" s="128">
        <v>82.7</v>
      </c>
    </row>
    <row r="525" spans="1:21" ht="14.25" outlineLevel="1">
      <c r="A525" s="147"/>
      <c r="B525" s="148"/>
      <c r="C525" s="148" t="s">
        <v>92</v>
      </c>
      <c r="D525" s="149" t="s">
        <v>91</v>
      </c>
      <c r="E525" s="134">
        <v>70</v>
      </c>
      <c r="F525" s="150"/>
      <c r="G525" s="127"/>
      <c r="H525" s="128">
        <v>57.89</v>
      </c>
      <c r="I525" s="151">
        <v>70</v>
      </c>
      <c r="J525" s="128">
        <v>57.89</v>
      </c>
    </row>
    <row r="526" spans="1:21" ht="14.25" outlineLevel="1">
      <c r="A526" s="152"/>
      <c r="B526" s="153"/>
      <c r="C526" s="153" t="s">
        <v>93</v>
      </c>
      <c r="D526" s="154" t="s">
        <v>94</v>
      </c>
      <c r="E526" s="155">
        <v>291.27</v>
      </c>
      <c r="F526" s="156"/>
      <c r="G526" s="157" t="s">
        <v>451</v>
      </c>
      <c r="H526" s="158">
        <v>9.695096711999998</v>
      </c>
      <c r="I526" s="159"/>
      <c r="J526" s="158"/>
    </row>
    <row r="527" spans="1:21" ht="15" outlineLevel="1">
      <c r="C527" s="131" t="s">
        <v>95</v>
      </c>
      <c r="G527" s="225">
        <v>859.18000000000006</v>
      </c>
      <c r="H527" s="225"/>
      <c r="I527" s="225">
        <v>859.18000000000006</v>
      </c>
      <c r="J527" s="225"/>
      <c r="O527" s="79">
        <v>859.18000000000006</v>
      </c>
      <c r="P527" s="79">
        <v>859.18000000000006</v>
      </c>
    </row>
    <row r="528" spans="1:21" ht="153.75" outlineLevel="1">
      <c r="A528" s="152" t="s">
        <v>637</v>
      </c>
      <c r="B528" s="153" t="s">
        <v>432</v>
      </c>
      <c r="C528" s="153" t="s">
        <v>128</v>
      </c>
      <c r="D528" s="154" t="s">
        <v>454</v>
      </c>
      <c r="E528" s="155">
        <v>1</v>
      </c>
      <c r="F528" s="156">
        <v>18388.099999999999</v>
      </c>
      <c r="G528" s="157" t="s">
        <v>98</v>
      </c>
      <c r="H528" s="158">
        <v>18388.099999999999</v>
      </c>
      <c r="I528" s="159">
        <v>1</v>
      </c>
      <c r="J528" s="158">
        <v>18388.099999999999</v>
      </c>
      <c r="R528" s="47">
        <v>0</v>
      </c>
      <c r="S528" s="47">
        <v>0</v>
      </c>
      <c r="T528" s="47">
        <v>0</v>
      </c>
      <c r="U528" s="47">
        <v>0</v>
      </c>
    </row>
    <row r="529" spans="1:21" ht="15" outlineLevel="1">
      <c r="C529" s="131" t="s">
        <v>95</v>
      </c>
      <c r="G529" s="225">
        <v>18388.099999999999</v>
      </c>
      <c r="H529" s="225"/>
      <c r="I529" s="225">
        <v>18388.099999999999</v>
      </c>
      <c r="J529" s="225"/>
      <c r="O529" s="47">
        <v>18388.099999999999</v>
      </c>
      <c r="P529" s="47">
        <v>18388.099999999999</v>
      </c>
    </row>
    <row r="530" spans="1:21" ht="85.5" outlineLevel="1">
      <c r="A530" s="147" t="s">
        <v>638</v>
      </c>
      <c r="B530" s="148" t="s">
        <v>447</v>
      </c>
      <c r="C530" s="148" t="s">
        <v>448</v>
      </c>
      <c r="D530" s="149" t="s">
        <v>449</v>
      </c>
      <c r="E530" s="134">
        <v>0.20301</v>
      </c>
      <c r="F530" s="150"/>
      <c r="G530" s="127"/>
      <c r="H530" s="128"/>
      <c r="I530" s="151" t="s">
        <v>98</v>
      </c>
      <c r="J530" s="128"/>
      <c r="R530" s="47">
        <v>696.05</v>
      </c>
      <c r="S530" s="47">
        <v>696.05</v>
      </c>
      <c r="T530" s="47">
        <v>487.24</v>
      </c>
      <c r="U530" s="47">
        <v>487.24</v>
      </c>
    </row>
    <row r="531" spans="1:21" ht="25.5" outlineLevel="1">
      <c r="C531" s="163" t="s">
        <v>639</v>
      </c>
    </row>
    <row r="532" spans="1:21" ht="14.25" outlineLevel="1">
      <c r="A532" s="147"/>
      <c r="B532" s="148"/>
      <c r="C532" s="148" t="s">
        <v>88</v>
      </c>
      <c r="D532" s="149"/>
      <c r="E532" s="134"/>
      <c r="F532" s="150">
        <v>2484.5300000000002</v>
      </c>
      <c r="G532" s="127" t="s">
        <v>451</v>
      </c>
      <c r="H532" s="128">
        <v>696.05</v>
      </c>
      <c r="I532" s="151">
        <v>1</v>
      </c>
      <c r="J532" s="128">
        <v>696.05</v>
      </c>
      <c r="Q532" s="47">
        <v>696.05</v>
      </c>
    </row>
    <row r="533" spans="1:21" ht="14.25" outlineLevel="1">
      <c r="A533" s="147"/>
      <c r="B533" s="148"/>
      <c r="C533" s="148" t="s">
        <v>89</v>
      </c>
      <c r="D533" s="149"/>
      <c r="E533" s="134"/>
      <c r="F533" s="150">
        <v>699.59</v>
      </c>
      <c r="G533" s="127" t="s">
        <v>452</v>
      </c>
      <c r="H533" s="128">
        <v>213.04</v>
      </c>
      <c r="I533" s="151">
        <v>1</v>
      </c>
      <c r="J533" s="128">
        <v>213.04</v>
      </c>
    </row>
    <row r="534" spans="1:21" ht="14.25" outlineLevel="1">
      <c r="A534" s="147"/>
      <c r="B534" s="148"/>
      <c r="C534" s="148" t="s">
        <v>97</v>
      </c>
      <c r="D534" s="149"/>
      <c r="E534" s="134"/>
      <c r="F534" s="150">
        <v>25314.35</v>
      </c>
      <c r="G534" s="127" t="s">
        <v>98</v>
      </c>
      <c r="H534" s="128">
        <v>5139.07</v>
      </c>
      <c r="I534" s="151">
        <v>1</v>
      </c>
      <c r="J534" s="128">
        <v>5139.07</v>
      </c>
    </row>
    <row r="535" spans="1:21" ht="14.25" outlineLevel="1">
      <c r="A535" s="147"/>
      <c r="B535" s="148"/>
      <c r="C535" s="148" t="s">
        <v>90</v>
      </c>
      <c r="D535" s="149" t="s">
        <v>91</v>
      </c>
      <c r="E535" s="134">
        <v>100</v>
      </c>
      <c r="F535" s="150"/>
      <c r="G535" s="127"/>
      <c r="H535" s="128">
        <v>696.05</v>
      </c>
      <c r="I535" s="151">
        <v>100</v>
      </c>
      <c r="J535" s="128">
        <v>696.05</v>
      </c>
    </row>
    <row r="536" spans="1:21" ht="14.25" outlineLevel="1">
      <c r="A536" s="147"/>
      <c r="B536" s="148"/>
      <c r="C536" s="148" t="s">
        <v>92</v>
      </c>
      <c r="D536" s="149" t="s">
        <v>91</v>
      </c>
      <c r="E536" s="134">
        <v>70</v>
      </c>
      <c r="F536" s="150"/>
      <c r="G536" s="127"/>
      <c r="H536" s="128">
        <v>487.24</v>
      </c>
      <c r="I536" s="151">
        <v>70</v>
      </c>
      <c r="J536" s="128">
        <v>487.24</v>
      </c>
    </row>
    <row r="537" spans="1:21" ht="14.25" outlineLevel="1">
      <c r="A537" s="152"/>
      <c r="B537" s="153"/>
      <c r="C537" s="153" t="s">
        <v>93</v>
      </c>
      <c r="D537" s="154" t="s">
        <v>94</v>
      </c>
      <c r="E537" s="155">
        <v>291.27</v>
      </c>
      <c r="F537" s="156"/>
      <c r="G537" s="157" t="s">
        <v>451</v>
      </c>
      <c r="H537" s="158">
        <v>81.600397325999992</v>
      </c>
      <c r="I537" s="159"/>
      <c r="J537" s="158"/>
    </row>
    <row r="538" spans="1:21" ht="15" outlineLevel="1">
      <c r="C538" s="131" t="s">
        <v>95</v>
      </c>
      <c r="G538" s="225">
        <v>7231.45</v>
      </c>
      <c r="H538" s="225"/>
      <c r="I538" s="225">
        <v>7231.45</v>
      </c>
      <c r="J538" s="225"/>
      <c r="O538" s="79">
        <v>7231.45</v>
      </c>
      <c r="P538" s="79">
        <v>7231.45</v>
      </c>
    </row>
    <row r="539" spans="1:21" ht="111" outlineLevel="1">
      <c r="A539" s="152" t="s">
        <v>640</v>
      </c>
      <c r="B539" s="153" t="s">
        <v>432</v>
      </c>
      <c r="C539" s="153" t="s">
        <v>129</v>
      </c>
      <c r="D539" s="154" t="s">
        <v>454</v>
      </c>
      <c r="E539" s="155">
        <v>1</v>
      </c>
      <c r="F539" s="156">
        <v>5027.3900000000003</v>
      </c>
      <c r="G539" s="157" t="s">
        <v>98</v>
      </c>
      <c r="H539" s="158">
        <v>5027.3900000000003</v>
      </c>
      <c r="I539" s="159">
        <v>1</v>
      </c>
      <c r="J539" s="158">
        <v>5027.3900000000003</v>
      </c>
      <c r="R539" s="47">
        <v>0</v>
      </c>
      <c r="S539" s="47">
        <v>0</v>
      </c>
      <c r="T539" s="47">
        <v>0</v>
      </c>
      <c r="U539" s="47">
        <v>0</v>
      </c>
    </row>
    <row r="540" spans="1:21" ht="15" outlineLevel="1">
      <c r="C540" s="131" t="s">
        <v>95</v>
      </c>
      <c r="G540" s="225">
        <v>5027.3900000000003</v>
      </c>
      <c r="H540" s="225"/>
      <c r="I540" s="225">
        <v>5027.3900000000003</v>
      </c>
      <c r="J540" s="225"/>
      <c r="O540" s="47">
        <v>5027.3900000000003</v>
      </c>
      <c r="P540" s="47">
        <v>5027.3900000000003</v>
      </c>
    </row>
    <row r="541" spans="1:21" ht="125.25" outlineLevel="1">
      <c r="A541" s="152" t="s">
        <v>641</v>
      </c>
      <c r="B541" s="153" t="s">
        <v>432</v>
      </c>
      <c r="C541" s="153" t="s">
        <v>130</v>
      </c>
      <c r="D541" s="154" t="s">
        <v>454</v>
      </c>
      <c r="E541" s="155">
        <v>1</v>
      </c>
      <c r="F541" s="156">
        <v>5819.6</v>
      </c>
      <c r="G541" s="157" t="s">
        <v>98</v>
      </c>
      <c r="H541" s="158">
        <v>5819.6</v>
      </c>
      <c r="I541" s="159">
        <v>1</v>
      </c>
      <c r="J541" s="158">
        <v>5819.6</v>
      </c>
      <c r="R541" s="47">
        <v>0</v>
      </c>
      <c r="S541" s="47">
        <v>0</v>
      </c>
      <c r="T541" s="47">
        <v>0</v>
      </c>
      <c r="U541" s="47">
        <v>0</v>
      </c>
    </row>
    <row r="542" spans="1:21" ht="15" outlineLevel="1">
      <c r="C542" s="131" t="s">
        <v>95</v>
      </c>
      <c r="G542" s="225">
        <v>5819.6</v>
      </c>
      <c r="H542" s="225"/>
      <c r="I542" s="225">
        <v>5819.6</v>
      </c>
      <c r="J542" s="225"/>
      <c r="O542" s="47">
        <v>5819.6</v>
      </c>
      <c r="P542" s="47">
        <v>5819.6</v>
      </c>
    </row>
    <row r="543" spans="1:21" ht="125.25" outlineLevel="1">
      <c r="A543" s="152" t="s">
        <v>642</v>
      </c>
      <c r="B543" s="153" t="s">
        <v>432</v>
      </c>
      <c r="C543" s="153" t="s">
        <v>131</v>
      </c>
      <c r="D543" s="154" t="s">
        <v>454</v>
      </c>
      <c r="E543" s="155">
        <v>1</v>
      </c>
      <c r="F543" s="156">
        <v>8326.2800000000007</v>
      </c>
      <c r="G543" s="157" t="s">
        <v>98</v>
      </c>
      <c r="H543" s="158">
        <v>8326.2800000000007</v>
      </c>
      <c r="I543" s="159">
        <v>1</v>
      </c>
      <c r="J543" s="158">
        <v>8326.2800000000007</v>
      </c>
      <c r="R543" s="47">
        <v>0</v>
      </c>
      <c r="S543" s="47">
        <v>0</v>
      </c>
      <c r="T543" s="47">
        <v>0</v>
      </c>
      <c r="U543" s="47">
        <v>0</v>
      </c>
    </row>
    <row r="544" spans="1:21" ht="15" outlineLevel="1">
      <c r="C544" s="131" t="s">
        <v>95</v>
      </c>
      <c r="G544" s="225">
        <v>8326.2800000000007</v>
      </c>
      <c r="H544" s="225"/>
      <c r="I544" s="225">
        <v>8326.2800000000007</v>
      </c>
      <c r="J544" s="225"/>
      <c r="O544" s="47">
        <v>8326.2800000000007</v>
      </c>
      <c r="P544" s="47">
        <v>8326.2800000000007</v>
      </c>
    </row>
    <row r="545" spans="1:21" ht="125.25" outlineLevel="1">
      <c r="A545" s="152" t="s">
        <v>643</v>
      </c>
      <c r="B545" s="153" t="s">
        <v>432</v>
      </c>
      <c r="C545" s="153" t="s">
        <v>132</v>
      </c>
      <c r="D545" s="154" t="s">
        <v>454</v>
      </c>
      <c r="E545" s="155">
        <v>1</v>
      </c>
      <c r="F545" s="156">
        <v>8326.2800000000007</v>
      </c>
      <c r="G545" s="157" t="s">
        <v>98</v>
      </c>
      <c r="H545" s="158">
        <v>8326.2800000000007</v>
      </c>
      <c r="I545" s="159">
        <v>1</v>
      </c>
      <c r="J545" s="158">
        <v>8326.2800000000007</v>
      </c>
      <c r="R545" s="47">
        <v>0</v>
      </c>
      <c r="S545" s="47">
        <v>0</v>
      </c>
      <c r="T545" s="47">
        <v>0</v>
      </c>
      <c r="U545" s="47">
        <v>0</v>
      </c>
    </row>
    <row r="546" spans="1:21" ht="15" outlineLevel="1">
      <c r="C546" s="131" t="s">
        <v>95</v>
      </c>
      <c r="G546" s="225">
        <v>8326.2800000000007</v>
      </c>
      <c r="H546" s="225"/>
      <c r="I546" s="225">
        <v>8326.2800000000007</v>
      </c>
      <c r="J546" s="225"/>
      <c r="O546" s="47">
        <v>8326.2800000000007</v>
      </c>
      <c r="P546" s="47">
        <v>8326.2800000000007</v>
      </c>
    </row>
    <row r="547" spans="1:21" ht="125.25" outlineLevel="1">
      <c r="A547" s="152" t="s">
        <v>644</v>
      </c>
      <c r="B547" s="153" t="s">
        <v>432</v>
      </c>
      <c r="C547" s="153" t="s">
        <v>133</v>
      </c>
      <c r="D547" s="154" t="s">
        <v>454</v>
      </c>
      <c r="E547" s="155">
        <v>1</v>
      </c>
      <c r="F547" s="156">
        <v>8326.2800000000007</v>
      </c>
      <c r="G547" s="157" t="s">
        <v>98</v>
      </c>
      <c r="H547" s="158">
        <v>8326.2800000000007</v>
      </c>
      <c r="I547" s="159">
        <v>1</v>
      </c>
      <c r="J547" s="158">
        <v>8326.2800000000007</v>
      </c>
      <c r="R547" s="47">
        <v>0</v>
      </c>
      <c r="S547" s="47">
        <v>0</v>
      </c>
      <c r="T547" s="47">
        <v>0</v>
      </c>
      <c r="U547" s="47">
        <v>0</v>
      </c>
    </row>
    <row r="548" spans="1:21" ht="15" outlineLevel="1">
      <c r="C548" s="131" t="s">
        <v>95</v>
      </c>
      <c r="G548" s="225">
        <v>8326.2800000000007</v>
      </c>
      <c r="H548" s="225"/>
      <c r="I548" s="225">
        <v>8326.2800000000007</v>
      </c>
      <c r="J548" s="225"/>
      <c r="O548" s="47">
        <v>8326.2800000000007</v>
      </c>
      <c r="P548" s="47">
        <v>8326.2800000000007</v>
      </c>
    </row>
    <row r="549" spans="1:21" ht="139.5" outlineLevel="1">
      <c r="A549" s="152" t="s">
        <v>645</v>
      </c>
      <c r="B549" s="153" t="s">
        <v>432</v>
      </c>
      <c r="C549" s="153" t="s">
        <v>134</v>
      </c>
      <c r="D549" s="154" t="s">
        <v>454</v>
      </c>
      <c r="E549" s="155">
        <v>1</v>
      </c>
      <c r="F549" s="156">
        <v>7606.32</v>
      </c>
      <c r="G549" s="157" t="s">
        <v>98</v>
      </c>
      <c r="H549" s="158">
        <v>7606.32</v>
      </c>
      <c r="I549" s="159">
        <v>1</v>
      </c>
      <c r="J549" s="158">
        <v>7606.32</v>
      </c>
      <c r="R549" s="47">
        <v>0</v>
      </c>
      <c r="S549" s="47">
        <v>0</v>
      </c>
      <c r="T549" s="47">
        <v>0</v>
      </c>
      <c r="U549" s="47">
        <v>0</v>
      </c>
    </row>
    <row r="550" spans="1:21" ht="15" outlineLevel="1">
      <c r="C550" s="131" t="s">
        <v>95</v>
      </c>
      <c r="G550" s="225">
        <v>7606.32</v>
      </c>
      <c r="H550" s="225"/>
      <c r="I550" s="225">
        <v>7606.32</v>
      </c>
      <c r="J550" s="225"/>
      <c r="O550" s="47">
        <v>7606.32</v>
      </c>
      <c r="P550" s="47">
        <v>7606.32</v>
      </c>
    </row>
    <row r="551" spans="1:21" ht="125.25" outlineLevel="1">
      <c r="A551" s="152" t="s">
        <v>646</v>
      </c>
      <c r="B551" s="153" t="s">
        <v>432</v>
      </c>
      <c r="C551" s="153" t="s">
        <v>135</v>
      </c>
      <c r="D551" s="154" t="s">
        <v>454</v>
      </c>
      <c r="E551" s="155">
        <v>1</v>
      </c>
      <c r="F551" s="156">
        <v>7606.32</v>
      </c>
      <c r="G551" s="157" t="s">
        <v>98</v>
      </c>
      <c r="H551" s="158">
        <v>7606.32</v>
      </c>
      <c r="I551" s="159">
        <v>1</v>
      </c>
      <c r="J551" s="158">
        <v>7606.32</v>
      </c>
      <c r="R551" s="47">
        <v>0</v>
      </c>
      <c r="S551" s="47">
        <v>0</v>
      </c>
      <c r="T551" s="47">
        <v>0</v>
      </c>
      <c r="U551" s="47">
        <v>0</v>
      </c>
    </row>
    <row r="552" spans="1:21" ht="15" outlineLevel="1">
      <c r="C552" s="131" t="s">
        <v>95</v>
      </c>
      <c r="G552" s="225">
        <v>7606.32</v>
      </c>
      <c r="H552" s="225"/>
      <c r="I552" s="225">
        <v>7606.32</v>
      </c>
      <c r="J552" s="225"/>
      <c r="O552" s="47">
        <v>7606.32</v>
      </c>
      <c r="P552" s="47">
        <v>7606.32</v>
      </c>
    </row>
    <row r="553" spans="1:21" ht="125.25" outlineLevel="1">
      <c r="A553" s="152" t="s">
        <v>647</v>
      </c>
      <c r="B553" s="153" t="s">
        <v>432</v>
      </c>
      <c r="C553" s="153" t="s">
        <v>136</v>
      </c>
      <c r="D553" s="154" t="s">
        <v>454</v>
      </c>
      <c r="E553" s="155">
        <v>1</v>
      </c>
      <c r="F553" s="156">
        <v>7606.32</v>
      </c>
      <c r="G553" s="157" t="s">
        <v>98</v>
      </c>
      <c r="H553" s="158">
        <v>7606.32</v>
      </c>
      <c r="I553" s="159">
        <v>1</v>
      </c>
      <c r="J553" s="158">
        <v>7606.32</v>
      </c>
      <c r="R553" s="47">
        <v>0</v>
      </c>
      <c r="S553" s="47">
        <v>0</v>
      </c>
      <c r="T553" s="47">
        <v>0</v>
      </c>
      <c r="U553" s="47">
        <v>0</v>
      </c>
    </row>
    <row r="554" spans="1:21" ht="15" outlineLevel="1">
      <c r="C554" s="131" t="s">
        <v>95</v>
      </c>
      <c r="G554" s="225">
        <v>7606.32</v>
      </c>
      <c r="H554" s="225"/>
      <c r="I554" s="225">
        <v>7606.32</v>
      </c>
      <c r="J554" s="225"/>
      <c r="O554" s="47">
        <v>7606.32</v>
      </c>
      <c r="P554" s="47">
        <v>7606.32</v>
      </c>
    </row>
    <row r="555" spans="1:21" ht="111" outlineLevel="1">
      <c r="A555" s="152" t="s">
        <v>648</v>
      </c>
      <c r="B555" s="153" t="s">
        <v>432</v>
      </c>
      <c r="C555" s="153" t="s">
        <v>137</v>
      </c>
      <c r="D555" s="154" t="s">
        <v>454</v>
      </c>
      <c r="E555" s="155">
        <v>1</v>
      </c>
      <c r="F555" s="156">
        <v>7606.32</v>
      </c>
      <c r="G555" s="157" t="s">
        <v>98</v>
      </c>
      <c r="H555" s="158">
        <v>7606.32</v>
      </c>
      <c r="I555" s="159">
        <v>1</v>
      </c>
      <c r="J555" s="158">
        <v>7606.32</v>
      </c>
      <c r="R555" s="47">
        <v>0</v>
      </c>
      <c r="S555" s="47">
        <v>0</v>
      </c>
      <c r="T555" s="47">
        <v>0</v>
      </c>
      <c r="U555" s="47">
        <v>0</v>
      </c>
    </row>
    <row r="556" spans="1:21" ht="15" outlineLevel="1">
      <c r="C556" s="131" t="s">
        <v>95</v>
      </c>
      <c r="G556" s="225">
        <v>7606.32</v>
      </c>
      <c r="H556" s="225"/>
      <c r="I556" s="225">
        <v>7606.32</v>
      </c>
      <c r="J556" s="225"/>
      <c r="O556" s="47">
        <v>7606.32</v>
      </c>
      <c r="P556" s="47">
        <v>7606.32</v>
      </c>
    </row>
    <row r="557" spans="1:21" ht="28.5" outlineLevel="1">
      <c r="A557" s="147" t="s">
        <v>649</v>
      </c>
      <c r="B557" s="148" t="s">
        <v>458</v>
      </c>
      <c r="C557" s="148" t="s">
        <v>459</v>
      </c>
      <c r="D557" s="149" t="s">
        <v>460</v>
      </c>
      <c r="E557" s="134">
        <v>9</v>
      </c>
      <c r="F557" s="150"/>
      <c r="G557" s="127"/>
      <c r="H557" s="128"/>
      <c r="I557" s="151" t="s">
        <v>98</v>
      </c>
      <c r="J557" s="128"/>
      <c r="R557" s="47">
        <v>123.07</v>
      </c>
      <c r="S557" s="47">
        <v>123.07</v>
      </c>
      <c r="T557" s="47">
        <v>116.23</v>
      </c>
      <c r="U557" s="47">
        <v>116.23</v>
      </c>
    </row>
    <row r="558" spans="1:21" ht="14.25" outlineLevel="1">
      <c r="A558" s="147"/>
      <c r="B558" s="148"/>
      <c r="C558" s="148" t="s">
        <v>88</v>
      </c>
      <c r="D558" s="149"/>
      <c r="E558" s="134"/>
      <c r="F558" s="150">
        <v>11.01</v>
      </c>
      <c r="G558" s="127" t="s">
        <v>451</v>
      </c>
      <c r="H558" s="128">
        <v>136.74</v>
      </c>
      <c r="I558" s="151">
        <v>1</v>
      </c>
      <c r="J558" s="128">
        <v>136.74</v>
      </c>
      <c r="Q558" s="47">
        <v>136.74</v>
      </c>
    </row>
    <row r="559" spans="1:21" ht="14.25" outlineLevel="1">
      <c r="A559" s="147"/>
      <c r="B559" s="148"/>
      <c r="C559" s="148" t="s">
        <v>89</v>
      </c>
      <c r="D559" s="149"/>
      <c r="E559" s="134"/>
      <c r="F559" s="150">
        <v>2.87</v>
      </c>
      <c r="G559" s="127" t="s">
        <v>452</v>
      </c>
      <c r="H559" s="128">
        <v>38.75</v>
      </c>
      <c r="I559" s="151">
        <v>1</v>
      </c>
      <c r="J559" s="128">
        <v>38.75</v>
      </c>
    </row>
    <row r="560" spans="1:21" ht="14.25" outlineLevel="1">
      <c r="A560" s="147"/>
      <c r="B560" s="148"/>
      <c r="C560" s="148" t="s">
        <v>97</v>
      </c>
      <c r="D560" s="149"/>
      <c r="E560" s="134"/>
      <c r="F560" s="150">
        <v>0.72</v>
      </c>
      <c r="G560" s="127" t="s">
        <v>98</v>
      </c>
      <c r="H560" s="128">
        <v>6.48</v>
      </c>
      <c r="I560" s="151">
        <v>1</v>
      </c>
      <c r="J560" s="128">
        <v>6.48</v>
      </c>
    </row>
    <row r="561" spans="1:32" ht="14.25" outlineLevel="1">
      <c r="A561" s="147"/>
      <c r="B561" s="148"/>
      <c r="C561" s="148" t="s">
        <v>90</v>
      </c>
      <c r="D561" s="149" t="s">
        <v>91</v>
      </c>
      <c r="E561" s="134">
        <v>90</v>
      </c>
      <c r="F561" s="150"/>
      <c r="G561" s="127"/>
      <c r="H561" s="128">
        <v>123.07</v>
      </c>
      <c r="I561" s="151">
        <v>90</v>
      </c>
      <c r="J561" s="128">
        <v>123.07</v>
      </c>
    </row>
    <row r="562" spans="1:32" ht="14.25" outlineLevel="1">
      <c r="A562" s="147"/>
      <c r="B562" s="148"/>
      <c r="C562" s="148" t="s">
        <v>92</v>
      </c>
      <c r="D562" s="149" t="s">
        <v>91</v>
      </c>
      <c r="E562" s="134">
        <v>85</v>
      </c>
      <c r="F562" s="150"/>
      <c r="G562" s="127"/>
      <c r="H562" s="128">
        <v>116.23</v>
      </c>
      <c r="I562" s="151">
        <v>85</v>
      </c>
      <c r="J562" s="128">
        <v>116.23</v>
      </c>
    </row>
    <row r="563" spans="1:32" ht="14.25" outlineLevel="1">
      <c r="A563" s="152"/>
      <c r="B563" s="153"/>
      <c r="C563" s="153" t="s">
        <v>93</v>
      </c>
      <c r="D563" s="154" t="s">
        <v>94</v>
      </c>
      <c r="E563" s="155">
        <v>1.1100000000000001</v>
      </c>
      <c r="F563" s="156"/>
      <c r="G563" s="157" t="s">
        <v>451</v>
      </c>
      <c r="H563" s="158">
        <v>13.786199999999999</v>
      </c>
      <c r="I563" s="159"/>
      <c r="J563" s="158"/>
    </row>
    <row r="564" spans="1:32" ht="15" outlineLevel="1">
      <c r="C564" s="131" t="s">
        <v>95</v>
      </c>
      <c r="G564" s="225">
        <v>421.27</v>
      </c>
      <c r="H564" s="225"/>
      <c r="I564" s="225">
        <v>421.27</v>
      </c>
      <c r="J564" s="225"/>
      <c r="O564" s="79">
        <v>421.27</v>
      </c>
      <c r="P564" s="79">
        <v>421.27</v>
      </c>
    </row>
    <row r="565" spans="1:32" outlineLevel="1"/>
    <row r="566" spans="1:32" ht="15" outlineLevel="1">
      <c r="A566" s="240" t="s">
        <v>650</v>
      </c>
      <c r="B566" s="240"/>
      <c r="C566" s="240"/>
      <c r="D566" s="240"/>
      <c r="E566" s="240"/>
      <c r="F566" s="240"/>
      <c r="G566" s="225">
        <v>114657.05000000003</v>
      </c>
      <c r="H566" s="225"/>
      <c r="I566" s="225">
        <v>114657.05000000003</v>
      </c>
      <c r="J566" s="225"/>
      <c r="AF566" s="85" t="s">
        <v>650</v>
      </c>
    </row>
    <row r="567" spans="1:32" outlineLevel="1"/>
    <row r="568" spans="1:32" outlineLevel="1"/>
    <row r="569" spans="1:32" outlineLevel="1"/>
    <row r="570" spans="1:32" ht="16.5" outlineLevel="1">
      <c r="A570" s="229" t="s">
        <v>651</v>
      </c>
      <c r="B570" s="229"/>
      <c r="C570" s="229"/>
      <c r="D570" s="229"/>
      <c r="E570" s="229"/>
      <c r="F570" s="229"/>
      <c r="G570" s="229"/>
      <c r="H570" s="229"/>
      <c r="I570" s="229"/>
      <c r="J570" s="229"/>
      <c r="AE570" s="63" t="s">
        <v>651</v>
      </c>
    </row>
    <row r="571" spans="1:32" ht="42.75" outlineLevel="1">
      <c r="A571" s="147" t="s">
        <v>652</v>
      </c>
      <c r="B571" s="148" t="s">
        <v>653</v>
      </c>
      <c r="C571" s="148" t="s">
        <v>654</v>
      </c>
      <c r="D571" s="149" t="s">
        <v>590</v>
      </c>
      <c r="E571" s="134">
        <v>0.74099999999999999</v>
      </c>
      <c r="F571" s="150"/>
      <c r="G571" s="127"/>
      <c r="H571" s="128"/>
      <c r="I571" s="151" t="s">
        <v>98</v>
      </c>
      <c r="J571" s="128"/>
      <c r="R571" s="47">
        <v>699.95</v>
      </c>
      <c r="S571" s="47">
        <v>699.95</v>
      </c>
      <c r="T571" s="47">
        <v>661.06</v>
      </c>
      <c r="U571" s="47">
        <v>661.06</v>
      </c>
    </row>
    <row r="572" spans="1:32" ht="14.25" outlineLevel="1">
      <c r="A572" s="147"/>
      <c r="B572" s="148"/>
      <c r="C572" s="148" t="s">
        <v>88</v>
      </c>
      <c r="D572" s="149"/>
      <c r="E572" s="134"/>
      <c r="F572" s="150">
        <v>749.56</v>
      </c>
      <c r="G572" s="127" t="s">
        <v>451</v>
      </c>
      <c r="H572" s="128">
        <v>766.49</v>
      </c>
      <c r="I572" s="151">
        <v>1</v>
      </c>
      <c r="J572" s="128">
        <v>766.49</v>
      </c>
      <c r="Q572" s="47">
        <v>766.49</v>
      </c>
    </row>
    <row r="573" spans="1:32" ht="14.25" outlineLevel="1">
      <c r="A573" s="147"/>
      <c r="B573" s="148"/>
      <c r="C573" s="148" t="s">
        <v>89</v>
      </c>
      <c r="D573" s="149"/>
      <c r="E573" s="134"/>
      <c r="F573" s="150">
        <v>494.61</v>
      </c>
      <c r="G573" s="127" t="s">
        <v>452</v>
      </c>
      <c r="H573" s="128">
        <v>549.76</v>
      </c>
      <c r="I573" s="151">
        <v>1</v>
      </c>
      <c r="J573" s="128">
        <v>549.76</v>
      </c>
    </row>
    <row r="574" spans="1:32" ht="14.25" outlineLevel="1">
      <c r="A574" s="147"/>
      <c r="B574" s="148"/>
      <c r="C574" s="148" t="s">
        <v>96</v>
      </c>
      <c r="D574" s="149"/>
      <c r="E574" s="134"/>
      <c r="F574" s="150">
        <v>10.1</v>
      </c>
      <c r="G574" s="127" t="s">
        <v>452</v>
      </c>
      <c r="H574" s="160">
        <v>11.23</v>
      </c>
      <c r="I574" s="151">
        <v>1</v>
      </c>
      <c r="J574" s="160">
        <v>11.23</v>
      </c>
      <c r="Q574" s="47">
        <v>11.23</v>
      </c>
    </row>
    <row r="575" spans="1:32" ht="14.25" outlineLevel="1">
      <c r="A575" s="147"/>
      <c r="B575" s="148"/>
      <c r="C575" s="148" t="s">
        <v>97</v>
      </c>
      <c r="D575" s="149"/>
      <c r="E575" s="134"/>
      <c r="F575" s="150">
        <v>464.58</v>
      </c>
      <c r="G575" s="127" t="s">
        <v>98</v>
      </c>
      <c r="H575" s="128">
        <v>344.25</v>
      </c>
      <c r="I575" s="151">
        <v>1</v>
      </c>
      <c r="J575" s="128">
        <v>344.25</v>
      </c>
    </row>
    <row r="576" spans="1:32" ht="14.25" outlineLevel="1">
      <c r="A576" s="147"/>
      <c r="B576" s="148"/>
      <c r="C576" s="148" t="s">
        <v>90</v>
      </c>
      <c r="D576" s="149" t="s">
        <v>91</v>
      </c>
      <c r="E576" s="134">
        <v>90</v>
      </c>
      <c r="F576" s="150"/>
      <c r="G576" s="127"/>
      <c r="H576" s="128">
        <v>699.95</v>
      </c>
      <c r="I576" s="151">
        <v>90</v>
      </c>
      <c r="J576" s="128">
        <v>699.95</v>
      </c>
    </row>
    <row r="577" spans="1:21" ht="14.25" outlineLevel="1">
      <c r="A577" s="147"/>
      <c r="B577" s="148"/>
      <c r="C577" s="148" t="s">
        <v>92</v>
      </c>
      <c r="D577" s="149" t="s">
        <v>91</v>
      </c>
      <c r="E577" s="134">
        <v>85</v>
      </c>
      <c r="F577" s="150"/>
      <c r="G577" s="127"/>
      <c r="H577" s="128">
        <v>661.06</v>
      </c>
      <c r="I577" s="151">
        <v>85</v>
      </c>
      <c r="J577" s="128">
        <v>661.06</v>
      </c>
    </row>
    <row r="578" spans="1:21" ht="14.25" outlineLevel="1">
      <c r="A578" s="152"/>
      <c r="B578" s="153"/>
      <c r="C578" s="153" t="s">
        <v>93</v>
      </c>
      <c r="D578" s="154" t="s">
        <v>94</v>
      </c>
      <c r="E578" s="155">
        <v>75.56</v>
      </c>
      <c r="F578" s="156"/>
      <c r="G578" s="157" t="s">
        <v>451</v>
      </c>
      <c r="H578" s="158">
        <v>77.266144799999992</v>
      </c>
      <c r="I578" s="159"/>
      <c r="J578" s="158"/>
    </row>
    <row r="579" spans="1:21" ht="15" outlineLevel="1">
      <c r="C579" s="131" t="s">
        <v>95</v>
      </c>
      <c r="G579" s="225">
        <v>3021.51</v>
      </c>
      <c r="H579" s="225"/>
      <c r="I579" s="225">
        <v>3021.51</v>
      </c>
      <c r="J579" s="225"/>
      <c r="O579" s="79">
        <v>3021.51</v>
      </c>
      <c r="P579" s="79">
        <v>3021.51</v>
      </c>
    </row>
    <row r="580" spans="1:21" ht="57" outlineLevel="1">
      <c r="A580" s="147" t="s">
        <v>655</v>
      </c>
      <c r="B580" s="148" t="s">
        <v>656</v>
      </c>
      <c r="C580" s="148" t="s">
        <v>657</v>
      </c>
      <c r="D580" s="149" t="s">
        <v>430</v>
      </c>
      <c r="E580" s="134">
        <v>0.61</v>
      </c>
      <c r="F580" s="150"/>
      <c r="G580" s="127"/>
      <c r="H580" s="128"/>
      <c r="I580" s="151" t="s">
        <v>98</v>
      </c>
      <c r="J580" s="128"/>
      <c r="R580" s="47">
        <v>2023.44</v>
      </c>
      <c r="S580" s="47">
        <v>2023.44</v>
      </c>
      <c r="T580" s="47">
        <v>1911.03</v>
      </c>
      <c r="U580" s="47">
        <v>1911.03</v>
      </c>
    </row>
    <row r="581" spans="1:21" ht="14.25" outlineLevel="1">
      <c r="A581" s="147"/>
      <c r="B581" s="148"/>
      <c r="C581" s="148" t="s">
        <v>88</v>
      </c>
      <c r="D581" s="149"/>
      <c r="E581" s="134"/>
      <c r="F581" s="150">
        <v>2471.58</v>
      </c>
      <c r="G581" s="127" t="s">
        <v>451</v>
      </c>
      <c r="H581" s="128">
        <v>2080.58</v>
      </c>
      <c r="I581" s="151">
        <v>1</v>
      </c>
      <c r="J581" s="128">
        <v>2080.58</v>
      </c>
      <c r="Q581" s="47">
        <v>2080.58</v>
      </c>
    </row>
    <row r="582" spans="1:21" ht="14.25" outlineLevel="1">
      <c r="A582" s="147"/>
      <c r="B582" s="148"/>
      <c r="C582" s="148" t="s">
        <v>89</v>
      </c>
      <c r="D582" s="149"/>
      <c r="E582" s="134"/>
      <c r="F582" s="150">
        <v>1703.77</v>
      </c>
      <c r="G582" s="127" t="s">
        <v>452</v>
      </c>
      <c r="H582" s="128">
        <v>1558.95</v>
      </c>
      <c r="I582" s="151">
        <v>1</v>
      </c>
      <c r="J582" s="128">
        <v>1558.95</v>
      </c>
    </row>
    <row r="583" spans="1:21" ht="14.25" outlineLevel="1">
      <c r="A583" s="147"/>
      <c r="B583" s="148"/>
      <c r="C583" s="148" t="s">
        <v>96</v>
      </c>
      <c r="D583" s="149"/>
      <c r="E583" s="134"/>
      <c r="F583" s="150">
        <v>183.27</v>
      </c>
      <c r="G583" s="127" t="s">
        <v>452</v>
      </c>
      <c r="H583" s="160">
        <v>167.69</v>
      </c>
      <c r="I583" s="151">
        <v>1</v>
      </c>
      <c r="J583" s="160">
        <v>167.69</v>
      </c>
      <c r="Q583" s="47">
        <v>167.69</v>
      </c>
    </row>
    <row r="584" spans="1:21" ht="14.25" outlineLevel="1">
      <c r="A584" s="147"/>
      <c r="B584" s="148"/>
      <c r="C584" s="148" t="s">
        <v>97</v>
      </c>
      <c r="D584" s="149"/>
      <c r="E584" s="134"/>
      <c r="F584" s="150">
        <v>2223.77</v>
      </c>
      <c r="G584" s="127" t="s">
        <v>98</v>
      </c>
      <c r="H584" s="128">
        <v>1356.5</v>
      </c>
      <c r="I584" s="151">
        <v>1</v>
      </c>
      <c r="J584" s="128">
        <v>1356.5</v>
      </c>
    </row>
    <row r="585" spans="1:21" ht="14.25" outlineLevel="1">
      <c r="A585" s="147"/>
      <c r="B585" s="148"/>
      <c r="C585" s="148" t="s">
        <v>90</v>
      </c>
      <c r="D585" s="149" t="s">
        <v>91</v>
      </c>
      <c r="E585" s="134">
        <v>90</v>
      </c>
      <c r="F585" s="150"/>
      <c r="G585" s="127"/>
      <c r="H585" s="128">
        <v>2023.44</v>
      </c>
      <c r="I585" s="151">
        <v>90</v>
      </c>
      <c r="J585" s="128">
        <v>2023.44</v>
      </c>
    </row>
    <row r="586" spans="1:21" ht="14.25" outlineLevel="1">
      <c r="A586" s="147"/>
      <c r="B586" s="148"/>
      <c r="C586" s="148" t="s">
        <v>92</v>
      </c>
      <c r="D586" s="149" t="s">
        <v>91</v>
      </c>
      <c r="E586" s="134">
        <v>85</v>
      </c>
      <c r="F586" s="150"/>
      <c r="G586" s="127"/>
      <c r="H586" s="128">
        <v>1911.03</v>
      </c>
      <c r="I586" s="151">
        <v>85</v>
      </c>
      <c r="J586" s="128">
        <v>1911.03</v>
      </c>
    </row>
    <row r="587" spans="1:21" ht="14.25" outlineLevel="1">
      <c r="A587" s="152"/>
      <c r="B587" s="153"/>
      <c r="C587" s="153" t="s">
        <v>93</v>
      </c>
      <c r="D587" s="154" t="s">
        <v>94</v>
      </c>
      <c r="E587" s="155">
        <v>272.5</v>
      </c>
      <c r="F587" s="156"/>
      <c r="G587" s="157" t="s">
        <v>451</v>
      </c>
      <c r="H587" s="158">
        <v>229.3905</v>
      </c>
      <c r="I587" s="159"/>
      <c r="J587" s="158"/>
    </row>
    <row r="588" spans="1:21" ht="15" outlineLevel="1">
      <c r="C588" s="131" t="s">
        <v>95</v>
      </c>
      <c r="G588" s="225">
        <v>8930.5</v>
      </c>
      <c r="H588" s="225"/>
      <c r="I588" s="225">
        <v>8930.5</v>
      </c>
      <c r="J588" s="225"/>
      <c r="O588" s="79">
        <v>8930.5</v>
      </c>
      <c r="P588" s="79">
        <v>8930.5</v>
      </c>
    </row>
    <row r="589" spans="1:21" ht="96.75" outlineLevel="1">
      <c r="A589" s="152" t="s">
        <v>658</v>
      </c>
      <c r="B589" s="153" t="s">
        <v>432</v>
      </c>
      <c r="C589" s="153" t="s">
        <v>138</v>
      </c>
      <c r="D589" s="154" t="s">
        <v>21</v>
      </c>
      <c r="E589" s="155">
        <v>61</v>
      </c>
      <c r="F589" s="156">
        <v>309.85000000000002</v>
      </c>
      <c r="G589" s="157" t="s">
        <v>98</v>
      </c>
      <c r="H589" s="158">
        <v>18900.849999999999</v>
      </c>
      <c r="I589" s="159">
        <v>1</v>
      </c>
      <c r="J589" s="158">
        <v>18900.849999999999</v>
      </c>
      <c r="R589" s="47">
        <v>0</v>
      </c>
      <c r="S589" s="47">
        <v>0</v>
      </c>
      <c r="T589" s="47">
        <v>0</v>
      </c>
      <c r="U589" s="47">
        <v>0</v>
      </c>
    </row>
    <row r="590" spans="1:21" ht="15" outlineLevel="1">
      <c r="C590" s="131" t="s">
        <v>95</v>
      </c>
      <c r="G590" s="225">
        <v>18900.849999999999</v>
      </c>
      <c r="H590" s="225"/>
      <c r="I590" s="225">
        <v>18900.849999999999</v>
      </c>
      <c r="J590" s="225"/>
      <c r="O590" s="47">
        <v>18900.849999999999</v>
      </c>
      <c r="P590" s="47">
        <v>18900.849999999999</v>
      </c>
    </row>
    <row r="591" spans="1:21" ht="57" outlineLevel="1">
      <c r="A591" s="147" t="s">
        <v>659</v>
      </c>
      <c r="B591" s="148" t="s">
        <v>656</v>
      </c>
      <c r="C591" s="148" t="s">
        <v>657</v>
      </c>
      <c r="D591" s="149" t="s">
        <v>430</v>
      </c>
      <c r="E591" s="134">
        <v>0.53</v>
      </c>
      <c r="F591" s="150"/>
      <c r="G591" s="127"/>
      <c r="H591" s="128"/>
      <c r="I591" s="151" t="s">
        <v>98</v>
      </c>
      <c r="J591" s="128"/>
      <c r="R591" s="47">
        <v>1758.07</v>
      </c>
      <c r="S591" s="47">
        <v>1758.07</v>
      </c>
      <c r="T591" s="47">
        <v>1660.4</v>
      </c>
      <c r="U591" s="47">
        <v>1660.4</v>
      </c>
    </row>
    <row r="592" spans="1:21" ht="14.25" outlineLevel="1">
      <c r="A592" s="147"/>
      <c r="B592" s="148"/>
      <c r="C592" s="148" t="s">
        <v>88</v>
      </c>
      <c r="D592" s="149"/>
      <c r="E592" s="134"/>
      <c r="F592" s="150">
        <v>2471.58</v>
      </c>
      <c r="G592" s="127" t="s">
        <v>451</v>
      </c>
      <c r="H592" s="128">
        <v>1807.71</v>
      </c>
      <c r="I592" s="151">
        <v>1</v>
      </c>
      <c r="J592" s="128">
        <v>1807.71</v>
      </c>
      <c r="Q592" s="47">
        <v>1807.71</v>
      </c>
    </row>
    <row r="593" spans="1:21" ht="14.25" outlineLevel="1">
      <c r="A593" s="147"/>
      <c r="B593" s="148"/>
      <c r="C593" s="148" t="s">
        <v>89</v>
      </c>
      <c r="D593" s="149"/>
      <c r="E593" s="134"/>
      <c r="F593" s="150">
        <v>1703.77</v>
      </c>
      <c r="G593" s="127" t="s">
        <v>452</v>
      </c>
      <c r="H593" s="128">
        <v>1354.5</v>
      </c>
      <c r="I593" s="151">
        <v>1</v>
      </c>
      <c r="J593" s="128">
        <v>1354.5</v>
      </c>
    </row>
    <row r="594" spans="1:21" ht="14.25" outlineLevel="1">
      <c r="A594" s="147"/>
      <c r="B594" s="148"/>
      <c r="C594" s="148" t="s">
        <v>96</v>
      </c>
      <c r="D594" s="149"/>
      <c r="E594" s="134"/>
      <c r="F594" s="150">
        <v>183.27</v>
      </c>
      <c r="G594" s="127" t="s">
        <v>452</v>
      </c>
      <c r="H594" s="160">
        <v>145.69999999999999</v>
      </c>
      <c r="I594" s="151">
        <v>1</v>
      </c>
      <c r="J594" s="160">
        <v>145.69999999999999</v>
      </c>
      <c r="Q594" s="47">
        <v>145.69999999999999</v>
      </c>
    </row>
    <row r="595" spans="1:21" ht="14.25" outlineLevel="1">
      <c r="A595" s="147"/>
      <c r="B595" s="148"/>
      <c r="C595" s="148" t="s">
        <v>97</v>
      </c>
      <c r="D595" s="149"/>
      <c r="E595" s="134"/>
      <c r="F595" s="150">
        <v>2223.77</v>
      </c>
      <c r="G595" s="127" t="s">
        <v>98</v>
      </c>
      <c r="H595" s="128">
        <v>1178.5999999999999</v>
      </c>
      <c r="I595" s="151">
        <v>1</v>
      </c>
      <c r="J595" s="128">
        <v>1178.5999999999999</v>
      </c>
    </row>
    <row r="596" spans="1:21" ht="14.25" outlineLevel="1">
      <c r="A596" s="147"/>
      <c r="B596" s="148"/>
      <c r="C596" s="148" t="s">
        <v>90</v>
      </c>
      <c r="D596" s="149" t="s">
        <v>91</v>
      </c>
      <c r="E596" s="134">
        <v>90</v>
      </c>
      <c r="F596" s="150"/>
      <c r="G596" s="127"/>
      <c r="H596" s="128">
        <v>1758.07</v>
      </c>
      <c r="I596" s="151">
        <v>90</v>
      </c>
      <c r="J596" s="128">
        <v>1758.07</v>
      </c>
    </row>
    <row r="597" spans="1:21" ht="14.25" outlineLevel="1">
      <c r="A597" s="147"/>
      <c r="B597" s="148"/>
      <c r="C597" s="148" t="s">
        <v>92</v>
      </c>
      <c r="D597" s="149" t="s">
        <v>91</v>
      </c>
      <c r="E597" s="134">
        <v>85</v>
      </c>
      <c r="F597" s="150"/>
      <c r="G597" s="127"/>
      <c r="H597" s="128">
        <v>1660.4</v>
      </c>
      <c r="I597" s="151">
        <v>85</v>
      </c>
      <c r="J597" s="128">
        <v>1660.4</v>
      </c>
    </row>
    <row r="598" spans="1:21" ht="14.25" outlineLevel="1">
      <c r="A598" s="152"/>
      <c r="B598" s="153"/>
      <c r="C598" s="153" t="s">
        <v>93</v>
      </c>
      <c r="D598" s="154" t="s">
        <v>94</v>
      </c>
      <c r="E598" s="155">
        <v>272.5</v>
      </c>
      <c r="F598" s="156"/>
      <c r="G598" s="157" t="s">
        <v>451</v>
      </c>
      <c r="H598" s="158">
        <v>199.30650000000003</v>
      </c>
      <c r="I598" s="159"/>
      <c r="J598" s="158"/>
    </row>
    <row r="599" spans="1:21" ht="15" outlineLevel="1">
      <c r="C599" s="131" t="s">
        <v>95</v>
      </c>
      <c r="G599" s="225">
        <v>7759.28</v>
      </c>
      <c r="H599" s="225"/>
      <c r="I599" s="225">
        <v>7759.2800000000007</v>
      </c>
      <c r="J599" s="225"/>
      <c r="O599" s="79">
        <v>7759.28</v>
      </c>
      <c r="P599" s="79">
        <v>7759.2800000000007</v>
      </c>
    </row>
    <row r="600" spans="1:21" ht="82.5" outlineLevel="1">
      <c r="A600" s="152" t="s">
        <v>660</v>
      </c>
      <c r="B600" s="153" t="s">
        <v>432</v>
      </c>
      <c r="C600" s="153" t="s">
        <v>139</v>
      </c>
      <c r="D600" s="154" t="s">
        <v>21</v>
      </c>
      <c r="E600" s="155">
        <v>53</v>
      </c>
      <c r="F600" s="156">
        <v>869.08</v>
      </c>
      <c r="G600" s="157" t="s">
        <v>98</v>
      </c>
      <c r="H600" s="158">
        <v>46061.24</v>
      </c>
      <c r="I600" s="159">
        <v>1</v>
      </c>
      <c r="J600" s="158">
        <v>46061.24</v>
      </c>
      <c r="R600" s="47">
        <v>0</v>
      </c>
      <c r="S600" s="47">
        <v>0</v>
      </c>
      <c r="T600" s="47">
        <v>0</v>
      </c>
      <c r="U600" s="47">
        <v>0</v>
      </c>
    </row>
    <row r="601" spans="1:21" ht="15" outlineLevel="1">
      <c r="C601" s="131" t="s">
        <v>95</v>
      </c>
      <c r="G601" s="225">
        <v>46061.24</v>
      </c>
      <c r="H601" s="225"/>
      <c r="I601" s="225">
        <v>46061.24</v>
      </c>
      <c r="J601" s="225"/>
      <c r="O601" s="47">
        <v>46061.24</v>
      </c>
      <c r="P601" s="47">
        <v>46061.24</v>
      </c>
    </row>
    <row r="602" spans="1:21" ht="55.5" outlineLevel="1">
      <c r="A602" s="152" t="s">
        <v>661</v>
      </c>
      <c r="B602" s="153" t="s">
        <v>432</v>
      </c>
      <c r="C602" s="153" t="s">
        <v>140</v>
      </c>
      <c r="D602" s="154" t="s">
        <v>21</v>
      </c>
      <c r="E602" s="155">
        <v>1.7</v>
      </c>
      <c r="F602" s="156">
        <v>46.65</v>
      </c>
      <c r="G602" s="157" t="s">
        <v>98</v>
      </c>
      <c r="H602" s="158">
        <v>79.31</v>
      </c>
      <c r="I602" s="159">
        <v>1</v>
      </c>
      <c r="J602" s="158">
        <v>79.31</v>
      </c>
      <c r="R602" s="47">
        <v>0</v>
      </c>
      <c r="S602" s="47">
        <v>0</v>
      </c>
      <c r="T602" s="47">
        <v>0</v>
      </c>
      <c r="U602" s="47">
        <v>0</v>
      </c>
    </row>
    <row r="603" spans="1:21" ht="15" outlineLevel="1">
      <c r="C603" s="131" t="s">
        <v>95</v>
      </c>
      <c r="G603" s="225">
        <v>79.31</v>
      </c>
      <c r="H603" s="225"/>
      <c r="I603" s="225">
        <v>79.31</v>
      </c>
      <c r="J603" s="225"/>
      <c r="O603" s="47">
        <v>79.31</v>
      </c>
      <c r="P603" s="47">
        <v>79.31</v>
      </c>
    </row>
    <row r="604" spans="1:21" ht="57" outlineLevel="1">
      <c r="A604" s="147" t="s">
        <v>662</v>
      </c>
      <c r="B604" s="148" t="s">
        <v>656</v>
      </c>
      <c r="C604" s="148" t="s">
        <v>657</v>
      </c>
      <c r="D604" s="149" t="s">
        <v>430</v>
      </c>
      <c r="E604" s="134">
        <v>0.18</v>
      </c>
      <c r="F604" s="150"/>
      <c r="G604" s="127"/>
      <c r="H604" s="128"/>
      <c r="I604" s="151" t="s">
        <v>98</v>
      </c>
      <c r="J604" s="128"/>
      <c r="R604" s="47">
        <v>597.08000000000004</v>
      </c>
      <c r="S604" s="47">
        <v>597.08000000000004</v>
      </c>
      <c r="T604" s="47">
        <v>563.91</v>
      </c>
      <c r="U604" s="47">
        <v>563.91</v>
      </c>
    </row>
    <row r="605" spans="1:21" ht="14.25" outlineLevel="1">
      <c r="A605" s="147"/>
      <c r="B605" s="148"/>
      <c r="C605" s="148" t="s">
        <v>88</v>
      </c>
      <c r="D605" s="149"/>
      <c r="E605" s="134"/>
      <c r="F605" s="150">
        <v>2471.58</v>
      </c>
      <c r="G605" s="127" t="s">
        <v>451</v>
      </c>
      <c r="H605" s="128">
        <v>613.94000000000005</v>
      </c>
      <c r="I605" s="151">
        <v>1</v>
      </c>
      <c r="J605" s="128">
        <v>613.94000000000005</v>
      </c>
      <c r="Q605" s="47">
        <v>613.94000000000005</v>
      </c>
    </row>
    <row r="606" spans="1:21" ht="14.25" outlineLevel="1">
      <c r="A606" s="147"/>
      <c r="B606" s="148"/>
      <c r="C606" s="148" t="s">
        <v>89</v>
      </c>
      <c r="D606" s="149"/>
      <c r="E606" s="134"/>
      <c r="F606" s="150">
        <v>1703.77</v>
      </c>
      <c r="G606" s="127" t="s">
        <v>452</v>
      </c>
      <c r="H606" s="128">
        <v>460.02</v>
      </c>
      <c r="I606" s="151">
        <v>1</v>
      </c>
      <c r="J606" s="128">
        <v>460.02</v>
      </c>
    </row>
    <row r="607" spans="1:21" ht="14.25" outlineLevel="1">
      <c r="A607" s="147"/>
      <c r="B607" s="148"/>
      <c r="C607" s="148" t="s">
        <v>96</v>
      </c>
      <c r="D607" s="149"/>
      <c r="E607" s="134"/>
      <c r="F607" s="150">
        <v>183.27</v>
      </c>
      <c r="G607" s="127" t="s">
        <v>452</v>
      </c>
      <c r="H607" s="160">
        <v>49.48</v>
      </c>
      <c r="I607" s="151">
        <v>1</v>
      </c>
      <c r="J607" s="160">
        <v>49.48</v>
      </c>
      <c r="Q607" s="47">
        <v>49.48</v>
      </c>
    </row>
    <row r="608" spans="1:21" ht="14.25" outlineLevel="1">
      <c r="A608" s="147"/>
      <c r="B608" s="148"/>
      <c r="C608" s="148" t="s">
        <v>97</v>
      </c>
      <c r="D608" s="149"/>
      <c r="E608" s="134"/>
      <c r="F608" s="150">
        <v>2223.77</v>
      </c>
      <c r="G608" s="127" t="s">
        <v>98</v>
      </c>
      <c r="H608" s="128">
        <v>400.28</v>
      </c>
      <c r="I608" s="151">
        <v>1</v>
      </c>
      <c r="J608" s="128">
        <v>400.28</v>
      </c>
    </row>
    <row r="609" spans="1:21" ht="14.25" outlineLevel="1">
      <c r="A609" s="147"/>
      <c r="B609" s="148"/>
      <c r="C609" s="148" t="s">
        <v>90</v>
      </c>
      <c r="D609" s="149" t="s">
        <v>91</v>
      </c>
      <c r="E609" s="134">
        <v>90</v>
      </c>
      <c r="F609" s="150"/>
      <c r="G609" s="127"/>
      <c r="H609" s="128">
        <v>597.08000000000004</v>
      </c>
      <c r="I609" s="151">
        <v>90</v>
      </c>
      <c r="J609" s="128">
        <v>597.08000000000004</v>
      </c>
    </row>
    <row r="610" spans="1:21" ht="14.25" outlineLevel="1">
      <c r="A610" s="147"/>
      <c r="B610" s="148"/>
      <c r="C610" s="148" t="s">
        <v>92</v>
      </c>
      <c r="D610" s="149" t="s">
        <v>91</v>
      </c>
      <c r="E610" s="134">
        <v>85</v>
      </c>
      <c r="F610" s="150"/>
      <c r="G610" s="127"/>
      <c r="H610" s="128">
        <v>563.91</v>
      </c>
      <c r="I610" s="151">
        <v>85</v>
      </c>
      <c r="J610" s="128">
        <v>563.91</v>
      </c>
    </row>
    <row r="611" spans="1:21" ht="14.25" outlineLevel="1">
      <c r="A611" s="152"/>
      <c r="B611" s="153"/>
      <c r="C611" s="153" t="s">
        <v>93</v>
      </c>
      <c r="D611" s="154" t="s">
        <v>94</v>
      </c>
      <c r="E611" s="155">
        <v>272.5</v>
      </c>
      <c r="F611" s="156"/>
      <c r="G611" s="157" t="s">
        <v>451</v>
      </c>
      <c r="H611" s="158">
        <v>67.688999999999993</v>
      </c>
      <c r="I611" s="159"/>
      <c r="J611" s="158"/>
    </row>
    <row r="612" spans="1:21" ht="15" outlineLevel="1">
      <c r="C612" s="131" t="s">
        <v>95</v>
      </c>
      <c r="G612" s="225">
        <v>2635.23</v>
      </c>
      <c r="H612" s="225"/>
      <c r="I612" s="225">
        <v>2635.23</v>
      </c>
      <c r="J612" s="225"/>
      <c r="O612" s="79">
        <v>2635.23</v>
      </c>
      <c r="P612" s="79">
        <v>2635.23</v>
      </c>
    </row>
    <row r="613" spans="1:21" ht="96.75" outlineLevel="1">
      <c r="A613" s="152" t="s">
        <v>663</v>
      </c>
      <c r="B613" s="153" t="s">
        <v>432</v>
      </c>
      <c r="C613" s="153" t="s">
        <v>141</v>
      </c>
      <c r="D613" s="154" t="s">
        <v>454</v>
      </c>
      <c r="E613" s="155">
        <v>48</v>
      </c>
      <c r="F613" s="156">
        <v>177.53</v>
      </c>
      <c r="G613" s="157" t="s">
        <v>98</v>
      </c>
      <c r="H613" s="158">
        <v>8521.44</v>
      </c>
      <c r="I613" s="159">
        <v>1</v>
      </c>
      <c r="J613" s="158">
        <v>8521.44</v>
      </c>
      <c r="R613" s="47">
        <v>0</v>
      </c>
      <c r="S613" s="47">
        <v>0</v>
      </c>
      <c r="T613" s="47">
        <v>0</v>
      </c>
      <c r="U613" s="47">
        <v>0</v>
      </c>
    </row>
    <row r="614" spans="1:21" ht="15" outlineLevel="1">
      <c r="C614" s="131" t="s">
        <v>95</v>
      </c>
      <c r="G614" s="225">
        <v>8521.44</v>
      </c>
      <c r="H614" s="225"/>
      <c r="I614" s="225">
        <v>8521.44</v>
      </c>
      <c r="J614" s="225"/>
      <c r="O614" s="47">
        <v>8521.44</v>
      </c>
      <c r="P614" s="47">
        <v>8521.44</v>
      </c>
    </row>
    <row r="615" spans="1:21" ht="55.5" outlineLevel="1">
      <c r="A615" s="152" t="s">
        <v>664</v>
      </c>
      <c r="B615" s="153" t="s">
        <v>432</v>
      </c>
      <c r="C615" s="153" t="s">
        <v>142</v>
      </c>
      <c r="D615" s="154" t="s">
        <v>454</v>
      </c>
      <c r="E615" s="155">
        <v>8</v>
      </c>
      <c r="F615" s="156">
        <v>64.17</v>
      </c>
      <c r="G615" s="157" t="s">
        <v>98</v>
      </c>
      <c r="H615" s="158">
        <v>513.36</v>
      </c>
      <c r="I615" s="159">
        <v>1</v>
      </c>
      <c r="J615" s="158">
        <v>513.36</v>
      </c>
      <c r="R615" s="47">
        <v>0</v>
      </c>
      <c r="S615" s="47">
        <v>0</v>
      </c>
      <c r="T615" s="47">
        <v>0</v>
      </c>
      <c r="U615" s="47">
        <v>0</v>
      </c>
    </row>
    <row r="616" spans="1:21" ht="15" outlineLevel="1">
      <c r="C616" s="131" t="s">
        <v>95</v>
      </c>
      <c r="G616" s="225">
        <v>513.36</v>
      </c>
      <c r="H616" s="225"/>
      <c r="I616" s="225">
        <v>513.36</v>
      </c>
      <c r="J616" s="225"/>
      <c r="O616" s="47">
        <v>513.36</v>
      </c>
      <c r="P616" s="47">
        <v>513.36</v>
      </c>
    </row>
    <row r="617" spans="1:21" ht="55.5" outlineLevel="1">
      <c r="A617" s="152" t="s">
        <v>665</v>
      </c>
      <c r="B617" s="153" t="s">
        <v>432</v>
      </c>
      <c r="C617" s="153" t="s">
        <v>143</v>
      </c>
      <c r="D617" s="154" t="s">
        <v>454</v>
      </c>
      <c r="E617" s="155">
        <v>24</v>
      </c>
      <c r="F617" s="156">
        <v>17.09</v>
      </c>
      <c r="G617" s="157" t="s">
        <v>98</v>
      </c>
      <c r="H617" s="158">
        <v>410.16</v>
      </c>
      <c r="I617" s="159">
        <v>1</v>
      </c>
      <c r="J617" s="158">
        <v>410.16</v>
      </c>
      <c r="R617" s="47">
        <v>0</v>
      </c>
      <c r="S617" s="47">
        <v>0</v>
      </c>
      <c r="T617" s="47">
        <v>0</v>
      </c>
      <c r="U617" s="47">
        <v>0</v>
      </c>
    </row>
    <row r="618" spans="1:21" ht="15" outlineLevel="1">
      <c r="C618" s="131" t="s">
        <v>95</v>
      </c>
      <c r="G618" s="225">
        <v>410.16</v>
      </c>
      <c r="H618" s="225"/>
      <c r="I618" s="225">
        <v>410.16</v>
      </c>
      <c r="J618" s="225"/>
      <c r="O618" s="47">
        <v>410.16</v>
      </c>
      <c r="P618" s="47">
        <v>410.16</v>
      </c>
    </row>
    <row r="619" spans="1:21" ht="68.25" outlineLevel="1">
      <c r="A619" s="152" t="s">
        <v>666</v>
      </c>
      <c r="B619" s="153" t="s">
        <v>432</v>
      </c>
      <c r="C619" s="153" t="s">
        <v>144</v>
      </c>
      <c r="D619" s="154" t="s">
        <v>667</v>
      </c>
      <c r="E619" s="155">
        <v>1</v>
      </c>
      <c r="F619" s="156">
        <v>157.38</v>
      </c>
      <c r="G619" s="157" t="s">
        <v>98</v>
      </c>
      <c r="H619" s="158">
        <v>157.38</v>
      </c>
      <c r="I619" s="159">
        <v>1</v>
      </c>
      <c r="J619" s="158">
        <v>157.38</v>
      </c>
      <c r="R619" s="47">
        <v>0</v>
      </c>
      <c r="S619" s="47">
        <v>0</v>
      </c>
      <c r="T619" s="47">
        <v>0</v>
      </c>
      <c r="U619" s="47">
        <v>0</v>
      </c>
    </row>
    <row r="620" spans="1:21" ht="15" outlineLevel="1">
      <c r="C620" s="131" t="s">
        <v>95</v>
      </c>
      <c r="G620" s="225">
        <v>157.38</v>
      </c>
      <c r="H620" s="225"/>
      <c r="I620" s="225">
        <v>157.38</v>
      </c>
      <c r="J620" s="225"/>
      <c r="O620" s="47">
        <v>157.38</v>
      </c>
      <c r="P620" s="47">
        <v>157.38</v>
      </c>
    </row>
    <row r="621" spans="1:21" ht="68.25" outlineLevel="1">
      <c r="A621" s="152" t="s">
        <v>668</v>
      </c>
      <c r="B621" s="153" t="s">
        <v>432</v>
      </c>
      <c r="C621" s="153" t="s">
        <v>145</v>
      </c>
      <c r="D621" s="154" t="s">
        <v>667</v>
      </c>
      <c r="E621" s="155">
        <v>1</v>
      </c>
      <c r="F621" s="156">
        <v>99.85</v>
      </c>
      <c r="G621" s="157" t="s">
        <v>98</v>
      </c>
      <c r="H621" s="158">
        <v>99.85</v>
      </c>
      <c r="I621" s="159">
        <v>1</v>
      </c>
      <c r="J621" s="158">
        <v>99.85</v>
      </c>
      <c r="R621" s="47">
        <v>0</v>
      </c>
      <c r="S621" s="47">
        <v>0</v>
      </c>
      <c r="T621" s="47">
        <v>0</v>
      </c>
      <c r="U621" s="47">
        <v>0</v>
      </c>
    </row>
    <row r="622" spans="1:21" ht="15" outlineLevel="1">
      <c r="C622" s="131" t="s">
        <v>95</v>
      </c>
      <c r="G622" s="225">
        <v>99.85</v>
      </c>
      <c r="H622" s="225"/>
      <c r="I622" s="225">
        <v>99.85</v>
      </c>
      <c r="J622" s="225"/>
      <c r="O622" s="47">
        <v>99.85</v>
      </c>
      <c r="P622" s="47">
        <v>99.85</v>
      </c>
    </row>
    <row r="623" spans="1:21" ht="55.5" outlineLevel="1">
      <c r="A623" s="152" t="s">
        <v>669</v>
      </c>
      <c r="B623" s="153" t="s">
        <v>432</v>
      </c>
      <c r="C623" s="153" t="s">
        <v>146</v>
      </c>
      <c r="D623" s="154" t="s">
        <v>667</v>
      </c>
      <c r="E623" s="155">
        <v>1</v>
      </c>
      <c r="F623" s="156">
        <v>81.819999999999993</v>
      </c>
      <c r="G623" s="157" t="s">
        <v>98</v>
      </c>
      <c r="H623" s="158">
        <v>81.819999999999993</v>
      </c>
      <c r="I623" s="159">
        <v>1</v>
      </c>
      <c r="J623" s="158">
        <v>81.819999999999993</v>
      </c>
      <c r="R623" s="47">
        <v>0</v>
      </c>
      <c r="S623" s="47">
        <v>0</v>
      </c>
      <c r="T623" s="47">
        <v>0</v>
      </c>
      <c r="U623" s="47">
        <v>0</v>
      </c>
    </row>
    <row r="624" spans="1:21" ht="15" outlineLevel="1">
      <c r="C624" s="131" t="s">
        <v>95</v>
      </c>
      <c r="G624" s="225">
        <v>81.819999999999993</v>
      </c>
      <c r="H624" s="225"/>
      <c r="I624" s="225">
        <v>81.819999999999993</v>
      </c>
      <c r="J624" s="225"/>
      <c r="O624" s="47">
        <v>81.819999999999993</v>
      </c>
      <c r="P624" s="47">
        <v>81.819999999999993</v>
      </c>
    </row>
    <row r="625" spans="1:32" ht="85.5" outlineLevel="1">
      <c r="A625" s="147" t="s">
        <v>670</v>
      </c>
      <c r="B625" s="148" t="s">
        <v>625</v>
      </c>
      <c r="C625" s="148" t="s">
        <v>626</v>
      </c>
      <c r="D625" s="149" t="s">
        <v>627</v>
      </c>
      <c r="E625" s="134">
        <v>0.186</v>
      </c>
      <c r="F625" s="150"/>
      <c r="G625" s="127"/>
      <c r="H625" s="128"/>
      <c r="I625" s="151" t="s">
        <v>98</v>
      </c>
      <c r="J625" s="128"/>
      <c r="R625" s="47">
        <v>90.66</v>
      </c>
      <c r="S625" s="47">
        <v>90.66</v>
      </c>
      <c r="T625" s="47">
        <v>73.790000000000006</v>
      </c>
      <c r="U625" s="47">
        <v>73.790000000000006</v>
      </c>
    </row>
    <row r="626" spans="1:32" ht="14.25" outlineLevel="1">
      <c r="A626" s="147"/>
      <c r="B626" s="148"/>
      <c r="C626" s="148" t="s">
        <v>88</v>
      </c>
      <c r="D626" s="149"/>
      <c r="E626" s="134"/>
      <c r="F626" s="150">
        <v>309.68</v>
      </c>
      <c r="G626" s="127" t="s">
        <v>98</v>
      </c>
      <c r="H626" s="128">
        <v>57.6</v>
      </c>
      <c r="I626" s="151">
        <v>1</v>
      </c>
      <c r="J626" s="128">
        <v>57.6</v>
      </c>
      <c r="Q626" s="47">
        <v>57.6</v>
      </c>
    </row>
    <row r="627" spans="1:32" ht="14.25" outlineLevel="1">
      <c r="A627" s="147"/>
      <c r="B627" s="148"/>
      <c r="C627" s="148" t="s">
        <v>89</v>
      </c>
      <c r="D627" s="149"/>
      <c r="E627" s="134"/>
      <c r="F627" s="150">
        <v>5994.55</v>
      </c>
      <c r="G627" s="127" t="s">
        <v>98</v>
      </c>
      <c r="H627" s="128">
        <v>1114.99</v>
      </c>
      <c r="I627" s="151">
        <v>1</v>
      </c>
      <c r="J627" s="128">
        <v>1114.99</v>
      </c>
    </row>
    <row r="628" spans="1:32" ht="14.25" outlineLevel="1">
      <c r="A628" s="147"/>
      <c r="B628" s="148"/>
      <c r="C628" s="148" t="s">
        <v>96</v>
      </c>
      <c r="D628" s="149"/>
      <c r="E628" s="134"/>
      <c r="F628" s="150">
        <v>257.07</v>
      </c>
      <c r="G628" s="127" t="s">
        <v>98</v>
      </c>
      <c r="H628" s="160">
        <v>47.82</v>
      </c>
      <c r="I628" s="151">
        <v>1</v>
      </c>
      <c r="J628" s="160">
        <v>47.82</v>
      </c>
      <c r="Q628" s="47">
        <v>47.82</v>
      </c>
    </row>
    <row r="629" spans="1:32" ht="14.25" outlineLevel="1">
      <c r="A629" s="147"/>
      <c r="B629" s="148"/>
      <c r="C629" s="148" t="s">
        <v>90</v>
      </c>
      <c r="D629" s="149" t="s">
        <v>91</v>
      </c>
      <c r="E629" s="134">
        <v>86</v>
      </c>
      <c r="F629" s="150"/>
      <c r="G629" s="127"/>
      <c r="H629" s="128">
        <v>90.66</v>
      </c>
      <c r="I629" s="151">
        <v>86</v>
      </c>
      <c r="J629" s="128">
        <v>90.66</v>
      </c>
    </row>
    <row r="630" spans="1:32" ht="14.25" outlineLevel="1">
      <c r="A630" s="147"/>
      <c r="B630" s="148"/>
      <c r="C630" s="148" t="s">
        <v>92</v>
      </c>
      <c r="D630" s="149" t="s">
        <v>91</v>
      </c>
      <c r="E630" s="134">
        <v>70</v>
      </c>
      <c r="F630" s="150"/>
      <c r="G630" s="127"/>
      <c r="H630" s="128">
        <v>73.790000000000006</v>
      </c>
      <c r="I630" s="151">
        <v>70</v>
      </c>
      <c r="J630" s="128">
        <v>73.790000000000006</v>
      </c>
    </row>
    <row r="631" spans="1:32" ht="14.25" outlineLevel="1">
      <c r="A631" s="152"/>
      <c r="B631" s="153"/>
      <c r="C631" s="153" t="s">
        <v>93</v>
      </c>
      <c r="D631" s="154" t="s">
        <v>94</v>
      </c>
      <c r="E631" s="155">
        <v>31.73</v>
      </c>
      <c r="F631" s="156"/>
      <c r="G631" s="157" t="s">
        <v>98</v>
      </c>
      <c r="H631" s="158">
        <v>5.9017800000000005</v>
      </c>
      <c r="I631" s="159"/>
      <c r="J631" s="158"/>
    </row>
    <row r="632" spans="1:32" ht="15" outlineLevel="1">
      <c r="C632" s="131" t="s">
        <v>95</v>
      </c>
      <c r="G632" s="225">
        <v>1337.04</v>
      </c>
      <c r="H632" s="225"/>
      <c r="I632" s="225">
        <v>1337.04</v>
      </c>
      <c r="J632" s="225"/>
      <c r="O632" s="79">
        <v>1337.04</v>
      </c>
      <c r="P632" s="79">
        <v>1337.04</v>
      </c>
    </row>
    <row r="633" spans="1:32" ht="68.25" outlineLevel="1">
      <c r="A633" s="152" t="s">
        <v>671</v>
      </c>
      <c r="B633" s="153" t="s">
        <v>432</v>
      </c>
      <c r="C633" s="153" t="s">
        <v>147</v>
      </c>
      <c r="D633" s="154" t="s">
        <v>454</v>
      </c>
      <c r="E633" s="155">
        <v>4</v>
      </c>
      <c r="F633" s="156">
        <v>85.27</v>
      </c>
      <c r="G633" s="157" t="s">
        <v>98</v>
      </c>
      <c r="H633" s="158">
        <v>341.08</v>
      </c>
      <c r="I633" s="159">
        <v>1</v>
      </c>
      <c r="J633" s="158">
        <v>341.08</v>
      </c>
      <c r="R633" s="47">
        <v>0</v>
      </c>
      <c r="S633" s="47">
        <v>0</v>
      </c>
      <c r="T633" s="47">
        <v>0</v>
      </c>
      <c r="U633" s="47">
        <v>0</v>
      </c>
    </row>
    <row r="634" spans="1:32" ht="15" outlineLevel="1">
      <c r="C634" s="131" t="s">
        <v>95</v>
      </c>
      <c r="G634" s="225">
        <v>341.08</v>
      </c>
      <c r="H634" s="225"/>
      <c r="I634" s="225">
        <v>341.08</v>
      </c>
      <c r="J634" s="225"/>
      <c r="O634" s="47">
        <v>341.08</v>
      </c>
      <c r="P634" s="47">
        <v>341.08</v>
      </c>
    </row>
    <row r="635" spans="1:32" outlineLevel="1"/>
    <row r="636" spans="1:32" ht="15" outlineLevel="1">
      <c r="A636" s="240" t="s">
        <v>672</v>
      </c>
      <c r="B636" s="240"/>
      <c r="C636" s="240"/>
      <c r="D636" s="240"/>
      <c r="E636" s="240"/>
      <c r="F636" s="240"/>
      <c r="G636" s="225">
        <v>98850.050000000017</v>
      </c>
      <c r="H636" s="225"/>
      <c r="I636" s="225">
        <v>98850.050000000017</v>
      </c>
      <c r="J636" s="225"/>
      <c r="AF636" s="85" t="s">
        <v>672</v>
      </c>
    </row>
    <row r="637" spans="1:32" outlineLevel="1"/>
    <row r="638" spans="1:32" outlineLevel="1"/>
    <row r="639" spans="1:32" outlineLevel="1"/>
    <row r="640" spans="1:32" ht="15" outlineLevel="1">
      <c r="A640" s="240" t="s">
        <v>673</v>
      </c>
      <c r="B640" s="240"/>
      <c r="C640" s="240"/>
      <c r="D640" s="240"/>
      <c r="E640" s="240"/>
      <c r="F640" s="240"/>
      <c r="G640" s="225">
        <v>488324.46000000008</v>
      </c>
      <c r="H640" s="225"/>
      <c r="I640" s="225">
        <v>488324.46000000008</v>
      </c>
      <c r="J640" s="225"/>
      <c r="AF640" s="85" t="s">
        <v>673</v>
      </c>
    </row>
    <row r="641" spans="1:34" outlineLevel="1"/>
    <row r="642" spans="1:34" outlineLevel="1"/>
    <row r="643" spans="1:34" outlineLevel="1"/>
    <row r="644" spans="1:34" ht="15" customHeight="1" outlineLevel="1">
      <c r="A644" s="240" t="s">
        <v>674</v>
      </c>
      <c r="B644" s="240"/>
      <c r="C644" s="240"/>
      <c r="D644" s="240"/>
      <c r="E644" s="240"/>
      <c r="F644" s="240"/>
      <c r="G644" s="225">
        <v>774968.60999999964</v>
      </c>
      <c r="H644" s="225"/>
      <c r="I644" s="225">
        <v>774968.60999999964</v>
      </c>
      <c r="J644" s="225"/>
      <c r="AF644" s="85" t="s">
        <v>675</v>
      </c>
    </row>
    <row r="645" spans="1:34" outlineLevel="1"/>
    <row r="646" spans="1:34" ht="14.25" outlineLevel="1">
      <c r="C646" s="235" t="s">
        <v>148</v>
      </c>
      <c r="D646" s="235"/>
      <c r="E646" s="235"/>
      <c r="F646" s="235"/>
      <c r="G646" s="235"/>
      <c r="H646" s="235"/>
      <c r="I646" s="241"/>
      <c r="J646" s="241"/>
      <c r="AH646" s="84" t="s">
        <v>148</v>
      </c>
    </row>
    <row r="647" spans="1:34" ht="14.25" outlineLevel="1">
      <c r="C647" s="235" t="s">
        <v>149</v>
      </c>
      <c r="D647" s="235"/>
      <c r="E647" s="235"/>
      <c r="F647" s="235"/>
      <c r="G647" s="235"/>
      <c r="H647" s="235"/>
      <c r="I647" s="241">
        <v>744729.14</v>
      </c>
      <c r="J647" s="241"/>
      <c r="AH647" s="84" t="s">
        <v>149</v>
      </c>
    </row>
    <row r="648" spans="1:34" ht="14.25" outlineLevel="1">
      <c r="C648" s="235" t="s">
        <v>150</v>
      </c>
      <c r="D648" s="235"/>
      <c r="E648" s="235"/>
      <c r="F648" s="235"/>
      <c r="G648" s="235"/>
      <c r="H648" s="235"/>
      <c r="I648" s="241">
        <v>30239.47</v>
      </c>
      <c r="J648" s="241"/>
      <c r="AH648" s="84" t="s">
        <v>150</v>
      </c>
    </row>
    <row r="649" spans="1:34" ht="14.25" outlineLevel="1">
      <c r="C649" s="235" t="s">
        <v>151</v>
      </c>
      <c r="D649" s="235"/>
      <c r="E649" s="235"/>
      <c r="F649" s="235"/>
      <c r="G649" s="235"/>
      <c r="H649" s="235"/>
      <c r="I649" s="241"/>
      <c r="J649" s="241"/>
      <c r="AH649" s="84" t="s">
        <v>151</v>
      </c>
    </row>
    <row r="650" spans="1:34" ht="14.25" outlineLevel="1">
      <c r="C650" s="235" t="s">
        <v>152</v>
      </c>
      <c r="D650" s="235"/>
      <c r="E650" s="235"/>
      <c r="F650" s="235"/>
      <c r="G650" s="235"/>
      <c r="H650" s="235"/>
      <c r="I650" s="241">
        <v>774968.61</v>
      </c>
      <c r="J650" s="241"/>
      <c r="AH650" s="84" t="s">
        <v>152</v>
      </c>
    </row>
    <row r="651" spans="1:34" ht="14.25" outlineLevel="1">
      <c r="C651" s="127"/>
      <c r="D651" s="127"/>
      <c r="E651" s="127"/>
      <c r="F651" s="127"/>
      <c r="G651" s="127"/>
      <c r="H651" s="127"/>
      <c r="I651" s="128"/>
      <c r="J651" s="128"/>
      <c r="AH651" s="84"/>
    </row>
    <row r="652" spans="1:34" ht="30" outlineLevel="1">
      <c r="C652" s="130" t="s">
        <v>299</v>
      </c>
      <c r="D652" s="127"/>
      <c r="E652" s="127"/>
      <c r="F652" s="127"/>
      <c r="G652" s="127"/>
      <c r="H652" s="127"/>
      <c r="I652" s="128"/>
      <c r="J652" s="128"/>
      <c r="AH652" s="84"/>
    </row>
    <row r="653" spans="1:34" ht="14.25" outlineLevel="1">
      <c r="C653" s="235" t="s">
        <v>300</v>
      </c>
      <c r="D653" s="235"/>
      <c r="E653" s="235"/>
      <c r="F653" s="235"/>
      <c r="G653" s="235"/>
      <c r="H653" s="235"/>
      <c r="I653" s="128"/>
      <c r="J653" s="128">
        <v>0</v>
      </c>
      <c r="AH653" s="84"/>
    </row>
    <row r="654" spans="1:34" ht="14.25" outlineLevel="1">
      <c r="C654" s="235" t="s">
        <v>301</v>
      </c>
      <c r="D654" s="235"/>
      <c r="E654" s="235"/>
      <c r="F654" s="235"/>
      <c r="G654" s="235"/>
      <c r="H654" s="235"/>
      <c r="I654" s="128"/>
      <c r="J654" s="128">
        <v>5287576.8899999997</v>
      </c>
      <c r="AH654" s="84"/>
    </row>
    <row r="655" spans="1:34" ht="14.25" outlineLevel="1">
      <c r="C655" s="235" t="s">
        <v>302</v>
      </c>
      <c r="D655" s="235"/>
      <c r="E655" s="235"/>
      <c r="F655" s="235"/>
      <c r="G655" s="235"/>
      <c r="H655" s="235"/>
      <c r="I655" s="128"/>
      <c r="J655" s="128">
        <v>214700.24</v>
      </c>
      <c r="AH655" s="84"/>
    </row>
    <row r="656" spans="1:34" ht="14.25" outlineLevel="1">
      <c r="C656" s="235" t="s">
        <v>303</v>
      </c>
      <c r="D656" s="235"/>
      <c r="E656" s="235"/>
      <c r="F656" s="235"/>
      <c r="G656" s="235"/>
      <c r="H656" s="235"/>
      <c r="I656" s="128"/>
      <c r="J656" s="128">
        <v>0</v>
      </c>
      <c r="AH656" s="84"/>
    </row>
    <row r="657" spans="1:34" ht="15" outlineLevel="1">
      <c r="C657" s="240" t="s">
        <v>152</v>
      </c>
      <c r="D657" s="240"/>
      <c r="E657" s="240"/>
      <c r="F657" s="240"/>
      <c r="G657" s="240"/>
      <c r="H657" s="240"/>
      <c r="I657" s="131"/>
      <c r="J657" s="131">
        <v>5502277.1299999999</v>
      </c>
      <c r="AH657" s="84"/>
    </row>
    <row r="658" spans="1:34" ht="14.25">
      <c r="C658" s="127"/>
      <c r="D658" s="127"/>
      <c r="E658" s="127"/>
      <c r="F658" s="127"/>
      <c r="G658" s="127"/>
      <c r="H658" s="127"/>
      <c r="I658" s="128"/>
      <c r="J658" s="128"/>
      <c r="AH658" s="84"/>
    </row>
    <row r="659" spans="1:34" ht="14.25">
      <c r="A659" s="137"/>
      <c r="B659" s="137"/>
      <c r="C659" s="137"/>
      <c r="D659" s="137"/>
      <c r="E659" s="137"/>
      <c r="F659" s="137"/>
      <c r="G659" s="137"/>
      <c r="H659" s="137"/>
      <c r="I659" s="137"/>
      <c r="J659" s="137"/>
    </row>
    <row r="660" spans="1:34" ht="15.75">
      <c r="A660" s="238" t="s">
        <v>322</v>
      </c>
      <c r="B660" s="238"/>
      <c r="C660" s="238"/>
      <c r="D660" s="238"/>
      <c r="E660" s="238"/>
      <c r="F660" s="238"/>
      <c r="G660" s="238"/>
      <c r="H660" s="238"/>
      <c r="I660" s="238"/>
      <c r="J660" s="238"/>
      <c r="AE660" s="54" t="s">
        <v>321</v>
      </c>
    </row>
    <row r="661" spans="1:34">
      <c r="A661" s="233" t="s">
        <v>71</v>
      </c>
      <c r="B661" s="233"/>
      <c r="C661" s="233"/>
      <c r="D661" s="233"/>
      <c r="E661" s="233"/>
      <c r="F661" s="233"/>
      <c r="G661" s="233"/>
      <c r="H661" s="233"/>
      <c r="I661" s="233"/>
      <c r="J661" s="233"/>
    </row>
    <row r="662" spans="1:34" ht="14.25" outlineLevel="1">
      <c r="A662" s="137"/>
      <c r="B662" s="137"/>
      <c r="C662" s="137"/>
      <c r="D662" s="137"/>
      <c r="E662" s="137"/>
      <c r="F662" s="137"/>
      <c r="G662" s="137"/>
      <c r="H662" s="137"/>
      <c r="I662" s="137"/>
      <c r="J662" s="137"/>
    </row>
    <row r="663" spans="1:34" ht="18" outlineLevel="1">
      <c r="A663" s="230"/>
      <c r="B663" s="230"/>
      <c r="C663" s="230"/>
      <c r="D663" s="230"/>
      <c r="E663" s="230"/>
      <c r="F663" s="230"/>
      <c r="G663" s="230"/>
      <c r="H663" s="230"/>
      <c r="I663" s="230"/>
      <c r="J663" s="230"/>
    </row>
    <row r="664" spans="1:34" ht="14.25" outlineLevel="1">
      <c r="A664" s="137"/>
      <c r="B664" s="137"/>
      <c r="C664" s="137"/>
      <c r="D664" s="137"/>
      <c r="E664" s="137"/>
      <c r="F664" s="137"/>
      <c r="G664" s="137"/>
      <c r="H664" s="137"/>
      <c r="I664" s="137"/>
      <c r="J664" s="137"/>
    </row>
    <row r="665" spans="1:34" ht="18" outlineLevel="1">
      <c r="A665" s="231" t="s">
        <v>34</v>
      </c>
      <c r="B665" s="232"/>
      <c r="C665" s="232"/>
      <c r="D665" s="232"/>
      <c r="E665" s="232"/>
      <c r="F665" s="232"/>
      <c r="G665" s="232"/>
      <c r="H665" s="232"/>
      <c r="I665" s="232"/>
      <c r="J665" s="232"/>
      <c r="AE665" s="55" t="s">
        <v>676</v>
      </c>
    </row>
    <row r="666" spans="1:34" outlineLevel="1">
      <c r="A666" s="233" t="s">
        <v>72</v>
      </c>
      <c r="B666" s="234"/>
      <c r="C666" s="234"/>
      <c r="D666" s="234"/>
      <c r="E666" s="234"/>
      <c r="F666" s="234"/>
      <c r="G666" s="234"/>
      <c r="H666" s="234"/>
      <c r="I666" s="234"/>
      <c r="J666" s="234"/>
    </row>
    <row r="667" spans="1:34" ht="14.25" outlineLevel="1">
      <c r="A667" s="137"/>
      <c r="B667" s="137"/>
      <c r="C667" s="137"/>
      <c r="D667" s="137"/>
      <c r="E667" s="137"/>
      <c r="F667" s="137"/>
      <c r="G667" s="137"/>
      <c r="H667" s="137"/>
      <c r="I667" s="137"/>
      <c r="J667" s="137"/>
    </row>
    <row r="668" spans="1:34" ht="14.25" outlineLevel="1">
      <c r="A668" s="235" t="s">
        <v>373</v>
      </c>
      <c r="B668" s="235"/>
      <c r="C668" s="235"/>
      <c r="D668" s="235"/>
      <c r="E668" s="235"/>
      <c r="F668" s="235"/>
      <c r="G668" s="235"/>
      <c r="H668" s="235"/>
      <c r="I668" s="235"/>
      <c r="J668" s="235"/>
      <c r="AE668" s="56" t="s">
        <v>373</v>
      </c>
    </row>
    <row r="669" spans="1:34" ht="14.25" outlineLevel="1">
      <c r="A669" s="137"/>
      <c r="B669" s="137"/>
      <c r="C669" s="137"/>
      <c r="D669" s="137"/>
      <c r="E669" s="137"/>
      <c r="F669" s="137"/>
      <c r="G669" s="137"/>
      <c r="H669" s="137"/>
      <c r="I669" s="137"/>
      <c r="J669" s="137"/>
    </row>
    <row r="670" spans="1:34" ht="14.25" outlineLevel="1">
      <c r="A670" s="137"/>
      <c r="B670" s="137"/>
      <c r="C670" s="137"/>
      <c r="D670" s="137"/>
      <c r="E670" s="137"/>
      <c r="F670" s="137"/>
      <c r="G670" s="137"/>
      <c r="H670" s="142" t="s">
        <v>73</v>
      </c>
      <c r="I670" s="142" t="s">
        <v>74</v>
      </c>
      <c r="J670" s="137"/>
    </row>
    <row r="671" spans="1:34" ht="14.25" outlineLevel="1">
      <c r="A671" s="137"/>
      <c r="B671" s="137"/>
      <c r="C671" s="137"/>
      <c r="D671" s="137"/>
      <c r="E671" s="137"/>
      <c r="F671" s="137"/>
      <c r="G671" s="137"/>
      <c r="H671" s="142" t="s">
        <v>75</v>
      </c>
      <c r="I671" s="142" t="s">
        <v>75</v>
      </c>
      <c r="J671" s="137"/>
    </row>
    <row r="672" spans="1:34" ht="14.25" outlineLevel="1">
      <c r="A672" s="137"/>
      <c r="B672" s="137"/>
      <c r="C672" s="137"/>
      <c r="D672" s="137"/>
      <c r="E672" s="228" t="s">
        <v>76</v>
      </c>
      <c r="F672" s="228"/>
      <c r="G672" s="228"/>
      <c r="H672" s="128">
        <v>57.689440000000005</v>
      </c>
      <c r="I672" s="128">
        <v>483.32211999999998</v>
      </c>
      <c r="J672" s="137" t="s">
        <v>77</v>
      </c>
    </row>
    <row r="673" spans="1:31" ht="14.25" outlineLevel="1">
      <c r="A673" s="137"/>
      <c r="B673" s="137"/>
      <c r="C673" s="137"/>
      <c r="D673" s="137"/>
      <c r="E673" s="228" t="s">
        <v>78</v>
      </c>
      <c r="F673" s="228"/>
      <c r="G673" s="228"/>
      <c r="H673" s="128">
        <v>323.12975399999999</v>
      </c>
      <c r="I673" s="128">
        <v>323.12975399999999</v>
      </c>
      <c r="J673" s="137" t="s">
        <v>79</v>
      </c>
    </row>
    <row r="674" spans="1:31" ht="14.25" outlineLevel="1">
      <c r="A674" s="137"/>
      <c r="B674" s="137"/>
      <c r="C674" s="137"/>
      <c r="D674" s="137"/>
      <c r="E674" s="228" t="s">
        <v>26</v>
      </c>
      <c r="F674" s="228"/>
      <c r="G674" s="228"/>
      <c r="H674" s="128">
        <v>3.2405999999999993</v>
      </c>
      <c r="I674" s="128">
        <v>3.2406000000000001</v>
      </c>
      <c r="J674" s="137" t="s">
        <v>77</v>
      </c>
    </row>
    <row r="675" spans="1:31" ht="14.25" outlineLevel="1">
      <c r="A675" s="137"/>
      <c r="B675" s="137"/>
      <c r="C675" s="137"/>
      <c r="D675" s="137"/>
      <c r="E675" s="137"/>
      <c r="F675" s="137"/>
      <c r="G675" s="137"/>
      <c r="H675" s="134"/>
      <c r="I675" s="128"/>
      <c r="J675" s="137"/>
    </row>
    <row r="676" spans="1:31" ht="14.25" outlineLevel="1">
      <c r="A676" s="137" t="s">
        <v>22</v>
      </c>
      <c r="B676" s="137"/>
      <c r="C676" s="137"/>
      <c r="D676" s="143"/>
      <c r="E676" s="144"/>
      <c r="F676" s="137"/>
      <c r="G676" s="137"/>
      <c r="H676" s="137"/>
      <c r="I676" s="137"/>
      <c r="J676" s="137"/>
    </row>
    <row r="677" spans="1:31" ht="71.25" outlineLevel="1">
      <c r="A677" s="145" t="s">
        <v>2</v>
      </c>
      <c r="B677" s="145" t="s">
        <v>80</v>
      </c>
      <c r="C677" s="145" t="s">
        <v>24</v>
      </c>
      <c r="D677" s="145" t="s">
        <v>81</v>
      </c>
      <c r="E677" s="145" t="s">
        <v>82</v>
      </c>
      <c r="F677" s="145" t="s">
        <v>83</v>
      </c>
      <c r="G677" s="146" t="s">
        <v>84</v>
      </c>
      <c r="H677" s="145" t="s">
        <v>85</v>
      </c>
      <c r="I677" s="145" t="s">
        <v>86</v>
      </c>
      <c r="J677" s="145" t="s">
        <v>87</v>
      </c>
    </row>
    <row r="678" spans="1:31" ht="14.25" outlineLevel="1">
      <c r="A678" s="145">
        <v>1</v>
      </c>
      <c r="B678" s="145">
        <v>2</v>
      </c>
      <c r="C678" s="145">
        <v>3</v>
      </c>
      <c r="D678" s="145">
        <v>4</v>
      </c>
      <c r="E678" s="145">
        <v>5</v>
      </c>
      <c r="F678" s="145">
        <v>6</v>
      </c>
      <c r="G678" s="145">
        <v>7</v>
      </c>
      <c r="H678" s="145">
        <v>8</v>
      </c>
      <c r="I678" s="145">
        <v>9</v>
      </c>
      <c r="J678" s="145">
        <v>10</v>
      </c>
    </row>
    <row r="679" spans="1:31" outlineLevel="1"/>
    <row r="680" spans="1:31" ht="16.5" outlineLevel="1">
      <c r="A680" s="229" t="s">
        <v>677</v>
      </c>
      <c r="B680" s="229"/>
      <c r="C680" s="229"/>
      <c r="D680" s="229"/>
      <c r="E680" s="229"/>
      <c r="F680" s="229"/>
      <c r="G680" s="229"/>
      <c r="H680" s="229"/>
      <c r="I680" s="229"/>
      <c r="J680" s="229"/>
      <c r="AE680" s="63" t="s">
        <v>677</v>
      </c>
    </row>
    <row r="681" spans="1:31" outlineLevel="1"/>
    <row r="682" spans="1:31" ht="16.5" outlineLevel="1">
      <c r="A682" s="229" t="s">
        <v>678</v>
      </c>
      <c r="B682" s="229"/>
      <c r="C682" s="229"/>
      <c r="D682" s="229"/>
      <c r="E682" s="229"/>
      <c r="F682" s="229"/>
      <c r="G682" s="229"/>
      <c r="H682" s="229"/>
      <c r="I682" s="229"/>
      <c r="J682" s="229"/>
      <c r="AE682" s="63" t="s">
        <v>678</v>
      </c>
    </row>
    <row r="683" spans="1:31" ht="116.25" outlineLevel="1">
      <c r="A683" s="147" t="s">
        <v>376</v>
      </c>
      <c r="B683" s="148" t="s">
        <v>155</v>
      </c>
      <c r="C683" s="148" t="s">
        <v>679</v>
      </c>
      <c r="D683" s="149" t="s">
        <v>680</v>
      </c>
      <c r="E683" s="134">
        <v>0.1</v>
      </c>
      <c r="F683" s="150"/>
      <c r="G683" s="127"/>
      <c r="H683" s="128"/>
      <c r="I683" s="151" t="s">
        <v>98</v>
      </c>
      <c r="J683" s="128"/>
      <c r="R683" s="47">
        <v>368.14</v>
      </c>
      <c r="S683" s="47">
        <v>368.14</v>
      </c>
      <c r="T683" s="47">
        <v>238.72</v>
      </c>
      <c r="U683" s="47">
        <v>238.72</v>
      </c>
    </row>
    <row r="684" spans="1:31" ht="14.25" outlineLevel="1">
      <c r="A684" s="147"/>
      <c r="B684" s="148"/>
      <c r="C684" s="148" t="s">
        <v>88</v>
      </c>
      <c r="D684" s="149"/>
      <c r="E684" s="134"/>
      <c r="F684" s="150">
        <v>1887.18</v>
      </c>
      <c r="G684" s="127" t="s">
        <v>451</v>
      </c>
      <c r="H684" s="128">
        <v>260.43</v>
      </c>
      <c r="I684" s="151">
        <v>1</v>
      </c>
      <c r="J684" s="128">
        <v>260.43</v>
      </c>
      <c r="Q684" s="47">
        <v>260.43</v>
      </c>
    </row>
    <row r="685" spans="1:31" ht="14.25" outlineLevel="1">
      <c r="A685" s="147"/>
      <c r="B685" s="148"/>
      <c r="C685" s="148" t="s">
        <v>89</v>
      </c>
      <c r="D685" s="149"/>
      <c r="E685" s="134"/>
      <c r="F685" s="150">
        <v>1362.19</v>
      </c>
      <c r="G685" s="127" t="s">
        <v>452</v>
      </c>
      <c r="H685" s="128">
        <v>204.33</v>
      </c>
      <c r="I685" s="151">
        <v>1</v>
      </c>
      <c r="J685" s="128">
        <v>204.33</v>
      </c>
    </row>
    <row r="686" spans="1:31" ht="14.25" outlineLevel="1">
      <c r="A686" s="147"/>
      <c r="B686" s="148"/>
      <c r="C686" s="148" t="s">
        <v>96</v>
      </c>
      <c r="D686" s="149"/>
      <c r="E686" s="134"/>
      <c r="F686" s="150">
        <v>181.17</v>
      </c>
      <c r="G686" s="127" t="s">
        <v>452</v>
      </c>
      <c r="H686" s="160">
        <v>27.18</v>
      </c>
      <c r="I686" s="151">
        <v>1</v>
      </c>
      <c r="J686" s="160">
        <v>27.18</v>
      </c>
      <c r="Q686" s="47">
        <v>27.18</v>
      </c>
    </row>
    <row r="687" spans="1:31" ht="14.25" outlineLevel="1">
      <c r="A687" s="147"/>
      <c r="B687" s="148"/>
      <c r="C687" s="148" t="s">
        <v>97</v>
      </c>
      <c r="D687" s="149"/>
      <c r="E687" s="134"/>
      <c r="F687" s="150">
        <v>305.26</v>
      </c>
      <c r="G687" s="127" t="s">
        <v>98</v>
      </c>
      <c r="H687" s="128">
        <v>30.53</v>
      </c>
      <c r="I687" s="151">
        <v>1</v>
      </c>
      <c r="J687" s="128">
        <v>30.53</v>
      </c>
    </row>
    <row r="688" spans="1:31" ht="28.5" outlineLevel="1">
      <c r="A688" s="147" t="s">
        <v>681</v>
      </c>
      <c r="B688" s="148" t="s">
        <v>682</v>
      </c>
      <c r="C688" s="148" t="s">
        <v>683</v>
      </c>
      <c r="D688" s="149" t="s">
        <v>684</v>
      </c>
      <c r="E688" s="134">
        <v>-0.89900000000000002</v>
      </c>
      <c r="F688" s="150">
        <v>26.21</v>
      </c>
      <c r="G688" s="164" t="s">
        <v>98</v>
      </c>
      <c r="H688" s="128">
        <v>-23.56</v>
      </c>
      <c r="I688" s="151">
        <v>1</v>
      </c>
      <c r="J688" s="128">
        <v>-23.56</v>
      </c>
      <c r="R688" s="47">
        <v>0</v>
      </c>
      <c r="S688" s="47">
        <v>0</v>
      </c>
      <c r="T688" s="47">
        <v>0</v>
      </c>
      <c r="U688" s="47">
        <v>0</v>
      </c>
    </row>
    <row r="689" spans="1:21" ht="14.25" outlineLevel="1">
      <c r="A689" s="147"/>
      <c r="B689" s="148"/>
      <c r="C689" s="148" t="s">
        <v>90</v>
      </c>
      <c r="D689" s="149" t="s">
        <v>91</v>
      </c>
      <c r="E689" s="134">
        <v>128</v>
      </c>
      <c r="F689" s="150"/>
      <c r="G689" s="127"/>
      <c r="H689" s="128">
        <v>368.14</v>
      </c>
      <c r="I689" s="151">
        <v>128</v>
      </c>
      <c r="J689" s="128">
        <v>368.14</v>
      </c>
    </row>
    <row r="690" spans="1:21" ht="14.25" outlineLevel="1">
      <c r="A690" s="147"/>
      <c r="B690" s="148"/>
      <c r="C690" s="148" t="s">
        <v>92</v>
      </c>
      <c r="D690" s="149" t="s">
        <v>91</v>
      </c>
      <c r="E690" s="134">
        <v>83</v>
      </c>
      <c r="F690" s="150"/>
      <c r="G690" s="127"/>
      <c r="H690" s="128">
        <v>238.72</v>
      </c>
      <c r="I690" s="151">
        <v>83</v>
      </c>
      <c r="J690" s="128">
        <v>238.72</v>
      </c>
    </row>
    <row r="691" spans="1:21" ht="14.25" outlineLevel="1">
      <c r="A691" s="152"/>
      <c r="B691" s="153"/>
      <c r="C691" s="153" t="s">
        <v>93</v>
      </c>
      <c r="D691" s="154" t="s">
        <v>94</v>
      </c>
      <c r="E691" s="155">
        <v>190.24</v>
      </c>
      <c r="F691" s="156"/>
      <c r="G691" s="157" t="s">
        <v>451</v>
      </c>
      <c r="H691" s="158">
        <v>26.253119999999996</v>
      </c>
      <c r="I691" s="159"/>
      <c r="J691" s="158"/>
    </row>
    <row r="692" spans="1:21" ht="15" outlineLevel="1">
      <c r="C692" s="131" t="s">
        <v>95</v>
      </c>
      <c r="G692" s="225">
        <v>1078.5900000000001</v>
      </c>
      <c r="H692" s="225"/>
      <c r="I692" s="225">
        <v>1078.5899999999999</v>
      </c>
      <c r="J692" s="225"/>
      <c r="O692" s="79">
        <v>1078.5900000000001</v>
      </c>
      <c r="P692" s="79">
        <v>1078.5899999999999</v>
      </c>
    </row>
    <row r="693" spans="1:21" ht="85.5" outlineLevel="1">
      <c r="A693" s="152" t="s">
        <v>381</v>
      </c>
      <c r="B693" s="153" t="s">
        <v>685</v>
      </c>
      <c r="C693" s="153" t="s">
        <v>686</v>
      </c>
      <c r="D693" s="154" t="s">
        <v>687</v>
      </c>
      <c r="E693" s="155">
        <v>10</v>
      </c>
      <c r="F693" s="156">
        <v>29.53</v>
      </c>
      <c r="G693" s="157" t="s">
        <v>98</v>
      </c>
      <c r="H693" s="158">
        <v>295.3</v>
      </c>
      <c r="I693" s="159">
        <v>1</v>
      </c>
      <c r="J693" s="158">
        <v>295.3</v>
      </c>
      <c r="R693" s="47">
        <v>0</v>
      </c>
      <c r="S693" s="47">
        <v>0</v>
      </c>
      <c r="T693" s="47">
        <v>0</v>
      </c>
      <c r="U693" s="47">
        <v>0</v>
      </c>
    </row>
    <row r="694" spans="1:21" ht="15" outlineLevel="1">
      <c r="C694" s="131" t="s">
        <v>95</v>
      </c>
      <c r="G694" s="225">
        <v>295.3</v>
      </c>
      <c r="H694" s="225"/>
      <c r="I694" s="225">
        <v>295.3</v>
      </c>
      <c r="J694" s="225"/>
      <c r="O694" s="47">
        <v>295.3</v>
      </c>
      <c r="P694" s="47">
        <v>295.3</v>
      </c>
    </row>
    <row r="695" spans="1:21" ht="116.25" outlineLevel="1">
      <c r="A695" s="147" t="s">
        <v>385</v>
      </c>
      <c r="B695" s="148" t="s">
        <v>156</v>
      </c>
      <c r="C695" s="148" t="s">
        <v>688</v>
      </c>
      <c r="D695" s="149" t="s">
        <v>680</v>
      </c>
      <c r="E695" s="134">
        <v>2.5000000000000001E-2</v>
      </c>
      <c r="F695" s="150"/>
      <c r="G695" s="127"/>
      <c r="H695" s="128"/>
      <c r="I695" s="151" t="s">
        <v>98</v>
      </c>
      <c r="J695" s="128"/>
      <c r="R695" s="47">
        <v>70.86</v>
      </c>
      <c r="S695" s="47">
        <v>70.86</v>
      </c>
      <c r="T695" s="47">
        <v>45.95</v>
      </c>
      <c r="U695" s="47">
        <v>45.95</v>
      </c>
    </row>
    <row r="696" spans="1:21" ht="14.25" outlineLevel="1">
      <c r="A696" s="147"/>
      <c r="B696" s="148"/>
      <c r="C696" s="148" t="s">
        <v>88</v>
      </c>
      <c r="D696" s="149"/>
      <c r="E696" s="134"/>
      <c r="F696" s="150">
        <v>1484.43</v>
      </c>
      <c r="G696" s="127" t="s">
        <v>451</v>
      </c>
      <c r="H696" s="128">
        <v>51.21</v>
      </c>
      <c r="I696" s="151">
        <v>1</v>
      </c>
      <c r="J696" s="128">
        <v>51.21</v>
      </c>
      <c r="Q696" s="47">
        <v>51.21</v>
      </c>
    </row>
    <row r="697" spans="1:21" ht="14.25" outlineLevel="1">
      <c r="A697" s="147"/>
      <c r="B697" s="148"/>
      <c r="C697" s="148" t="s">
        <v>89</v>
      </c>
      <c r="D697" s="149"/>
      <c r="E697" s="134"/>
      <c r="F697" s="150">
        <v>839.67</v>
      </c>
      <c r="G697" s="127" t="s">
        <v>452</v>
      </c>
      <c r="H697" s="128">
        <v>31.49</v>
      </c>
      <c r="I697" s="151">
        <v>1</v>
      </c>
      <c r="J697" s="128">
        <v>31.49</v>
      </c>
    </row>
    <row r="698" spans="1:21" ht="14.25" outlineLevel="1">
      <c r="A698" s="147"/>
      <c r="B698" s="148"/>
      <c r="C698" s="148" t="s">
        <v>96</v>
      </c>
      <c r="D698" s="149"/>
      <c r="E698" s="134"/>
      <c r="F698" s="150">
        <v>110.7</v>
      </c>
      <c r="G698" s="127" t="s">
        <v>452</v>
      </c>
      <c r="H698" s="160">
        <v>4.1500000000000004</v>
      </c>
      <c r="I698" s="151">
        <v>1</v>
      </c>
      <c r="J698" s="160">
        <v>4.1500000000000004</v>
      </c>
      <c r="Q698" s="47">
        <v>4.1500000000000004</v>
      </c>
    </row>
    <row r="699" spans="1:21" ht="14.25" outlineLevel="1">
      <c r="A699" s="147"/>
      <c r="B699" s="148"/>
      <c r="C699" s="148" t="s">
        <v>97</v>
      </c>
      <c r="D699" s="149"/>
      <c r="E699" s="134"/>
      <c r="F699" s="150">
        <v>402.87</v>
      </c>
      <c r="G699" s="127" t="s">
        <v>98</v>
      </c>
      <c r="H699" s="128">
        <v>10.07</v>
      </c>
      <c r="I699" s="151">
        <v>1</v>
      </c>
      <c r="J699" s="128">
        <v>10.07</v>
      </c>
    </row>
    <row r="700" spans="1:21" ht="28.5" outlineLevel="1">
      <c r="A700" s="147" t="s">
        <v>689</v>
      </c>
      <c r="B700" s="148" t="s">
        <v>690</v>
      </c>
      <c r="C700" s="148" t="s">
        <v>691</v>
      </c>
      <c r="D700" s="149" t="s">
        <v>684</v>
      </c>
      <c r="E700" s="134">
        <v>-0.23224999999999998</v>
      </c>
      <c r="F700" s="150">
        <v>37.89</v>
      </c>
      <c r="G700" s="164" t="s">
        <v>98</v>
      </c>
      <c r="H700" s="128">
        <v>-8.8000000000000007</v>
      </c>
      <c r="I700" s="151">
        <v>1</v>
      </c>
      <c r="J700" s="128">
        <v>-8.8000000000000007</v>
      </c>
      <c r="R700" s="47">
        <v>0</v>
      </c>
      <c r="S700" s="47">
        <v>0</v>
      </c>
      <c r="T700" s="47">
        <v>0</v>
      </c>
      <c r="U700" s="47">
        <v>0</v>
      </c>
    </row>
    <row r="701" spans="1:21" ht="14.25" outlineLevel="1">
      <c r="A701" s="147"/>
      <c r="B701" s="148"/>
      <c r="C701" s="148" t="s">
        <v>90</v>
      </c>
      <c r="D701" s="149" t="s">
        <v>91</v>
      </c>
      <c r="E701" s="134">
        <v>128</v>
      </c>
      <c r="F701" s="150"/>
      <c r="G701" s="127"/>
      <c r="H701" s="128">
        <v>70.86</v>
      </c>
      <c r="I701" s="151">
        <v>128</v>
      </c>
      <c r="J701" s="128">
        <v>70.86</v>
      </c>
    </row>
    <row r="702" spans="1:21" ht="14.25" outlineLevel="1">
      <c r="A702" s="147"/>
      <c r="B702" s="148"/>
      <c r="C702" s="148" t="s">
        <v>92</v>
      </c>
      <c r="D702" s="149" t="s">
        <v>91</v>
      </c>
      <c r="E702" s="134">
        <v>83</v>
      </c>
      <c r="F702" s="150"/>
      <c r="G702" s="127"/>
      <c r="H702" s="128">
        <v>45.95</v>
      </c>
      <c r="I702" s="151">
        <v>83</v>
      </c>
      <c r="J702" s="128">
        <v>45.95</v>
      </c>
    </row>
    <row r="703" spans="1:21" ht="14.25" outlineLevel="1">
      <c r="A703" s="152"/>
      <c r="B703" s="153"/>
      <c r="C703" s="153" t="s">
        <v>93</v>
      </c>
      <c r="D703" s="154" t="s">
        <v>94</v>
      </c>
      <c r="E703" s="155">
        <v>149.63999999999999</v>
      </c>
      <c r="F703" s="156"/>
      <c r="G703" s="157" t="s">
        <v>451</v>
      </c>
      <c r="H703" s="158">
        <v>5.1625799999999993</v>
      </c>
      <c r="I703" s="159"/>
      <c r="J703" s="158"/>
    </row>
    <row r="704" spans="1:21" ht="15" outlineLevel="1">
      <c r="C704" s="131" t="s">
        <v>95</v>
      </c>
      <c r="G704" s="225">
        <v>200.78</v>
      </c>
      <c r="H704" s="225"/>
      <c r="I704" s="225">
        <v>200.78</v>
      </c>
      <c r="J704" s="225"/>
      <c r="O704" s="79">
        <v>200.78</v>
      </c>
      <c r="P704" s="79">
        <v>200.78</v>
      </c>
    </row>
    <row r="705" spans="1:21" ht="85.5" outlineLevel="1">
      <c r="A705" s="152" t="s">
        <v>389</v>
      </c>
      <c r="B705" s="153" t="s">
        <v>692</v>
      </c>
      <c r="C705" s="153" t="s">
        <v>693</v>
      </c>
      <c r="D705" s="154" t="s">
        <v>687</v>
      </c>
      <c r="E705" s="155">
        <v>2.5</v>
      </c>
      <c r="F705" s="156">
        <v>39.9</v>
      </c>
      <c r="G705" s="157" t="s">
        <v>98</v>
      </c>
      <c r="H705" s="158">
        <v>99.75</v>
      </c>
      <c r="I705" s="159">
        <v>1</v>
      </c>
      <c r="J705" s="158">
        <v>99.75</v>
      </c>
      <c r="R705" s="47">
        <v>0</v>
      </c>
      <c r="S705" s="47">
        <v>0</v>
      </c>
      <c r="T705" s="47">
        <v>0</v>
      </c>
      <c r="U705" s="47">
        <v>0</v>
      </c>
    </row>
    <row r="706" spans="1:21" ht="15" outlineLevel="1">
      <c r="C706" s="131" t="s">
        <v>95</v>
      </c>
      <c r="G706" s="225">
        <v>99.75</v>
      </c>
      <c r="H706" s="225"/>
      <c r="I706" s="225">
        <v>99.75</v>
      </c>
      <c r="J706" s="225"/>
      <c r="O706" s="47">
        <v>99.75</v>
      </c>
      <c r="P706" s="47">
        <v>99.75</v>
      </c>
    </row>
    <row r="707" spans="1:21" ht="116.25" outlineLevel="1">
      <c r="A707" s="147" t="s">
        <v>392</v>
      </c>
      <c r="B707" s="148" t="s">
        <v>157</v>
      </c>
      <c r="C707" s="148" t="s">
        <v>694</v>
      </c>
      <c r="D707" s="149" t="s">
        <v>680</v>
      </c>
      <c r="E707" s="134">
        <v>0.17499999999999999</v>
      </c>
      <c r="F707" s="150"/>
      <c r="G707" s="127"/>
      <c r="H707" s="128"/>
      <c r="I707" s="151" t="s">
        <v>98</v>
      </c>
      <c r="J707" s="128"/>
      <c r="R707" s="47">
        <v>394.91</v>
      </c>
      <c r="S707" s="47">
        <v>394.91</v>
      </c>
      <c r="T707" s="47">
        <v>256.07</v>
      </c>
      <c r="U707" s="47">
        <v>256.07</v>
      </c>
    </row>
    <row r="708" spans="1:21" ht="14.25" outlineLevel="1">
      <c r="A708" s="147"/>
      <c r="B708" s="148"/>
      <c r="C708" s="148" t="s">
        <v>88</v>
      </c>
      <c r="D708" s="149"/>
      <c r="E708" s="134"/>
      <c r="F708" s="150">
        <v>1208.26</v>
      </c>
      <c r="G708" s="127" t="s">
        <v>451</v>
      </c>
      <c r="H708" s="128">
        <v>291.79000000000002</v>
      </c>
      <c r="I708" s="151">
        <v>1</v>
      </c>
      <c r="J708" s="128">
        <v>291.79000000000002</v>
      </c>
      <c r="Q708" s="47">
        <v>291.79000000000002</v>
      </c>
    </row>
    <row r="709" spans="1:21" ht="14.25" outlineLevel="1">
      <c r="A709" s="147"/>
      <c r="B709" s="148"/>
      <c r="C709" s="148" t="s">
        <v>89</v>
      </c>
      <c r="D709" s="149"/>
      <c r="E709" s="134"/>
      <c r="F709" s="150">
        <v>491.32</v>
      </c>
      <c r="G709" s="127" t="s">
        <v>452</v>
      </c>
      <c r="H709" s="128">
        <v>128.97</v>
      </c>
      <c r="I709" s="151">
        <v>1</v>
      </c>
      <c r="J709" s="128">
        <v>128.97</v>
      </c>
    </row>
    <row r="710" spans="1:21" ht="14.25" outlineLevel="1">
      <c r="A710" s="147"/>
      <c r="B710" s="148"/>
      <c r="C710" s="148" t="s">
        <v>96</v>
      </c>
      <c r="D710" s="149"/>
      <c r="E710" s="134"/>
      <c r="F710" s="150">
        <v>63.72</v>
      </c>
      <c r="G710" s="127" t="s">
        <v>452</v>
      </c>
      <c r="H710" s="160">
        <v>16.73</v>
      </c>
      <c r="I710" s="151">
        <v>1</v>
      </c>
      <c r="J710" s="160">
        <v>16.73</v>
      </c>
      <c r="Q710" s="47">
        <v>16.73</v>
      </c>
    </row>
    <row r="711" spans="1:21" ht="14.25" outlineLevel="1">
      <c r="A711" s="147"/>
      <c r="B711" s="148"/>
      <c r="C711" s="148" t="s">
        <v>97</v>
      </c>
      <c r="D711" s="149"/>
      <c r="E711" s="134"/>
      <c r="F711" s="150">
        <v>1504.75</v>
      </c>
      <c r="G711" s="127" t="s">
        <v>98</v>
      </c>
      <c r="H711" s="128">
        <v>263.33</v>
      </c>
      <c r="I711" s="151">
        <v>1</v>
      </c>
      <c r="J711" s="128">
        <v>263.33</v>
      </c>
    </row>
    <row r="712" spans="1:21" ht="57" outlineLevel="1">
      <c r="A712" s="147" t="s">
        <v>695</v>
      </c>
      <c r="B712" s="148" t="s">
        <v>696</v>
      </c>
      <c r="C712" s="148" t="s">
        <v>697</v>
      </c>
      <c r="D712" s="149" t="s">
        <v>687</v>
      </c>
      <c r="E712" s="134">
        <v>-16.414999999999999</v>
      </c>
      <c r="F712" s="150">
        <v>15.56</v>
      </c>
      <c r="G712" s="164" t="s">
        <v>98</v>
      </c>
      <c r="H712" s="128">
        <v>-255.42</v>
      </c>
      <c r="I712" s="151">
        <v>1</v>
      </c>
      <c r="J712" s="128">
        <v>-255.42</v>
      </c>
      <c r="R712" s="47">
        <v>0</v>
      </c>
      <c r="S712" s="47">
        <v>0</v>
      </c>
      <c r="T712" s="47">
        <v>0</v>
      </c>
      <c r="U712" s="47">
        <v>0</v>
      </c>
    </row>
    <row r="713" spans="1:21" ht="14.25" outlineLevel="1">
      <c r="A713" s="147"/>
      <c r="B713" s="148"/>
      <c r="C713" s="148" t="s">
        <v>90</v>
      </c>
      <c r="D713" s="149" t="s">
        <v>91</v>
      </c>
      <c r="E713" s="134">
        <v>128</v>
      </c>
      <c r="F713" s="150"/>
      <c r="G713" s="127"/>
      <c r="H713" s="128">
        <v>394.91</v>
      </c>
      <c r="I713" s="151">
        <v>128</v>
      </c>
      <c r="J713" s="128">
        <v>394.91</v>
      </c>
    </row>
    <row r="714" spans="1:21" ht="14.25" outlineLevel="1">
      <c r="A714" s="147"/>
      <c r="B714" s="148"/>
      <c r="C714" s="148" t="s">
        <v>92</v>
      </c>
      <c r="D714" s="149" t="s">
        <v>91</v>
      </c>
      <c r="E714" s="134">
        <v>83</v>
      </c>
      <c r="F714" s="150"/>
      <c r="G714" s="127"/>
      <c r="H714" s="128">
        <v>256.07</v>
      </c>
      <c r="I714" s="151">
        <v>83</v>
      </c>
      <c r="J714" s="128">
        <v>256.07</v>
      </c>
    </row>
    <row r="715" spans="1:21" ht="14.25" outlineLevel="1">
      <c r="A715" s="152"/>
      <c r="B715" s="153"/>
      <c r="C715" s="153" t="s">
        <v>93</v>
      </c>
      <c r="D715" s="154" t="s">
        <v>94</v>
      </c>
      <c r="E715" s="155">
        <v>121.8</v>
      </c>
      <c r="F715" s="156"/>
      <c r="G715" s="157" t="s">
        <v>451</v>
      </c>
      <c r="H715" s="158">
        <v>29.414699999999993</v>
      </c>
      <c r="I715" s="159"/>
      <c r="J715" s="158"/>
    </row>
    <row r="716" spans="1:21" ht="15" outlineLevel="1">
      <c r="C716" s="131" t="s">
        <v>95</v>
      </c>
      <c r="G716" s="225">
        <v>1079.6500000000001</v>
      </c>
      <c r="H716" s="225"/>
      <c r="I716" s="225">
        <v>1079.6500000000001</v>
      </c>
      <c r="J716" s="225"/>
      <c r="O716" s="79">
        <v>1079.6500000000001</v>
      </c>
      <c r="P716" s="79">
        <v>1079.6500000000001</v>
      </c>
    </row>
    <row r="717" spans="1:21" ht="85.5" outlineLevel="1">
      <c r="A717" s="152" t="s">
        <v>396</v>
      </c>
      <c r="B717" s="153" t="s">
        <v>698</v>
      </c>
      <c r="C717" s="153" t="s">
        <v>699</v>
      </c>
      <c r="D717" s="154" t="s">
        <v>687</v>
      </c>
      <c r="E717" s="155">
        <v>17.5</v>
      </c>
      <c r="F717" s="156">
        <v>43.57</v>
      </c>
      <c r="G717" s="157" t="s">
        <v>98</v>
      </c>
      <c r="H717" s="158">
        <v>762.48</v>
      </c>
      <c r="I717" s="159">
        <v>1</v>
      </c>
      <c r="J717" s="158">
        <v>762.48</v>
      </c>
      <c r="R717" s="47">
        <v>0</v>
      </c>
      <c r="S717" s="47">
        <v>0</v>
      </c>
      <c r="T717" s="47">
        <v>0</v>
      </c>
      <c r="U717" s="47">
        <v>0</v>
      </c>
    </row>
    <row r="718" spans="1:21" ht="15" outlineLevel="1">
      <c r="C718" s="131" t="s">
        <v>95</v>
      </c>
      <c r="G718" s="225">
        <v>762.48</v>
      </c>
      <c r="H718" s="225"/>
      <c r="I718" s="225">
        <v>762.48</v>
      </c>
      <c r="J718" s="225"/>
      <c r="O718" s="47">
        <v>762.48</v>
      </c>
      <c r="P718" s="47">
        <v>762.48</v>
      </c>
    </row>
    <row r="719" spans="1:21" ht="28.5" outlineLevel="1">
      <c r="A719" s="152" t="s">
        <v>401</v>
      </c>
      <c r="B719" s="153" t="s">
        <v>700</v>
      </c>
      <c r="C719" s="153" t="s">
        <v>701</v>
      </c>
      <c r="D719" s="154" t="s">
        <v>702</v>
      </c>
      <c r="E719" s="155">
        <v>0.1</v>
      </c>
      <c r="F719" s="156">
        <v>9.6</v>
      </c>
      <c r="G719" s="157" t="s">
        <v>98</v>
      </c>
      <c r="H719" s="158">
        <v>0.96</v>
      </c>
      <c r="I719" s="159">
        <v>1</v>
      </c>
      <c r="J719" s="158">
        <v>0.96</v>
      </c>
      <c r="R719" s="47">
        <v>0</v>
      </c>
      <c r="S719" s="47">
        <v>0</v>
      </c>
      <c r="T719" s="47">
        <v>0</v>
      </c>
      <c r="U719" s="47">
        <v>0</v>
      </c>
    </row>
    <row r="720" spans="1:21" ht="15" outlineLevel="1">
      <c r="C720" s="131" t="s">
        <v>95</v>
      </c>
      <c r="G720" s="225">
        <v>0.96</v>
      </c>
      <c r="H720" s="225"/>
      <c r="I720" s="225">
        <v>0.96</v>
      </c>
      <c r="J720" s="225"/>
      <c r="O720" s="47">
        <v>0.96</v>
      </c>
      <c r="P720" s="47">
        <v>0.96</v>
      </c>
    </row>
    <row r="721" spans="1:21" ht="28.5" outlineLevel="1">
      <c r="A721" s="152" t="s">
        <v>405</v>
      </c>
      <c r="B721" s="153" t="s">
        <v>703</v>
      </c>
      <c r="C721" s="153" t="s">
        <v>704</v>
      </c>
      <c r="D721" s="154" t="s">
        <v>702</v>
      </c>
      <c r="E721" s="155">
        <v>0.3</v>
      </c>
      <c r="F721" s="156">
        <v>13.2</v>
      </c>
      <c r="G721" s="157" t="s">
        <v>98</v>
      </c>
      <c r="H721" s="158">
        <v>3.96</v>
      </c>
      <c r="I721" s="159">
        <v>1</v>
      </c>
      <c r="J721" s="158">
        <v>3.96</v>
      </c>
      <c r="R721" s="47">
        <v>0</v>
      </c>
      <c r="S721" s="47">
        <v>0</v>
      </c>
      <c r="T721" s="47">
        <v>0</v>
      </c>
      <c r="U721" s="47">
        <v>0</v>
      </c>
    </row>
    <row r="722" spans="1:21" ht="15" outlineLevel="1">
      <c r="C722" s="131" t="s">
        <v>95</v>
      </c>
      <c r="G722" s="225">
        <v>3.96</v>
      </c>
      <c r="H722" s="225"/>
      <c r="I722" s="225">
        <v>3.96</v>
      </c>
      <c r="J722" s="225"/>
      <c r="O722" s="47">
        <v>3.96</v>
      </c>
      <c r="P722" s="47">
        <v>3.96</v>
      </c>
    </row>
    <row r="723" spans="1:21" ht="28.5" outlineLevel="1">
      <c r="A723" s="152" t="s">
        <v>414</v>
      </c>
      <c r="B723" s="153" t="s">
        <v>705</v>
      </c>
      <c r="C723" s="153" t="s">
        <v>706</v>
      </c>
      <c r="D723" s="154" t="s">
        <v>702</v>
      </c>
      <c r="E723" s="155">
        <v>0.1</v>
      </c>
      <c r="F723" s="156">
        <v>11.9</v>
      </c>
      <c r="G723" s="157" t="s">
        <v>98</v>
      </c>
      <c r="H723" s="158">
        <v>1.19</v>
      </c>
      <c r="I723" s="159">
        <v>1</v>
      </c>
      <c r="J723" s="158">
        <v>1.19</v>
      </c>
      <c r="R723" s="47">
        <v>0</v>
      </c>
      <c r="S723" s="47">
        <v>0</v>
      </c>
      <c r="T723" s="47">
        <v>0</v>
      </c>
      <c r="U723" s="47">
        <v>0</v>
      </c>
    </row>
    <row r="724" spans="1:21" ht="15" outlineLevel="1">
      <c r="C724" s="131" t="s">
        <v>95</v>
      </c>
      <c r="G724" s="225">
        <v>1.19</v>
      </c>
      <c r="H724" s="225"/>
      <c r="I724" s="225">
        <v>1.19</v>
      </c>
      <c r="J724" s="225"/>
      <c r="O724" s="47">
        <v>1.19</v>
      </c>
      <c r="P724" s="47">
        <v>1.19</v>
      </c>
    </row>
    <row r="725" spans="1:21" ht="28.5" outlineLevel="1">
      <c r="A725" s="152" t="s">
        <v>417</v>
      </c>
      <c r="B725" s="153" t="s">
        <v>707</v>
      </c>
      <c r="C725" s="153" t="s">
        <v>708</v>
      </c>
      <c r="D725" s="154" t="s">
        <v>702</v>
      </c>
      <c r="E725" s="155">
        <v>0.1</v>
      </c>
      <c r="F725" s="156">
        <v>27.9</v>
      </c>
      <c r="G725" s="157" t="s">
        <v>98</v>
      </c>
      <c r="H725" s="158">
        <v>2.79</v>
      </c>
      <c r="I725" s="159">
        <v>1</v>
      </c>
      <c r="J725" s="158">
        <v>2.79</v>
      </c>
      <c r="R725" s="47">
        <v>0</v>
      </c>
      <c r="S725" s="47">
        <v>0</v>
      </c>
      <c r="T725" s="47">
        <v>0</v>
      </c>
      <c r="U725" s="47">
        <v>0</v>
      </c>
    </row>
    <row r="726" spans="1:21" ht="15" outlineLevel="1">
      <c r="C726" s="131" t="s">
        <v>95</v>
      </c>
      <c r="G726" s="225">
        <v>2.79</v>
      </c>
      <c r="H726" s="225"/>
      <c r="I726" s="225">
        <v>2.79</v>
      </c>
      <c r="J726" s="225"/>
      <c r="O726" s="47">
        <v>2.79</v>
      </c>
      <c r="P726" s="47">
        <v>2.79</v>
      </c>
    </row>
    <row r="727" spans="1:21" ht="28.5" outlineLevel="1">
      <c r="A727" s="152" t="s">
        <v>424</v>
      </c>
      <c r="B727" s="153" t="s">
        <v>709</v>
      </c>
      <c r="C727" s="153" t="s">
        <v>710</v>
      </c>
      <c r="D727" s="154" t="s">
        <v>702</v>
      </c>
      <c r="E727" s="155">
        <v>0.1</v>
      </c>
      <c r="F727" s="156">
        <v>31.6</v>
      </c>
      <c r="G727" s="157" t="s">
        <v>98</v>
      </c>
      <c r="H727" s="158">
        <v>3.16</v>
      </c>
      <c r="I727" s="159">
        <v>1</v>
      </c>
      <c r="J727" s="158">
        <v>3.16</v>
      </c>
      <c r="R727" s="47">
        <v>0</v>
      </c>
      <c r="S727" s="47">
        <v>0</v>
      </c>
      <c r="T727" s="47">
        <v>0</v>
      </c>
      <c r="U727" s="47">
        <v>0</v>
      </c>
    </row>
    <row r="728" spans="1:21" ht="15" outlineLevel="1">
      <c r="C728" s="131" t="s">
        <v>95</v>
      </c>
      <c r="G728" s="225">
        <v>3.16</v>
      </c>
      <c r="H728" s="225"/>
      <c r="I728" s="225">
        <v>3.16</v>
      </c>
      <c r="J728" s="225"/>
      <c r="O728" s="47">
        <v>3.16</v>
      </c>
      <c r="P728" s="47">
        <v>3.16</v>
      </c>
    </row>
    <row r="729" spans="1:21" ht="28.5" outlineLevel="1">
      <c r="A729" s="152" t="s">
        <v>711</v>
      </c>
      <c r="B729" s="153" t="s">
        <v>712</v>
      </c>
      <c r="C729" s="153" t="s">
        <v>713</v>
      </c>
      <c r="D729" s="154" t="s">
        <v>702</v>
      </c>
      <c r="E729" s="155">
        <v>0.1</v>
      </c>
      <c r="F729" s="156">
        <v>34.6</v>
      </c>
      <c r="G729" s="157" t="s">
        <v>98</v>
      </c>
      <c r="H729" s="158">
        <v>3.46</v>
      </c>
      <c r="I729" s="159">
        <v>1</v>
      </c>
      <c r="J729" s="158">
        <v>3.46</v>
      </c>
      <c r="R729" s="47">
        <v>0</v>
      </c>
      <c r="S729" s="47">
        <v>0</v>
      </c>
      <c r="T729" s="47">
        <v>0</v>
      </c>
      <c r="U729" s="47">
        <v>0</v>
      </c>
    </row>
    <row r="730" spans="1:21" ht="15" outlineLevel="1">
      <c r="C730" s="131" t="s">
        <v>95</v>
      </c>
      <c r="G730" s="225">
        <v>3.46</v>
      </c>
      <c r="H730" s="225"/>
      <c r="I730" s="225">
        <v>3.46</v>
      </c>
      <c r="J730" s="225"/>
      <c r="O730" s="47">
        <v>3.46</v>
      </c>
      <c r="P730" s="47">
        <v>3.46</v>
      </c>
    </row>
    <row r="731" spans="1:21" ht="28.5" outlineLevel="1">
      <c r="A731" s="152" t="s">
        <v>714</v>
      </c>
      <c r="B731" s="153" t="s">
        <v>715</v>
      </c>
      <c r="C731" s="153" t="s">
        <v>716</v>
      </c>
      <c r="D731" s="154" t="s">
        <v>702</v>
      </c>
      <c r="E731" s="155">
        <v>0.1</v>
      </c>
      <c r="F731" s="156">
        <v>110.9</v>
      </c>
      <c r="G731" s="157" t="s">
        <v>98</v>
      </c>
      <c r="H731" s="158">
        <v>11.09</v>
      </c>
      <c r="I731" s="159">
        <v>1</v>
      </c>
      <c r="J731" s="158">
        <v>11.09</v>
      </c>
      <c r="R731" s="47">
        <v>0</v>
      </c>
      <c r="S731" s="47">
        <v>0</v>
      </c>
      <c r="T731" s="47">
        <v>0</v>
      </c>
      <c r="U731" s="47">
        <v>0</v>
      </c>
    </row>
    <row r="732" spans="1:21" ht="15" outlineLevel="1">
      <c r="C732" s="131" t="s">
        <v>95</v>
      </c>
      <c r="G732" s="225">
        <v>11.09</v>
      </c>
      <c r="H732" s="225"/>
      <c r="I732" s="225">
        <v>11.09</v>
      </c>
      <c r="J732" s="225"/>
      <c r="O732" s="47">
        <v>11.09</v>
      </c>
      <c r="P732" s="47">
        <v>11.09</v>
      </c>
    </row>
    <row r="733" spans="1:21" ht="28.5" outlineLevel="1">
      <c r="A733" s="152" t="s">
        <v>717</v>
      </c>
      <c r="B733" s="153" t="s">
        <v>718</v>
      </c>
      <c r="C733" s="153" t="s">
        <v>719</v>
      </c>
      <c r="D733" s="154" t="s">
        <v>702</v>
      </c>
      <c r="E733" s="155">
        <v>0.8</v>
      </c>
      <c r="F733" s="156">
        <v>14.2</v>
      </c>
      <c r="G733" s="157" t="s">
        <v>98</v>
      </c>
      <c r="H733" s="158">
        <v>11.36</v>
      </c>
      <c r="I733" s="159">
        <v>1</v>
      </c>
      <c r="J733" s="158">
        <v>11.36</v>
      </c>
      <c r="R733" s="47">
        <v>0</v>
      </c>
      <c r="S733" s="47">
        <v>0</v>
      </c>
      <c r="T733" s="47">
        <v>0</v>
      </c>
      <c r="U733" s="47">
        <v>0</v>
      </c>
    </row>
    <row r="734" spans="1:21" ht="15" outlineLevel="1">
      <c r="C734" s="131" t="s">
        <v>95</v>
      </c>
      <c r="G734" s="225">
        <v>11.36</v>
      </c>
      <c r="H734" s="225"/>
      <c r="I734" s="225">
        <v>11.36</v>
      </c>
      <c r="J734" s="225"/>
      <c r="O734" s="47">
        <v>11.36</v>
      </c>
      <c r="P734" s="47">
        <v>11.36</v>
      </c>
    </row>
    <row r="735" spans="1:21" ht="28.5" outlineLevel="1">
      <c r="A735" s="152" t="s">
        <v>427</v>
      </c>
      <c r="B735" s="153" t="s">
        <v>720</v>
      </c>
      <c r="C735" s="153" t="s">
        <v>721</v>
      </c>
      <c r="D735" s="154" t="s">
        <v>702</v>
      </c>
      <c r="E735" s="155">
        <v>0.4</v>
      </c>
      <c r="F735" s="156">
        <v>20.3</v>
      </c>
      <c r="G735" s="157" t="s">
        <v>98</v>
      </c>
      <c r="H735" s="158">
        <v>8.1199999999999992</v>
      </c>
      <c r="I735" s="159">
        <v>1</v>
      </c>
      <c r="J735" s="158">
        <v>8.1199999999999992</v>
      </c>
      <c r="R735" s="47">
        <v>0</v>
      </c>
      <c r="S735" s="47">
        <v>0</v>
      </c>
      <c r="T735" s="47">
        <v>0</v>
      </c>
      <c r="U735" s="47">
        <v>0</v>
      </c>
    </row>
    <row r="736" spans="1:21" ht="15" outlineLevel="1">
      <c r="C736" s="131" t="s">
        <v>95</v>
      </c>
      <c r="G736" s="225">
        <v>8.1199999999999992</v>
      </c>
      <c r="H736" s="225"/>
      <c r="I736" s="225">
        <v>8.1199999999999992</v>
      </c>
      <c r="J736" s="225"/>
      <c r="O736" s="47">
        <v>8.1199999999999992</v>
      </c>
      <c r="P736" s="47">
        <v>8.1199999999999992</v>
      </c>
    </row>
    <row r="737" spans="1:21" ht="28.5" outlineLevel="1">
      <c r="A737" s="152" t="s">
        <v>431</v>
      </c>
      <c r="B737" s="153" t="s">
        <v>722</v>
      </c>
      <c r="C737" s="153" t="s">
        <v>723</v>
      </c>
      <c r="D737" s="154" t="s">
        <v>702</v>
      </c>
      <c r="E737" s="155">
        <v>0.4</v>
      </c>
      <c r="F737" s="156">
        <v>64.599999999999994</v>
      </c>
      <c r="G737" s="157" t="s">
        <v>98</v>
      </c>
      <c r="H737" s="158">
        <v>25.84</v>
      </c>
      <c r="I737" s="159">
        <v>1</v>
      </c>
      <c r="J737" s="158">
        <v>25.84</v>
      </c>
      <c r="R737" s="47">
        <v>0</v>
      </c>
      <c r="S737" s="47">
        <v>0</v>
      </c>
      <c r="T737" s="47">
        <v>0</v>
      </c>
      <c r="U737" s="47">
        <v>0</v>
      </c>
    </row>
    <row r="738" spans="1:21" ht="15" outlineLevel="1">
      <c r="C738" s="131" t="s">
        <v>95</v>
      </c>
      <c r="G738" s="225">
        <v>25.84</v>
      </c>
      <c r="H738" s="225"/>
      <c r="I738" s="225">
        <v>25.84</v>
      </c>
      <c r="J738" s="225"/>
      <c r="O738" s="47">
        <v>25.84</v>
      </c>
      <c r="P738" s="47">
        <v>25.84</v>
      </c>
    </row>
    <row r="739" spans="1:21" ht="42.75" outlineLevel="1">
      <c r="A739" s="152" t="s">
        <v>433</v>
      </c>
      <c r="B739" s="153" t="s">
        <v>724</v>
      </c>
      <c r="C739" s="153" t="s">
        <v>725</v>
      </c>
      <c r="D739" s="154" t="s">
        <v>702</v>
      </c>
      <c r="E739" s="155">
        <v>0.3</v>
      </c>
      <c r="F739" s="156">
        <v>64.900000000000006</v>
      </c>
      <c r="G739" s="157" t="s">
        <v>98</v>
      </c>
      <c r="H739" s="158">
        <v>19.47</v>
      </c>
      <c r="I739" s="159">
        <v>1</v>
      </c>
      <c r="J739" s="158">
        <v>19.47</v>
      </c>
      <c r="R739" s="47">
        <v>0</v>
      </c>
      <c r="S739" s="47">
        <v>0</v>
      </c>
      <c r="T739" s="47">
        <v>0</v>
      </c>
      <c r="U739" s="47">
        <v>0</v>
      </c>
    </row>
    <row r="740" spans="1:21" ht="15" outlineLevel="1">
      <c r="C740" s="131" t="s">
        <v>95</v>
      </c>
      <c r="G740" s="225">
        <v>19.47</v>
      </c>
      <c r="H740" s="225"/>
      <c r="I740" s="225">
        <v>19.47</v>
      </c>
      <c r="J740" s="225"/>
      <c r="O740" s="47">
        <v>19.47</v>
      </c>
      <c r="P740" s="47">
        <v>19.47</v>
      </c>
    </row>
    <row r="741" spans="1:21" ht="116.25" outlineLevel="1">
      <c r="A741" s="147" t="s">
        <v>726</v>
      </c>
      <c r="B741" s="148" t="s">
        <v>158</v>
      </c>
      <c r="C741" s="148" t="s">
        <v>727</v>
      </c>
      <c r="D741" s="149" t="s">
        <v>460</v>
      </c>
      <c r="E741" s="134">
        <v>3</v>
      </c>
      <c r="F741" s="150"/>
      <c r="G741" s="127"/>
      <c r="H741" s="128"/>
      <c r="I741" s="151" t="s">
        <v>98</v>
      </c>
      <c r="J741" s="128"/>
      <c r="R741" s="47">
        <v>70.64</v>
      </c>
      <c r="S741" s="47">
        <v>70.64</v>
      </c>
      <c r="T741" s="47">
        <v>45.81</v>
      </c>
      <c r="U741" s="47">
        <v>45.81</v>
      </c>
    </row>
    <row r="742" spans="1:21" ht="14.25" outlineLevel="1">
      <c r="A742" s="147"/>
      <c r="B742" s="148"/>
      <c r="C742" s="148" t="s">
        <v>88</v>
      </c>
      <c r="D742" s="149"/>
      <c r="E742" s="134"/>
      <c r="F742" s="150">
        <v>13.33</v>
      </c>
      <c r="G742" s="127" t="s">
        <v>451</v>
      </c>
      <c r="H742" s="128">
        <v>55.19</v>
      </c>
      <c r="I742" s="151">
        <v>1</v>
      </c>
      <c r="J742" s="128">
        <v>55.19</v>
      </c>
      <c r="Q742" s="47">
        <v>55.19</v>
      </c>
    </row>
    <row r="743" spans="1:21" ht="14.25" outlineLevel="1">
      <c r="A743" s="147"/>
      <c r="B743" s="148"/>
      <c r="C743" s="148" t="s">
        <v>89</v>
      </c>
      <c r="D743" s="149"/>
      <c r="E743" s="134"/>
      <c r="F743" s="150">
        <v>3.71</v>
      </c>
      <c r="G743" s="127" t="s">
        <v>452</v>
      </c>
      <c r="H743" s="128">
        <v>16.7</v>
      </c>
      <c r="I743" s="151">
        <v>1</v>
      </c>
      <c r="J743" s="128">
        <v>16.7</v>
      </c>
    </row>
    <row r="744" spans="1:21" ht="14.25" outlineLevel="1">
      <c r="A744" s="147"/>
      <c r="B744" s="148"/>
      <c r="C744" s="148" t="s">
        <v>97</v>
      </c>
      <c r="D744" s="149"/>
      <c r="E744" s="134"/>
      <c r="F744" s="150">
        <v>58.81</v>
      </c>
      <c r="G744" s="127" t="s">
        <v>98</v>
      </c>
      <c r="H744" s="128">
        <v>176.43</v>
      </c>
      <c r="I744" s="151">
        <v>1</v>
      </c>
      <c r="J744" s="128">
        <v>176.43</v>
      </c>
    </row>
    <row r="745" spans="1:21" ht="14.25" outlineLevel="1">
      <c r="A745" s="147"/>
      <c r="B745" s="148"/>
      <c r="C745" s="148" t="s">
        <v>90</v>
      </c>
      <c r="D745" s="149" t="s">
        <v>91</v>
      </c>
      <c r="E745" s="134">
        <v>128</v>
      </c>
      <c r="F745" s="150"/>
      <c r="G745" s="127"/>
      <c r="H745" s="128">
        <v>70.64</v>
      </c>
      <c r="I745" s="151">
        <v>128</v>
      </c>
      <c r="J745" s="128">
        <v>70.64</v>
      </c>
    </row>
    <row r="746" spans="1:21" ht="14.25" outlineLevel="1">
      <c r="A746" s="147"/>
      <c r="B746" s="148"/>
      <c r="C746" s="148" t="s">
        <v>92</v>
      </c>
      <c r="D746" s="149" t="s">
        <v>91</v>
      </c>
      <c r="E746" s="134">
        <v>83</v>
      </c>
      <c r="F746" s="150"/>
      <c r="G746" s="127"/>
      <c r="H746" s="128">
        <v>45.81</v>
      </c>
      <c r="I746" s="151">
        <v>83</v>
      </c>
      <c r="J746" s="128">
        <v>45.81</v>
      </c>
    </row>
    <row r="747" spans="1:21" ht="14.25" outlineLevel="1">
      <c r="A747" s="152"/>
      <c r="B747" s="153"/>
      <c r="C747" s="153" t="s">
        <v>93</v>
      </c>
      <c r="D747" s="154" t="s">
        <v>94</v>
      </c>
      <c r="E747" s="155">
        <v>1.47</v>
      </c>
      <c r="F747" s="156"/>
      <c r="G747" s="157" t="s">
        <v>451</v>
      </c>
      <c r="H747" s="158">
        <v>6.0857999999999999</v>
      </c>
      <c r="I747" s="159"/>
      <c r="J747" s="158"/>
    </row>
    <row r="748" spans="1:21" ht="15" outlineLevel="1">
      <c r="C748" s="131" t="s">
        <v>95</v>
      </c>
      <c r="G748" s="225">
        <v>364.77</v>
      </c>
      <c r="H748" s="225"/>
      <c r="I748" s="225">
        <v>364.77</v>
      </c>
      <c r="J748" s="225"/>
      <c r="O748" s="79">
        <v>364.77</v>
      </c>
      <c r="P748" s="79">
        <v>364.77</v>
      </c>
    </row>
    <row r="749" spans="1:21" ht="42.75" outlineLevel="1">
      <c r="A749" s="152" t="s">
        <v>728</v>
      </c>
      <c r="B749" s="153" t="s">
        <v>729</v>
      </c>
      <c r="C749" s="153" t="s">
        <v>730</v>
      </c>
      <c r="D749" s="154" t="s">
        <v>454</v>
      </c>
      <c r="E749" s="155">
        <v>2</v>
      </c>
      <c r="F749" s="156">
        <v>29.95</v>
      </c>
      <c r="G749" s="157" t="s">
        <v>98</v>
      </c>
      <c r="H749" s="158">
        <v>59.9</v>
      </c>
      <c r="I749" s="159">
        <v>1</v>
      </c>
      <c r="J749" s="158">
        <v>59.9</v>
      </c>
      <c r="R749" s="47">
        <v>0</v>
      </c>
      <c r="S749" s="47">
        <v>0</v>
      </c>
      <c r="T749" s="47">
        <v>0</v>
      </c>
      <c r="U749" s="47">
        <v>0</v>
      </c>
    </row>
    <row r="750" spans="1:21" ht="15" outlineLevel="1">
      <c r="C750" s="131" t="s">
        <v>95</v>
      </c>
      <c r="G750" s="225">
        <v>59.9</v>
      </c>
      <c r="H750" s="225"/>
      <c r="I750" s="225">
        <v>59.9</v>
      </c>
      <c r="J750" s="225"/>
      <c r="O750" s="47">
        <v>59.9</v>
      </c>
      <c r="P750" s="47">
        <v>59.9</v>
      </c>
    </row>
    <row r="751" spans="1:21" ht="99.75" outlineLevel="1">
      <c r="A751" s="152" t="s">
        <v>731</v>
      </c>
      <c r="B751" s="153" t="s">
        <v>732</v>
      </c>
      <c r="C751" s="153" t="s">
        <v>733</v>
      </c>
      <c r="D751" s="154" t="s">
        <v>454</v>
      </c>
      <c r="E751" s="155">
        <v>1</v>
      </c>
      <c r="F751" s="156">
        <v>194.4</v>
      </c>
      <c r="G751" s="157" t="s">
        <v>98</v>
      </c>
      <c r="H751" s="158">
        <v>194.4</v>
      </c>
      <c r="I751" s="159">
        <v>1</v>
      </c>
      <c r="J751" s="158">
        <v>194.4</v>
      </c>
      <c r="R751" s="47">
        <v>0</v>
      </c>
      <c r="S751" s="47">
        <v>0</v>
      </c>
      <c r="T751" s="47">
        <v>0</v>
      </c>
      <c r="U751" s="47">
        <v>0</v>
      </c>
    </row>
    <row r="752" spans="1:21" ht="15" outlineLevel="1">
      <c r="C752" s="131" t="s">
        <v>95</v>
      </c>
      <c r="G752" s="225">
        <v>194.4</v>
      </c>
      <c r="H752" s="225"/>
      <c r="I752" s="225">
        <v>194.4</v>
      </c>
      <c r="J752" s="225"/>
      <c r="O752" s="47">
        <v>194.4</v>
      </c>
      <c r="P752" s="47">
        <v>194.4</v>
      </c>
    </row>
    <row r="753" spans="1:21" ht="28.5" outlineLevel="1">
      <c r="A753" s="147" t="s">
        <v>436</v>
      </c>
      <c r="B753" s="148" t="s">
        <v>734</v>
      </c>
      <c r="C753" s="148" t="s">
        <v>735</v>
      </c>
      <c r="D753" s="149" t="s">
        <v>736</v>
      </c>
      <c r="E753" s="134">
        <v>0.02</v>
      </c>
      <c r="F753" s="150"/>
      <c r="G753" s="127"/>
      <c r="H753" s="128"/>
      <c r="I753" s="151" t="s">
        <v>98</v>
      </c>
      <c r="J753" s="128"/>
      <c r="R753" s="47">
        <v>9.81</v>
      </c>
      <c r="S753" s="47">
        <v>9.81</v>
      </c>
      <c r="T753" s="47">
        <v>5.71</v>
      </c>
      <c r="U753" s="47">
        <v>5.71</v>
      </c>
    </row>
    <row r="754" spans="1:21" ht="14.25" outlineLevel="1">
      <c r="A754" s="147"/>
      <c r="B754" s="148"/>
      <c r="C754" s="148" t="s">
        <v>88</v>
      </c>
      <c r="D754" s="149"/>
      <c r="E754" s="134"/>
      <c r="F754" s="150">
        <v>475.27</v>
      </c>
      <c r="G754" s="127" t="s">
        <v>98</v>
      </c>
      <c r="H754" s="128">
        <v>9.51</v>
      </c>
      <c r="I754" s="151">
        <v>1</v>
      </c>
      <c r="J754" s="128">
        <v>9.51</v>
      </c>
      <c r="Q754" s="47">
        <v>9.51</v>
      </c>
    </row>
    <row r="755" spans="1:21" ht="14.25" outlineLevel="1">
      <c r="A755" s="147"/>
      <c r="B755" s="148"/>
      <c r="C755" s="148" t="s">
        <v>89</v>
      </c>
      <c r="D755" s="149"/>
      <c r="E755" s="134"/>
      <c r="F755" s="150">
        <v>5.92</v>
      </c>
      <c r="G755" s="127" t="s">
        <v>98</v>
      </c>
      <c r="H755" s="128">
        <v>0.12</v>
      </c>
      <c r="I755" s="151">
        <v>1</v>
      </c>
      <c r="J755" s="128">
        <v>0.12</v>
      </c>
    </row>
    <row r="756" spans="1:21" ht="14.25" outlineLevel="1">
      <c r="A756" s="147"/>
      <c r="B756" s="148"/>
      <c r="C756" s="148" t="s">
        <v>96</v>
      </c>
      <c r="D756" s="149"/>
      <c r="E756" s="134"/>
      <c r="F756" s="150">
        <v>0.68</v>
      </c>
      <c r="G756" s="127" t="s">
        <v>98</v>
      </c>
      <c r="H756" s="160">
        <v>0.01</v>
      </c>
      <c r="I756" s="151">
        <v>1</v>
      </c>
      <c r="J756" s="160">
        <v>0.01</v>
      </c>
      <c r="Q756" s="47">
        <v>0.01</v>
      </c>
    </row>
    <row r="757" spans="1:21" ht="14.25" outlineLevel="1">
      <c r="A757" s="147"/>
      <c r="B757" s="148"/>
      <c r="C757" s="148" t="s">
        <v>97</v>
      </c>
      <c r="D757" s="149"/>
      <c r="E757" s="134"/>
      <c r="F757" s="150">
        <v>2045</v>
      </c>
      <c r="G757" s="127" t="s">
        <v>98</v>
      </c>
      <c r="H757" s="128">
        <v>40.9</v>
      </c>
      <c r="I757" s="151">
        <v>1</v>
      </c>
      <c r="J757" s="128">
        <v>40.9</v>
      </c>
    </row>
    <row r="758" spans="1:21" ht="14.25" outlineLevel="1">
      <c r="A758" s="147"/>
      <c r="B758" s="148"/>
      <c r="C758" s="148" t="s">
        <v>90</v>
      </c>
      <c r="D758" s="149" t="s">
        <v>91</v>
      </c>
      <c r="E758" s="134">
        <v>103</v>
      </c>
      <c r="F758" s="150"/>
      <c r="G758" s="127"/>
      <c r="H758" s="128">
        <v>9.81</v>
      </c>
      <c r="I758" s="151">
        <v>103</v>
      </c>
      <c r="J758" s="128">
        <v>9.81</v>
      </c>
    </row>
    <row r="759" spans="1:21" ht="14.25" outlineLevel="1">
      <c r="A759" s="147"/>
      <c r="B759" s="148"/>
      <c r="C759" s="148" t="s">
        <v>92</v>
      </c>
      <c r="D759" s="149" t="s">
        <v>91</v>
      </c>
      <c r="E759" s="134">
        <v>60</v>
      </c>
      <c r="F759" s="150"/>
      <c r="G759" s="127"/>
      <c r="H759" s="128">
        <v>5.71</v>
      </c>
      <c r="I759" s="151">
        <v>60</v>
      </c>
      <c r="J759" s="128">
        <v>5.71</v>
      </c>
    </row>
    <row r="760" spans="1:21" ht="14.25" outlineLevel="1">
      <c r="A760" s="152"/>
      <c r="B760" s="153"/>
      <c r="C760" s="153" t="s">
        <v>93</v>
      </c>
      <c r="D760" s="154" t="s">
        <v>94</v>
      </c>
      <c r="E760" s="155">
        <v>52.4</v>
      </c>
      <c r="F760" s="156"/>
      <c r="G760" s="157" t="s">
        <v>98</v>
      </c>
      <c r="H760" s="158">
        <v>1.048</v>
      </c>
      <c r="I760" s="159"/>
      <c r="J760" s="158"/>
    </row>
    <row r="761" spans="1:21" ht="15" outlineLevel="1">
      <c r="C761" s="131" t="s">
        <v>95</v>
      </c>
      <c r="G761" s="225">
        <v>66.05</v>
      </c>
      <c r="H761" s="225"/>
      <c r="I761" s="225">
        <v>66.05</v>
      </c>
      <c r="J761" s="225"/>
      <c r="O761" s="79">
        <v>66.05</v>
      </c>
      <c r="P761" s="79">
        <v>66.05</v>
      </c>
    </row>
    <row r="762" spans="1:21" ht="116.25" outlineLevel="1">
      <c r="A762" s="147" t="s">
        <v>440</v>
      </c>
      <c r="B762" s="148" t="s">
        <v>159</v>
      </c>
      <c r="C762" s="148" t="s">
        <v>737</v>
      </c>
      <c r="D762" s="149" t="s">
        <v>738</v>
      </c>
      <c r="E762" s="134">
        <v>2.0499999999999998</v>
      </c>
      <c r="F762" s="150"/>
      <c r="G762" s="127"/>
      <c r="H762" s="128"/>
      <c r="I762" s="151" t="s">
        <v>98</v>
      </c>
      <c r="J762" s="128"/>
      <c r="R762" s="47">
        <v>98.79</v>
      </c>
      <c r="S762" s="47">
        <v>98.79</v>
      </c>
      <c r="T762" s="47">
        <v>69.150000000000006</v>
      </c>
      <c r="U762" s="47">
        <v>69.150000000000006</v>
      </c>
    </row>
    <row r="763" spans="1:21" ht="14.25" outlineLevel="1">
      <c r="A763" s="147"/>
      <c r="B763" s="148"/>
      <c r="C763" s="148" t="s">
        <v>88</v>
      </c>
      <c r="D763" s="149"/>
      <c r="E763" s="134"/>
      <c r="F763" s="150">
        <v>34.92</v>
      </c>
      <c r="G763" s="127" t="s">
        <v>451</v>
      </c>
      <c r="H763" s="128">
        <v>98.79</v>
      </c>
      <c r="I763" s="151">
        <v>1</v>
      </c>
      <c r="J763" s="128">
        <v>98.79</v>
      </c>
      <c r="Q763" s="47">
        <v>98.79</v>
      </c>
    </row>
    <row r="764" spans="1:21" ht="14.25" outlineLevel="1">
      <c r="A764" s="147"/>
      <c r="B764" s="148"/>
      <c r="C764" s="148" t="s">
        <v>89</v>
      </c>
      <c r="D764" s="149"/>
      <c r="E764" s="134"/>
      <c r="F764" s="150">
        <v>22.63</v>
      </c>
      <c r="G764" s="127" t="s">
        <v>452</v>
      </c>
      <c r="H764" s="128">
        <v>69.59</v>
      </c>
      <c r="I764" s="151">
        <v>1</v>
      </c>
      <c r="J764" s="128">
        <v>69.59</v>
      </c>
    </row>
    <row r="765" spans="1:21" ht="14.25" outlineLevel="1">
      <c r="A765" s="147"/>
      <c r="B765" s="148"/>
      <c r="C765" s="148" t="s">
        <v>97</v>
      </c>
      <c r="D765" s="149"/>
      <c r="E765" s="134"/>
      <c r="F765" s="150">
        <v>2044.28</v>
      </c>
      <c r="G765" s="127" t="s">
        <v>98</v>
      </c>
      <c r="H765" s="128">
        <v>4190.7700000000004</v>
      </c>
      <c r="I765" s="151">
        <v>1</v>
      </c>
      <c r="J765" s="128">
        <v>4190.7700000000004</v>
      </c>
    </row>
    <row r="766" spans="1:21" ht="42.75" outlineLevel="1">
      <c r="A766" s="147" t="s">
        <v>739</v>
      </c>
      <c r="B766" s="148" t="s">
        <v>740</v>
      </c>
      <c r="C766" s="148" t="s">
        <v>741</v>
      </c>
      <c r="D766" s="149" t="s">
        <v>687</v>
      </c>
      <c r="E766" s="134">
        <v>-22.55</v>
      </c>
      <c r="F766" s="150">
        <v>142.44999999999999</v>
      </c>
      <c r="G766" s="164" t="s">
        <v>98</v>
      </c>
      <c r="H766" s="128">
        <v>-3212.25</v>
      </c>
      <c r="I766" s="151">
        <v>1</v>
      </c>
      <c r="J766" s="128">
        <v>-3212.25</v>
      </c>
      <c r="R766" s="47">
        <v>0</v>
      </c>
      <c r="S766" s="47">
        <v>0</v>
      </c>
      <c r="T766" s="47">
        <v>0</v>
      </c>
      <c r="U766" s="47">
        <v>0</v>
      </c>
    </row>
    <row r="767" spans="1:21" ht="14.25" outlineLevel="1">
      <c r="A767" s="147"/>
      <c r="B767" s="148"/>
      <c r="C767" s="148" t="s">
        <v>90</v>
      </c>
      <c r="D767" s="149" t="s">
        <v>91</v>
      </c>
      <c r="E767" s="134">
        <v>100</v>
      </c>
      <c r="F767" s="150"/>
      <c r="G767" s="127"/>
      <c r="H767" s="128">
        <v>98.79</v>
      </c>
      <c r="I767" s="151">
        <v>100</v>
      </c>
      <c r="J767" s="128">
        <v>98.79</v>
      </c>
    </row>
    <row r="768" spans="1:21" ht="14.25" outlineLevel="1">
      <c r="A768" s="147"/>
      <c r="B768" s="148"/>
      <c r="C768" s="148" t="s">
        <v>92</v>
      </c>
      <c r="D768" s="149" t="s">
        <v>91</v>
      </c>
      <c r="E768" s="134">
        <v>70</v>
      </c>
      <c r="F768" s="150"/>
      <c r="G768" s="127"/>
      <c r="H768" s="128">
        <v>69.150000000000006</v>
      </c>
      <c r="I768" s="151">
        <v>70</v>
      </c>
      <c r="J768" s="128">
        <v>69.150000000000006</v>
      </c>
    </row>
    <row r="769" spans="1:21" ht="14.25" outlineLevel="1">
      <c r="A769" s="152"/>
      <c r="B769" s="153"/>
      <c r="C769" s="153" t="s">
        <v>93</v>
      </c>
      <c r="D769" s="154" t="s">
        <v>94</v>
      </c>
      <c r="E769" s="155">
        <v>3.52</v>
      </c>
      <c r="F769" s="156"/>
      <c r="G769" s="157" t="s">
        <v>451</v>
      </c>
      <c r="H769" s="158">
        <v>9.9580799999999989</v>
      </c>
      <c r="I769" s="159"/>
      <c r="J769" s="158"/>
    </row>
    <row r="770" spans="1:21" ht="15" outlineLevel="1">
      <c r="C770" s="131" t="s">
        <v>95</v>
      </c>
      <c r="G770" s="225">
        <v>1314.8400000000006</v>
      </c>
      <c r="H770" s="225"/>
      <c r="I770" s="225">
        <v>1314.8399999999997</v>
      </c>
      <c r="J770" s="225"/>
      <c r="O770" s="79">
        <v>1314.8400000000006</v>
      </c>
      <c r="P770" s="79">
        <v>1314.8399999999997</v>
      </c>
    </row>
    <row r="771" spans="1:21" ht="42.75" outlineLevel="1">
      <c r="A771" s="152" t="s">
        <v>446</v>
      </c>
      <c r="B771" s="153" t="s">
        <v>742</v>
      </c>
      <c r="C771" s="153" t="s">
        <v>743</v>
      </c>
      <c r="D771" s="154" t="s">
        <v>684</v>
      </c>
      <c r="E771" s="155">
        <v>0.25</v>
      </c>
      <c r="F771" s="156">
        <v>237.7</v>
      </c>
      <c r="G771" s="157" t="s">
        <v>98</v>
      </c>
      <c r="H771" s="158">
        <v>59.43</v>
      </c>
      <c r="I771" s="159">
        <v>1</v>
      </c>
      <c r="J771" s="158">
        <v>59.43</v>
      </c>
      <c r="R771" s="47">
        <v>0</v>
      </c>
      <c r="S771" s="47">
        <v>0</v>
      </c>
      <c r="T771" s="47">
        <v>0</v>
      </c>
      <c r="U771" s="47">
        <v>0</v>
      </c>
    </row>
    <row r="772" spans="1:21" ht="15" outlineLevel="1">
      <c r="C772" s="131" t="s">
        <v>95</v>
      </c>
      <c r="G772" s="225">
        <v>59.43</v>
      </c>
      <c r="H772" s="225"/>
      <c r="I772" s="225">
        <v>59.43</v>
      </c>
      <c r="J772" s="225"/>
      <c r="O772" s="47">
        <v>59.43</v>
      </c>
      <c r="P772" s="47">
        <v>59.43</v>
      </c>
    </row>
    <row r="773" spans="1:21" ht="42.75" outlineLevel="1">
      <c r="A773" s="152" t="s">
        <v>744</v>
      </c>
      <c r="B773" s="153" t="s">
        <v>745</v>
      </c>
      <c r="C773" s="153" t="s">
        <v>746</v>
      </c>
      <c r="D773" s="154" t="s">
        <v>684</v>
      </c>
      <c r="E773" s="155">
        <v>0.05</v>
      </c>
      <c r="F773" s="156">
        <v>266.10000000000002</v>
      </c>
      <c r="G773" s="157" t="s">
        <v>98</v>
      </c>
      <c r="H773" s="158">
        <v>13.31</v>
      </c>
      <c r="I773" s="159">
        <v>1</v>
      </c>
      <c r="J773" s="158">
        <v>13.31</v>
      </c>
      <c r="R773" s="47">
        <v>0</v>
      </c>
      <c r="S773" s="47">
        <v>0</v>
      </c>
      <c r="T773" s="47">
        <v>0</v>
      </c>
      <c r="U773" s="47">
        <v>0</v>
      </c>
    </row>
    <row r="774" spans="1:21" ht="15" outlineLevel="1">
      <c r="C774" s="131" t="s">
        <v>95</v>
      </c>
      <c r="G774" s="225">
        <v>13.31</v>
      </c>
      <c r="H774" s="225"/>
      <c r="I774" s="225">
        <v>13.31</v>
      </c>
      <c r="J774" s="225"/>
      <c r="O774" s="47">
        <v>13.31</v>
      </c>
      <c r="P774" s="47">
        <v>13.31</v>
      </c>
    </row>
    <row r="775" spans="1:21" ht="42.75" outlineLevel="1">
      <c r="A775" s="152" t="s">
        <v>453</v>
      </c>
      <c r="B775" s="153" t="s">
        <v>747</v>
      </c>
      <c r="C775" s="153" t="s">
        <v>748</v>
      </c>
      <c r="D775" s="154" t="s">
        <v>684</v>
      </c>
      <c r="E775" s="155">
        <v>1.75</v>
      </c>
      <c r="F775" s="156">
        <v>299</v>
      </c>
      <c r="G775" s="157" t="s">
        <v>98</v>
      </c>
      <c r="H775" s="158">
        <v>523.25</v>
      </c>
      <c r="I775" s="159">
        <v>1</v>
      </c>
      <c r="J775" s="158">
        <v>523.25</v>
      </c>
      <c r="R775" s="47">
        <v>0</v>
      </c>
      <c r="S775" s="47">
        <v>0</v>
      </c>
      <c r="T775" s="47">
        <v>0</v>
      </c>
      <c r="U775" s="47">
        <v>0</v>
      </c>
    </row>
    <row r="776" spans="1:21" ht="15" outlineLevel="1">
      <c r="C776" s="131" t="s">
        <v>95</v>
      </c>
      <c r="G776" s="225">
        <v>523.25</v>
      </c>
      <c r="H776" s="225"/>
      <c r="I776" s="225">
        <v>523.25</v>
      </c>
      <c r="J776" s="225"/>
      <c r="O776" s="47">
        <v>523.25</v>
      </c>
      <c r="P776" s="47">
        <v>523.25</v>
      </c>
    </row>
    <row r="777" spans="1:21" ht="116.25" outlineLevel="1">
      <c r="A777" s="147" t="s">
        <v>455</v>
      </c>
      <c r="B777" s="148" t="s">
        <v>160</v>
      </c>
      <c r="C777" s="148" t="s">
        <v>749</v>
      </c>
      <c r="D777" s="149" t="s">
        <v>750</v>
      </c>
      <c r="E777" s="134">
        <v>0.3</v>
      </c>
      <c r="F777" s="150"/>
      <c r="G777" s="127"/>
      <c r="H777" s="128"/>
      <c r="I777" s="151" t="s">
        <v>98</v>
      </c>
      <c r="J777" s="128"/>
      <c r="R777" s="47">
        <v>46.05</v>
      </c>
      <c r="S777" s="47">
        <v>46.05</v>
      </c>
      <c r="T777" s="47">
        <v>32.24</v>
      </c>
      <c r="U777" s="47">
        <v>32.24</v>
      </c>
    </row>
    <row r="778" spans="1:21" ht="14.25" outlineLevel="1">
      <c r="A778" s="147"/>
      <c r="B778" s="148"/>
      <c r="C778" s="148" t="s">
        <v>88</v>
      </c>
      <c r="D778" s="149"/>
      <c r="E778" s="134"/>
      <c r="F778" s="150">
        <v>111.23</v>
      </c>
      <c r="G778" s="127" t="s">
        <v>451</v>
      </c>
      <c r="H778" s="128">
        <v>46.05</v>
      </c>
      <c r="I778" s="151">
        <v>1</v>
      </c>
      <c r="J778" s="128">
        <v>46.05</v>
      </c>
      <c r="Q778" s="47">
        <v>46.05</v>
      </c>
    </row>
    <row r="779" spans="1:21" ht="14.25" outlineLevel="1">
      <c r="A779" s="147"/>
      <c r="B779" s="148"/>
      <c r="C779" s="148" t="s">
        <v>89</v>
      </c>
      <c r="D779" s="149"/>
      <c r="E779" s="134"/>
      <c r="F779" s="150">
        <v>63.63</v>
      </c>
      <c r="G779" s="127" t="s">
        <v>452</v>
      </c>
      <c r="H779" s="128">
        <v>28.63</v>
      </c>
      <c r="I779" s="151">
        <v>1</v>
      </c>
      <c r="J779" s="128">
        <v>28.63</v>
      </c>
    </row>
    <row r="780" spans="1:21" ht="14.25" outlineLevel="1">
      <c r="A780" s="147"/>
      <c r="B780" s="148"/>
      <c r="C780" s="148" t="s">
        <v>97</v>
      </c>
      <c r="D780" s="149"/>
      <c r="E780" s="134"/>
      <c r="F780" s="150">
        <v>8150.64</v>
      </c>
      <c r="G780" s="127" t="s">
        <v>98</v>
      </c>
      <c r="H780" s="128">
        <v>2445.19</v>
      </c>
      <c r="I780" s="151">
        <v>1</v>
      </c>
      <c r="J780" s="128">
        <v>2445.19</v>
      </c>
    </row>
    <row r="781" spans="1:21" ht="14.25" outlineLevel="1">
      <c r="A781" s="147"/>
      <c r="B781" s="148"/>
      <c r="C781" s="148" t="s">
        <v>90</v>
      </c>
      <c r="D781" s="149" t="s">
        <v>91</v>
      </c>
      <c r="E781" s="134">
        <v>100</v>
      </c>
      <c r="F781" s="150"/>
      <c r="G781" s="127"/>
      <c r="H781" s="128">
        <v>46.05</v>
      </c>
      <c r="I781" s="151">
        <v>100</v>
      </c>
      <c r="J781" s="128">
        <v>46.05</v>
      </c>
    </row>
    <row r="782" spans="1:21" ht="14.25" outlineLevel="1">
      <c r="A782" s="147"/>
      <c r="B782" s="148"/>
      <c r="C782" s="148" t="s">
        <v>92</v>
      </c>
      <c r="D782" s="149" t="s">
        <v>91</v>
      </c>
      <c r="E782" s="134">
        <v>70</v>
      </c>
      <c r="F782" s="150"/>
      <c r="G782" s="127"/>
      <c r="H782" s="128">
        <v>32.24</v>
      </c>
      <c r="I782" s="151">
        <v>70</v>
      </c>
      <c r="J782" s="128">
        <v>32.24</v>
      </c>
    </row>
    <row r="783" spans="1:21" ht="14.25" outlineLevel="1">
      <c r="A783" s="152"/>
      <c r="B783" s="153"/>
      <c r="C783" s="153" t="s">
        <v>93</v>
      </c>
      <c r="D783" s="154" t="s">
        <v>94</v>
      </c>
      <c r="E783" s="155">
        <v>10.029999999999999</v>
      </c>
      <c r="F783" s="156"/>
      <c r="G783" s="157" t="s">
        <v>451</v>
      </c>
      <c r="H783" s="158">
        <v>4.1524199999999984</v>
      </c>
      <c r="I783" s="159"/>
      <c r="J783" s="158"/>
    </row>
    <row r="784" spans="1:21" ht="15" outlineLevel="1">
      <c r="C784" s="131" t="s">
        <v>95</v>
      </c>
      <c r="G784" s="225">
        <v>2598.1600000000003</v>
      </c>
      <c r="H784" s="225"/>
      <c r="I784" s="225">
        <v>2598.16</v>
      </c>
      <c r="J784" s="225"/>
      <c r="O784" s="79">
        <v>2598.1600000000003</v>
      </c>
      <c r="P784" s="79">
        <v>2598.16</v>
      </c>
    </row>
    <row r="785" spans="1:32" outlineLevel="1"/>
    <row r="786" spans="1:32" ht="15" outlineLevel="1">
      <c r="A786" s="240" t="s">
        <v>751</v>
      </c>
      <c r="B786" s="240"/>
      <c r="C786" s="240"/>
      <c r="D786" s="240"/>
      <c r="E786" s="240"/>
      <c r="F786" s="240"/>
      <c r="G786" s="225">
        <v>8802.0600000000031</v>
      </c>
      <c r="H786" s="225"/>
      <c r="I786" s="225">
        <v>8802.0600000000013</v>
      </c>
      <c r="J786" s="225"/>
      <c r="AF786" s="85" t="s">
        <v>751</v>
      </c>
    </row>
    <row r="787" spans="1:32" outlineLevel="1"/>
    <row r="788" spans="1:32" outlineLevel="1"/>
    <row r="789" spans="1:32" outlineLevel="1"/>
    <row r="790" spans="1:32" ht="16.5" outlineLevel="1">
      <c r="A790" s="229" t="s">
        <v>752</v>
      </c>
      <c r="B790" s="229"/>
      <c r="C790" s="229"/>
      <c r="D790" s="229"/>
      <c r="E790" s="229"/>
      <c r="F790" s="229"/>
      <c r="G790" s="229"/>
      <c r="H790" s="229"/>
      <c r="I790" s="229"/>
      <c r="J790" s="229"/>
      <c r="AE790" s="63" t="s">
        <v>752</v>
      </c>
    </row>
    <row r="791" spans="1:32" ht="116.25" outlineLevel="1">
      <c r="A791" s="147" t="s">
        <v>456</v>
      </c>
      <c r="B791" s="148" t="s">
        <v>155</v>
      </c>
      <c r="C791" s="148" t="s">
        <v>679</v>
      </c>
      <c r="D791" s="149" t="s">
        <v>680</v>
      </c>
      <c r="E791" s="134">
        <v>0.155</v>
      </c>
      <c r="F791" s="150"/>
      <c r="G791" s="127"/>
      <c r="H791" s="128"/>
      <c r="I791" s="151" t="s">
        <v>98</v>
      </c>
      <c r="J791" s="128"/>
      <c r="R791" s="47">
        <v>570.61</v>
      </c>
      <c r="S791" s="47">
        <v>570.61</v>
      </c>
      <c r="T791" s="47">
        <v>370.01</v>
      </c>
      <c r="U791" s="47">
        <v>370.01</v>
      </c>
    </row>
    <row r="792" spans="1:32" ht="14.25" outlineLevel="1">
      <c r="A792" s="147"/>
      <c r="B792" s="148"/>
      <c r="C792" s="148" t="s">
        <v>88</v>
      </c>
      <c r="D792" s="149"/>
      <c r="E792" s="134"/>
      <c r="F792" s="150">
        <v>1887.18</v>
      </c>
      <c r="G792" s="127" t="s">
        <v>451</v>
      </c>
      <c r="H792" s="128">
        <v>403.67</v>
      </c>
      <c r="I792" s="151">
        <v>1</v>
      </c>
      <c r="J792" s="128">
        <v>403.67</v>
      </c>
      <c r="Q792" s="47">
        <v>403.67</v>
      </c>
    </row>
    <row r="793" spans="1:32" ht="14.25" outlineLevel="1">
      <c r="A793" s="147"/>
      <c r="B793" s="148"/>
      <c r="C793" s="148" t="s">
        <v>89</v>
      </c>
      <c r="D793" s="149"/>
      <c r="E793" s="134"/>
      <c r="F793" s="150">
        <v>1362.19</v>
      </c>
      <c r="G793" s="127" t="s">
        <v>452</v>
      </c>
      <c r="H793" s="128">
        <v>316.70999999999998</v>
      </c>
      <c r="I793" s="151">
        <v>1</v>
      </c>
      <c r="J793" s="128">
        <v>316.70999999999998</v>
      </c>
    </row>
    <row r="794" spans="1:32" ht="14.25" outlineLevel="1">
      <c r="A794" s="147"/>
      <c r="B794" s="148"/>
      <c r="C794" s="148" t="s">
        <v>96</v>
      </c>
      <c r="D794" s="149"/>
      <c r="E794" s="134"/>
      <c r="F794" s="150">
        <v>181.17</v>
      </c>
      <c r="G794" s="127" t="s">
        <v>452</v>
      </c>
      <c r="H794" s="160">
        <v>42.12</v>
      </c>
      <c r="I794" s="151">
        <v>1</v>
      </c>
      <c r="J794" s="160">
        <v>42.12</v>
      </c>
      <c r="Q794" s="47">
        <v>42.12</v>
      </c>
    </row>
    <row r="795" spans="1:32" ht="14.25" outlineLevel="1">
      <c r="A795" s="147"/>
      <c r="B795" s="148"/>
      <c r="C795" s="148" t="s">
        <v>97</v>
      </c>
      <c r="D795" s="149"/>
      <c r="E795" s="134"/>
      <c r="F795" s="150">
        <v>305.26</v>
      </c>
      <c r="G795" s="127" t="s">
        <v>98</v>
      </c>
      <c r="H795" s="128">
        <v>47.32</v>
      </c>
      <c r="I795" s="151">
        <v>1</v>
      </c>
      <c r="J795" s="128">
        <v>47.32</v>
      </c>
    </row>
    <row r="796" spans="1:32" ht="28.5" outlineLevel="1">
      <c r="A796" s="147" t="s">
        <v>753</v>
      </c>
      <c r="B796" s="148" t="s">
        <v>682</v>
      </c>
      <c r="C796" s="148" t="s">
        <v>683</v>
      </c>
      <c r="D796" s="149" t="s">
        <v>684</v>
      </c>
      <c r="E796" s="134">
        <v>-1.3934500000000001</v>
      </c>
      <c r="F796" s="150">
        <v>26.21</v>
      </c>
      <c r="G796" s="164" t="s">
        <v>98</v>
      </c>
      <c r="H796" s="128">
        <v>-36.520000000000003</v>
      </c>
      <c r="I796" s="151">
        <v>1</v>
      </c>
      <c r="J796" s="128">
        <v>-36.520000000000003</v>
      </c>
      <c r="R796" s="47">
        <v>0</v>
      </c>
      <c r="S796" s="47">
        <v>0</v>
      </c>
      <c r="T796" s="47">
        <v>0</v>
      </c>
      <c r="U796" s="47">
        <v>0</v>
      </c>
    </row>
    <row r="797" spans="1:32" ht="14.25" outlineLevel="1">
      <c r="A797" s="147"/>
      <c r="B797" s="148"/>
      <c r="C797" s="148" t="s">
        <v>90</v>
      </c>
      <c r="D797" s="149" t="s">
        <v>91</v>
      </c>
      <c r="E797" s="134">
        <v>128</v>
      </c>
      <c r="F797" s="150"/>
      <c r="G797" s="127"/>
      <c r="H797" s="128">
        <v>570.61</v>
      </c>
      <c r="I797" s="151">
        <v>128</v>
      </c>
      <c r="J797" s="128">
        <v>570.61</v>
      </c>
    </row>
    <row r="798" spans="1:32" ht="14.25" outlineLevel="1">
      <c r="A798" s="147"/>
      <c r="B798" s="148"/>
      <c r="C798" s="148" t="s">
        <v>92</v>
      </c>
      <c r="D798" s="149" t="s">
        <v>91</v>
      </c>
      <c r="E798" s="134">
        <v>83</v>
      </c>
      <c r="F798" s="150"/>
      <c r="G798" s="127"/>
      <c r="H798" s="128">
        <v>370.01</v>
      </c>
      <c r="I798" s="151">
        <v>83</v>
      </c>
      <c r="J798" s="128">
        <v>370.01</v>
      </c>
    </row>
    <row r="799" spans="1:32" ht="14.25" outlineLevel="1">
      <c r="A799" s="152"/>
      <c r="B799" s="153"/>
      <c r="C799" s="153" t="s">
        <v>93</v>
      </c>
      <c r="D799" s="154" t="s">
        <v>94</v>
      </c>
      <c r="E799" s="155">
        <v>190.24</v>
      </c>
      <c r="F799" s="156"/>
      <c r="G799" s="157" t="s">
        <v>451</v>
      </c>
      <c r="H799" s="158">
        <v>40.69233599999999</v>
      </c>
      <c r="I799" s="159"/>
      <c r="J799" s="158"/>
    </row>
    <row r="800" spans="1:32" ht="15" outlineLevel="1">
      <c r="C800" s="131" t="s">
        <v>95</v>
      </c>
      <c r="G800" s="225">
        <v>1671.8000000000002</v>
      </c>
      <c r="H800" s="225"/>
      <c r="I800" s="225">
        <v>1671.8000000000002</v>
      </c>
      <c r="J800" s="225"/>
      <c r="O800" s="79">
        <v>1671.8000000000002</v>
      </c>
      <c r="P800" s="79">
        <v>1671.8000000000002</v>
      </c>
    </row>
    <row r="801" spans="1:21" ht="85.5" outlineLevel="1">
      <c r="A801" s="152" t="s">
        <v>457</v>
      </c>
      <c r="B801" s="153" t="s">
        <v>685</v>
      </c>
      <c r="C801" s="153" t="s">
        <v>686</v>
      </c>
      <c r="D801" s="154" t="s">
        <v>687</v>
      </c>
      <c r="E801" s="155">
        <v>15.5</v>
      </c>
      <c r="F801" s="156">
        <v>29.53</v>
      </c>
      <c r="G801" s="157" t="s">
        <v>98</v>
      </c>
      <c r="H801" s="158">
        <v>457.72</v>
      </c>
      <c r="I801" s="159">
        <v>1</v>
      </c>
      <c r="J801" s="158">
        <v>457.72</v>
      </c>
      <c r="R801" s="47">
        <v>0</v>
      </c>
      <c r="S801" s="47">
        <v>0</v>
      </c>
      <c r="T801" s="47">
        <v>0</v>
      </c>
      <c r="U801" s="47">
        <v>0</v>
      </c>
    </row>
    <row r="802" spans="1:21" ht="15" outlineLevel="1">
      <c r="C802" s="131" t="s">
        <v>95</v>
      </c>
      <c r="G802" s="225">
        <v>457.72</v>
      </c>
      <c r="H802" s="225"/>
      <c r="I802" s="225">
        <v>457.72</v>
      </c>
      <c r="J802" s="225"/>
      <c r="O802" s="47">
        <v>457.72</v>
      </c>
      <c r="P802" s="47">
        <v>457.72</v>
      </c>
    </row>
    <row r="803" spans="1:21" ht="116.25" outlineLevel="1">
      <c r="A803" s="147" t="s">
        <v>754</v>
      </c>
      <c r="B803" s="148" t="s">
        <v>156</v>
      </c>
      <c r="C803" s="148" t="s">
        <v>688</v>
      </c>
      <c r="D803" s="149" t="s">
        <v>680</v>
      </c>
      <c r="E803" s="134">
        <v>1.4999999999999999E-2</v>
      </c>
      <c r="F803" s="150"/>
      <c r="G803" s="127"/>
      <c r="H803" s="128"/>
      <c r="I803" s="151" t="s">
        <v>98</v>
      </c>
      <c r="J803" s="128"/>
      <c r="R803" s="47">
        <v>42.52</v>
      </c>
      <c r="S803" s="47">
        <v>42.52</v>
      </c>
      <c r="T803" s="47">
        <v>27.57</v>
      </c>
      <c r="U803" s="47">
        <v>27.57</v>
      </c>
    </row>
    <row r="804" spans="1:21" ht="14.25" outlineLevel="1">
      <c r="A804" s="147"/>
      <c r="B804" s="148"/>
      <c r="C804" s="148" t="s">
        <v>88</v>
      </c>
      <c r="D804" s="149"/>
      <c r="E804" s="134"/>
      <c r="F804" s="150">
        <v>1484.43</v>
      </c>
      <c r="G804" s="127" t="s">
        <v>451</v>
      </c>
      <c r="H804" s="128">
        <v>30.73</v>
      </c>
      <c r="I804" s="151">
        <v>1</v>
      </c>
      <c r="J804" s="128">
        <v>30.73</v>
      </c>
      <c r="Q804" s="47">
        <v>30.73</v>
      </c>
    </row>
    <row r="805" spans="1:21" ht="14.25" outlineLevel="1">
      <c r="A805" s="147"/>
      <c r="B805" s="148"/>
      <c r="C805" s="148" t="s">
        <v>89</v>
      </c>
      <c r="D805" s="149"/>
      <c r="E805" s="134"/>
      <c r="F805" s="150">
        <v>839.67</v>
      </c>
      <c r="G805" s="127" t="s">
        <v>452</v>
      </c>
      <c r="H805" s="128">
        <v>18.89</v>
      </c>
      <c r="I805" s="151">
        <v>1</v>
      </c>
      <c r="J805" s="128">
        <v>18.89</v>
      </c>
    </row>
    <row r="806" spans="1:21" ht="14.25" outlineLevel="1">
      <c r="A806" s="147"/>
      <c r="B806" s="148"/>
      <c r="C806" s="148" t="s">
        <v>96</v>
      </c>
      <c r="D806" s="149"/>
      <c r="E806" s="134"/>
      <c r="F806" s="150">
        <v>110.7</v>
      </c>
      <c r="G806" s="127" t="s">
        <v>452</v>
      </c>
      <c r="H806" s="160">
        <v>2.4900000000000002</v>
      </c>
      <c r="I806" s="151">
        <v>1</v>
      </c>
      <c r="J806" s="160">
        <v>2.4900000000000002</v>
      </c>
      <c r="Q806" s="47">
        <v>2.4900000000000002</v>
      </c>
    </row>
    <row r="807" spans="1:21" ht="14.25" outlineLevel="1">
      <c r="A807" s="147"/>
      <c r="B807" s="148"/>
      <c r="C807" s="148" t="s">
        <v>97</v>
      </c>
      <c r="D807" s="149"/>
      <c r="E807" s="134"/>
      <c r="F807" s="150">
        <v>402.87</v>
      </c>
      <c r="G807" s="127" t="s">
        <v>98</v>
      </c>
      <c r="H807" s="128">
        <v>6.04</v>
      </c>
      <c r="I807" s="151">
        <v>1</v>
      </c>
      <c r="J807" s="128">
        <v>6.04</v>
      </c>
    </row>
    <row r="808" spans="1:21" ht="28.5" outlineLevel="1">
      <c r="A808" s="147" t="s">
        <v>755</v>
      </c>
      <c r="B808" s="148" t="s">
        <v>690</v>
      </c>
      <c r="C808" s="148" t="s">
        <v>691</v>
      </c>
      <c r="D808" s="149" t="s">
        <v>684</v>
      </c>
      <c r="E808" s="134">
        <v>-0.13935</v>
      </c>
      <c r="F808" s="150">
        <v>37.89</v>
      </c>
      <c r="G808" s="164" t="s">
        <v>98</v>
      </c>
      <c r="H808" s="128">
        <v>-5.28</v>
      </c>
      <c r="I808" s="151">
        <v>1</v>
      </c>
      <c r="J808" s="128">
        <v>-5.28</v>
      </c>
      <c r="R808" s="47">
        <v>0</v>
      </c>
      <c r="S808" s="47">
        <v>0</v>
      </c>
      <c r="T808" s="47">
        <v>0</v>
      </c>
      <c r="U808" s="47">
        <v>0</v>
      </c>
    </row>
    <row r="809" spans="1:21" ht="14.25" outlineLevel="1">
      <c r="A809" s="147"/>
      <c r="B809" s="148"/>
      <c r="C809" s="148" t="s">
        <v>90</v>
      </c>
      <c r="D809" s="149" t="s">
        <v>91</v>
      </c>
      <c r="E809" s="134">
        <v>128</v>
      </c>
      <c r="F809" s="150"/>
      <c r="G809" s="127"/>
      <c r="H809" s="128">
        <v>42.52</v>
      </c>
      <c r="I809" s="151">
        <v>128</v>
      </c>
      <c r="J809" s="128">
        <v>42.52</v>
      </c>
    </row>
    <row r="810" spans="1:21" ht="14.25" outlineLevel="1">
      <c r="A810" s="147"/>
      <c r="B810" s="148"/>
      <c r="C810" s="148" t="s">
        <v>92</v>
      </c>
      <c r="D810" s="149" t="s">
        <v>91</v>
      </c>
      <c r="E810" s="134">
        <v>83</v>
      </c>
      <c r="F810" s="150"/>
      <c r="G810" s="127"/>
      <c r="H810" s="128">
        <v>27.57</v>
      </c>
      <c r="I810" s="151">
        <v>83</v>
      </c>
      <c r="J810" s="128">
        <v>27.57</v>
      </c>
    </row>
    <row r="811" spans="1:21" ht="14.25" outlineLevel="1">
      <c r="A811" s="152"/>
      <c r="B811" s="153"/>
      <c r="C811" s="153" t="s">
        <v>93</v>
      </c>
      <c r="D811" s="154" t="s">
        <v>94</v>
      </c>
      <c r="E811" s="155">
        <v>149.63999999999999</v>
      </c>
      <c r="F811" s="156"/>
      <c r="G811" s="157" t="s">
        <v>451</v>
      </c>
      <c r="H811" s="158">
        <v>3.0975479999999993</v>
      </c>
      <c r="I811" s="159"/>
      <c r="J811" s="158"/>
    </row>
    <row r="812" spans="1:21" ht="15" outlineLevel="1">
      <c r="C812" s="131" t="s">
        <v>95</v>
      </c>
      <c r="G812" s="225">
        <v>120.47</v>
      </c>
      <c r="H812" s="225"/>
      <c r="I812" s="225">
        <v>120.47</v>
      </c>
      <c r="J812" s="225"/>
      <c r="O812" s="79">
        <v>120.47</v>
      </c>
      <c r="P812" s="79">
        <v>120.47</v>
      </c>
    </row>
    <row r="813" spans="1:21" ht="85.5" outlineLevel="1">
      <c r="A813" s="152" t="s">
        <v>461</v>
      </c>
      <c r="B813" s="153" t="s">
        <v>692</v>
      </c>
      <c r="C813" s="153" t="s">
        <v>693</v>
      </c>
      <c r="D813" s="154" t="s">
        <v>687</v>
      </c>
      <c r="E813" s="155">
        <v>1.5</v>
      </c>
      <c r="F813" s="156">
        <v>39.9</v>
      </c>
      <c r="G813" s="157" t="s">
        <v>98</v>
      </c>
      <c r="H813" s="158">
        <v>59.85</v>
      </c>
      <c r="I813" s="159">
        <v>1</v>
      </c>
      <c r="J813" s="158">
        <v>59.85</v>
      </c>
      <c r="R813" s="47">
        <v>0</v>
      </c>
      <c r="S813" s="47">
        <v>0</v>
      </c>
      <c r="T813" s="47">
        <v>0</v>
      </c>
      <c r="U813" s="47">
        <v>0</v>
      </c>
    </row>
    <row r="814" spans="1:21" ht="15" outlineLevel="1">
      <c r="C814" s="131" t="s">
        <v>95</v>
      </c>
      <c r="G814" s="225">
        <v>59.85</v>
      </c>
      <c r="H814" s="225"/>
      <c r="I814" s="225">
        <v>59.85</v>
      </c>
      <c r="J814" s="225"/>
      <c r="O814" s="47">
        <v>59.85</v>
      </c>
      <c r="P814" s="47">
        <v>59.85</v>
      </c>
    </row>
    <row r="815" spans="1:21" ht="116.25" outlineLevel="1">
      <c r="A815" s="147" t="s">
        <v>464</v>
      </c>
      <c r="B815" s="148" t="s">
        <v>157</v>
      </c>
      <c r="C815" s="148" t="s">
        <v>694</v>
      </c>
      <c r="D815" s="149" t="s">
        <v>680</v>
      </c>
      <c r="E815" s="134">
        <v>0.09</v>
      </c>
      <c r="F815" s="150"/>
      <c r="G815" s="127"/>
      <c r="H815" s="128"/>
      <c r="I815" s="151" t="s">
        <v>98</v>
      </c>
      <c r="J815" s="128"/>
      <c r="R815" s="47">
        <v>203.1</v>
      </c>
      <c r="S815" s="47">
        <v>203.1</v>
      </c>
      <c r="T815" s="47">
        <v>131.69999999999999</v>
      </c>
      <c r="U815" s="47">
        <v>131.69999999999999</v>
      </c>
    </row>
    <row r="816" spans="1:21" ht="14.25" outlineLevel="1">
      <c r="A816" s="147"/>
      <c r="B816" s="148"/>
      <c r="C816" s="148" t="s">
        <v>88</v>
      </c>
      <c r="D816" s="149"/>
      <c r="E816" s="134"/>
      <c r="F816" s="150">
        <v>1208.26</v>
      </c>
      <c r="G816" s="127" t="s">
        <v>451</v>
      </c>
      <c r="H816" s="128">
        <v>150.07</v>
      </c>
      <c r="I816" s="151">
        <v>1</v>
      </c>
      <c r="J816" s="128">
        <v>150.07</v>
      </c>
      <c r="Q816" s="47">
        <v>150.07</v>
      </c>
    </row>
    <row r="817" spans="1:21" ht="14.25" outlineLevel="1">
      <c r="A817" s="147"/>
      <c r="B817" s="148"/>
      <c r="C817" s="148" t="s">
        <v>89</v>
      </c>
      <c r="D817" s="149"/>
      <c r="E817" s="134"/>
      <c r="F817" s="150">
        <v>491.32</v>
      </c>
      <c r="G817" s="127" t="s">
        <v>452</v>
      </c>
      <c r="H817" s="128">
        <v>66.33</v>
      </c>
      <c r="I817" s="151">
        <v>1</v>
      </c>
      <c r="J817" s="128">
        <v>66.33</v>
      </c>
    </row>
    <row r="818" spans="1:21" ht="14.25" outlineLevel="1">
      <c r="A818" s="147"/>
      <c r="B818" s="148"/>
      <c r="C818" s="148" t="s">
        <v>96</v>
      </c>
      <c r="D818" s="149"/>
      <c r="E818" s="134"/>
      <c r="F818" s="150">
        <v>63.72</v>
      </c>
      <c r="G818" s="127" t="s">
        <v>452</v>
      </c>
      <c r="H818" s="160">
        <v>8.6</v>
      </c>
      <c r="I818" s="151">
        <v>1</v>
      </c>
      <c r="J818" s="160">
        <v>8.6</v>
      </c>
      <c r="Q818" s="47">
        <v>8.6</v>
      </c>
    </row>
    <row r="819" spans="1:21" ht="14.25" outlineLevel="1">
      <c r="A819" s="147"/>
      <c r="B819" s="148"/>
      <c r="C819" s="148" t="s">
        <v>97</v>
      </c>
      <c r="D819" s="149"/>
      <c r="E819" s="134"/>
      <c r="F819" s="150">
        <v>1504.75</v>
      </c>
      <c r="G819" s="127" t="s">
        <v>98</v>
      </c>
      <c r="H819" s="128">
        <v>135.43</v>
      </c>
      <c r="I819" s="151">
        <v>1</v>
      </c>
      <c r="J819" s="128">
        <v>135.43</v>
      </c>
    </row>
    <row r="820" spans="1:21" ht="57" outlineLevel="1">
      <c r="A820" s="147" t="s">
        <v>756</v>
      </c>
      <c r="B820" s="148" t="s">
        <v>696</v>
      </c>
      <c r="C820" s="148" t="s">
        <v>697</v>
      </c>
      <c r="D820" s="149" t="s">
        <v>687</v>
      </c>
      <c r="E820" s="134">
        <v>-8.4420000000000002</v>
      </c>
      <c r="F820" s="150">
        <v>15.56</v>
      </c>
      <c r="G820" s="164" t="s">
        <v>98</v>
      </c>
      <c r="H820" s="128">
        <v>-131.36000000000001</v>
      </c>
      <c r="I820" s="151">
        <v>1</v>
      </c>
      <c r="J820" s="128">
        <v>-131.36000000000001</v>
      </c>
      <c r="R820" s="47">
        <v>0</v>
      </c>
      <c r="S820" s="47">
        <v>0</v>
      </c>
      <c r="T820" s="47">
        <v>0</v>
      </c>
      <c r="U820" s="47">
        <v>0</v>
      </c>
    </row>
    <row r="821" spans="1:21" ht="14.25" outlineLevel="1">
      <c r="A821" s="147"/>
      <c r="B821" s="148"/>
      <c r="C821" s="148" t="s">
        <v>90</v>
      </c>
      <c r="D821" s="149" t="s">
        <v>91</v>
      </c>
      <c r="E821" s="134">
        <v>128</v>
      </c>
      <c r="F821" s="150"/>
      <c r="G821" s="127"/>
      <c r="H821" s="128">
        <v>203.1</v>
      </c>
      <c r="I821" s="151">
        <v>128</v>
      </c>
      <c r="J821" s="128">
        <v>203.1</v>
      </c>
    </row>
    <row r="822" spans="1:21" ht="14.25" outlineLevel="1">
      <c r="A822" s="147"/>
      <c r="B822" s="148"/>
      <c r="C822" s="148" t="s">
        <v>92</v>
      </c>
      <c r="D822" s="149" t="s">
        <v>91</v>
      </c>
      <c r="E822" s="134">
        <v>83</v>
      </c>
      <c r="F822" s="150"/>
      <c r="G822" s="127"/>
      <c r="H822" s="128">
        <v>131.69999999999999</v>
      </c>
      <c r="I822" s="151">
        <v>83</v>
      </c>
      <c r="J822" s="128">
        <v>131.69999999999999</v>
      </c>
    </row>
    <row r="823" spans="1:21" ht="14.25" outlineLevel="1">
      <c r="A823" s="152"/>
      <c r="B823" s="153"/>
      <c r="C823" s="153" t="s">
        <v>93</v>
      </c>
      <c r="D823" s="154" t="s">
        <v>94</v>
      </c>
      <c r="E823" s="155">
        <v>121.8</v>
      </c>
      <c r="F823" s="156"/>
      <c r="G823" s="157" t="s">
        <v>451</v>
      </c>
      <c r="H823" s="158">
        <v>15.127559999999997</v>
      </c>
      <c r="I823" s="159"/>
      <c r="J823" s="158"/>
    </row>
    <row r="824" spans="1:21" ht="15" outlineLevel="1">
      <c r="C824" s="131" t="s">
        <v>95</v>
      </c>
      <c r="G824" s="225">
        <v>555.27</v>
      </c>
      <c r="H824" s="225"/>
      <c r="I824" s="225">
        <v>555.27</v>
      </c>
      <c r="J824" s="225"/>
      <c r="O824" s="79">
        <v>555.27</v>
      </c>
      <c r="P824" s="79">
        <v>555.27</v>
      </c>
    </row>
    <row r="825" spans="1:21" ht="85.5" outlineLevel="1">
      <c r="A825" s="152" t="s">
        <v>465</v>
      </c>
      <c r="B825" s="153" t="s">
        <v>698</v>
      </c>
      <c r="C825" s="153" t="s">
        <v>699</v>
      </c>
      <c r="D825" s="154" t="s">
        <v>687</v>
      </c>
      <c r="E825" s="155">
        <v>9</v>
      </c>
      <c r="F825" s="156">
        <v>43.57</v>
      </c>
      <c r="G825" s="157" t="s">
        <v>98</v>
      </c>
      <c r="H825" s="158">
        <v>392.13</v>
      </c>
      <c r="I825" s="159">
        <v>1</v>
      </c>
      <c r="J825" s="158">
        <v>392.13</v>
      </c>
      <c r="R825" s="47">
        <v>0</v>
      </c>
      <c r="S825" s="47">
        <v>0</v>
      </c>
      <c r="T825" s="47">
        <v>0</v>
      </c>
      <c r="U825" s="47">
        <v>0</v>
      </c>
    </row>
    <row r="826" spans="1:21" ht="15" outlineLevel="1">
      <c r="C826" s="131" t="s">
        <v>95</v>
      </c>
      <c r="G826" s="225">
        <v>392.13</v>
      </c>
      <c r="H826" s="225"/>
      <c r="I826" s="225">
        <v>392.13</v>
      </c>
      <c r="J826" s="225"/>
      <c r="O826" s="47">
        <v>392.13</v>
      </c>
      <c r="P826" s="47">
        <v>392.13</v>
      </c>
    </row>
    <row r="827" spans="1:21" ht="42.75" outlineLevel="1">
      <c r="A827" s="152" t="s">
        <v>468</v>
      </c>
      <c r="B827" s="153" t="s">
        <v>757</v>
      </c>
      <c r="C827" s="153" t="s">
        <v>758</v>
      </c>
      <c r="D827" s="154" t="s">
        <v>702</v>
      </c>
      <c r="E827" s="155">
        <v>0.3</v>
      </c>
      <c r="F827" s="156">
        <v>101</v>
      </c>
      <c r="G827" s="157" t="s">
        <v>98</v>
      </c>
      <c r="H827" s="158">
        <v>30.3</v>
      </c>
      <c r="I827" s="159">
        <v>1</v>
      </c>
      <c r="J827" s="158">
        <v>30.3</v>
      </c>
      <c r="R827" s="47">
        <v>0</v>
      </c>
      <c r="S827" s="47">
        <v>0</v>
      </c>
      <c r="T827" s="47">
        <v>0</v>
      </c>
      <c r="U827" s="47">
        <v>0</v>
      </c>
    </row>
    <row r="828" spans="1:21" ht="15" outlineLevel="1">
      <c r="C828" s="131" t="s">
        <v>95</v>
      </c>
      <c r="G828" s="225">
        <v>30.3</v>
      </c>
      <c r="H828" s="225"/>
      <c r="I828" s="225">
        <v>30.3</v>
      </c>
      <c r="J828" s="225"/>
      <c r="O828" s="47">
        <v>30.3</v>
      </c>
      <c r="P828" s="47">
        <v>30.3</v>
      </c>
    </row>
    <row r="829" spans="1:21" ht="42.75" outlineLevel="1">
      <c r="A829" s="152" t="s">
        <v>475</v>
      </c>
      <c r="B829" s="153" t="s">
        <v>759</v>
      </c>
      <c r="C829" s="153" t="s">
        <v>760</v>
      </c>
      <c r="D829" s="154" t="s">
        <v>702</v>
      </c>
      <c r="E829" s="155">
        <v>0.1</v>
      </c>
      <c r="F829" s="156">
        <v>83.6</v>
      </c>
      <c r="G829" s="157" t="s">
        <v>98</v>
      </c>
      <c r="H829" s="158">
        <v>8.36</v>
      </c>
      <c r="I829" s="159">
        <v>1</v>
      </c>
      <c r="J829" s="158">
        <v>8.36</v>
      </c>
      <c r="R829" s="47">
        <v>0</v>
      </c>
      <c r="S829" s="47">
        <v>0</v>
      </c>
      <c r="T829" s="47">
        <v>0</v>
      </c>
      <c r="U829" s="47">
        <v>0</v>
      </c>
    </row>
    <row r="830" spans="1:21" ht="15" outlineLevel="1">
      <c r="C830" s="131" t="s">
        <v>95</v>
      </c>
      <c r="G830" s="225">
        <v>8.36</v>
      </c>
      <c r="H830" s="225"/>
      <c r="I830" s="225">
        <v>8.36</v>
      </c>
      <c r="J830" s="225"/>
      <c r="O830" s="47">
        <v>8.36</v>
      </c>
      <c r="P830" s="47">
        <v>8.36</v>
      </c>
    </row>
    <row r="831" spans="1:21" ht="28.5" outlineLevel="1">
      <c r="A831" s="152" t="s">
        <v>478</v>
      </c>
      <c r="B831" s="153" t="s">
        <v>703</v>
      </c>
      <c r="C831" s="153" t="s">
        <v>704</v>
      </c>
      <c r="D831" s="154" t="s">
        <v>702</v>
      </c>
      <c r="E831" s="155">
        <v>0.1</v>
      </c>
      <c r="F831" s="156">
        <v>13.2</v>
      </c>
      <c r="G831" s="157" t="s">
        <v>98</v>
      </c>
      <c r="H831" s="158">
        <v>1.32</v>
      </c>
      <c r="I831" s="159">
        <v>1</v>
      </c>
      <c r="J831" s="158">
        <v>1.32</v>
      </c>
      <c r="R831" s="47">
        <v>0</v>
      </c>
      <c r="S831" s="47">
        <v>0</v>
      </c>
      <c r="T831" s="47">
        <v>0</v>
      </c>
      <c r="U831" s="47">
        <v>0</v>
      </c>
    </row>
    <row r="832" spans="1:21" ht="15" outlineLevel="1">
      <c r="C832" s="131" t="s">
        <v>95</v>
      </c>
      <c r="G832" s="225">
        <v>1.32</v>
      </c>
      <c r="H832" s="225"/>
      <c r="I832" s="225">
        <v>1.32</v>
      </c>
      <c r="J832" s="225"/>
      <c r="O832" s="47">
        <v>1.32</v>
      </c>
      <c r="P832" s="47">
        <v>1.32</v>
      </c>
    </row>
    <row r="833" spans="1:21" ht="28.5" outlineLevel="1">
      <c r="A833" s="152" t="s">
        <v>485</v>
      </c>
      <c r="B833" s="153" t="s">
        <v>705</v>
      </c>
      <c r="C833" s="153" t="s">
        <v>706</v>
      </c>
      <c r="D833" s="154" t="s">
        <v>702</v>
      </c>
      <c r="E833" s="155">
        <v>0.1</v>
      </c>
      <c r="F833" s="156">
        <v>11.9</v>
      </c>
      <c r="G833" s="157" t="s">
        <v>98</v>
      </c>
      <c r="H833" s="158">
        <v>1.19</v>
      </c>
      <c r="I833" s="159">
        <v>1</v>
      </c>
      <c r="J833" s="158">
        <v>1.19</v>
      </c>
      <c r="R833" s="47">
        <v>0</v>
      </c>
      <c r="S833" s="47">
        <v>0</v>
      </c>
      <c r="T833" s="47">
        <v>0</v>
      </c>
      <c r="U833" s="47">
        <v>0</v>
      </c>
    </row>
    <row r="834" spans="1:21" ht="15" outlineLevel="1">
      <c r="C834" s="131" t="s">
        <v>95</v>
      </c>
      <c r="G834" s="225">
        <v>1.19</v>
      </c>
      <c r="H834" s="225"/>
      <c r="I834" s="225">
        <v>1.19</v>
      </c>
      <c r="J834" s="225"/>
      <c r="O834" s="47">
        <v>1.19</v>
      </c>
      <c r="P834" s="47">
        <v>1.19</v>
      </c>
    </row>
    <row r="835" spans="1:21" ht="28.5" outlineLevel="1">
      <c r="A835" s="152" t="s">
        <v>487</v>
      </c>
      <c r="B835" s="153" t="s">
        <v>761</v>
      </c>
      <c r="C835" s="153" t="s">
        <v>762</v>
      </c>
      <c r="D835" s="154" t="s">
        <v>702</v>
      </c>
      <c r="E835" s="155">
        <v>0.1</v>
      </c>
      <c r="F835" s="156">
        <v>49.8</v>
      </c>
      <c r="G835" s="157" t="s">
        <v>98</v>
      </c>
      <c r="H835" s="158">
        <v>4.9800000000000004</v>
      </c>
      <c r="I835" s="159">
        <v>1</v>
      </c>
      <c r="J835" s="158">
        <v>4.9800000000000004</v>
      </c>
      <c r="R835" s="47">
        <v>0</v>
      </c>
      <c r="S835" s="47">
        <v>0</v>
      </c>
      <c r="T835" s="47">
        <v>0</v>
      </c>
      <c r="U835" s="47">
        <v>0</v>
      </c>
    </row>
    <row r="836" spans="1:21" ht="15" outlineLevel="1">
      <c r="C836" s="131" t="s">
        <v>95</v>
      </c>
      <c r="G836" s="225">
        <v>4.9800000000000004</v>
      </c>
      <c r="H836" s="225"/>
      <c r="I836" s="225">
        <v>4.9800000000000004</v>
      </c>
      <c r="J836" s="225"/>
      <c r="O836" s="47">
        <v>4.9800000000000004</v>
      </c>
      <c r="P836" s="47">
        <v>4.9800000000000004</v>
      </c>
    </row>
    <row r="837" spans="1:21" ht="28.5" outlineLevel="1">
      <c r="A837" s="152" t="s">
        <v>492</v>
      </c>
      <c r="B837" s="153" t="s">
        <v>709</v>
      </c>
      <c r="C837" s="153" t="s">
        <v>710</v>
      </c>
      <c r="D837" s="154" t="s">
        <v>702</v>
      </c>
      <c r="E837" s="155">
        <v>0.1</v>
      </c>
      <c r="F837" s="156">
        <v>31.6</v>
      </c>
      <c r="G837" s="157" t="s">
        <v>98</v>
      </c>
      <c r="H837" s="158">
        <v>3.16</v>
      </c>
      <c r="I837" s="159">
        <v>1</v>
      </c>
      <c r="J837" s="158">
        <v>3.16</v>
      </c>
      <c r="R837" s="47">
        <v>0</v>
      </c>
      <c r="S837" s="47">
        <v>0</v>
      </c>
      <c r="T837" s="47">
        <v>0</v>
      </c>
      <c r="U837" s="47">
        <v>0</v>
      </c>
    </row>
    <row r="838" spans="1:21" ht="15" outlineLevel="1">
      <c r="C838" s="131" t="s">
        <v>95</v>
      </c>
      <c r="G838" s="225">
        <v>3.16</v>
      </c>
      <c r="H838" s="225"/>
      <c r="I838" s="225">
        <v>3.16</v>
      </c>
      <c r="J838" s="225"/>
      <c r="O838" s="47">
        <v>3.16</v>
      </c>
      <c r="P838" s="47">
        <v>3.16</v>
      </c>
    </row>
    <row r="839" spans="1:21" ht="28.5" outlineLevel="1">
      <c r="A839" s="152" t="s">
        <v>496</v>
      </c>
      <c r="B839" s="153" t="s">
        <v>718</v>
      </c>
      <c r="C839" s="153" t="s">
        <v>719</v>
      </c>
      <c r="D839" s="154" t="s">
        <v>702</v>
      </c>
      <c r="E839" s="155">
        <v>0.7</v>
      </c>
      <c r="F839" s="156">
        <v>14.2</v>
      </c>
      <c r="G839" s="157" t="s">
        <v>98</v>
      </c>
      <c r="H839" s="158">
        <v>9.94</v>
      </c>
      <c r="I839" s="159">
        <v>1</v>
      </c>
      <c r="J839" s="158">
        <v>9.94</v>
      </c>
      <c r="R839" s="47">
        <v>0</v>
      </c>
      <c r="S839" s="47">
        <v>0</v>
      </c>
      <c r="T839" s="47">
        <v>0</v>
      </c>
      <c r="U839" s="47">
        <v>0</v>
      </c>
    </row>
    <row r="840" spans="1:21" ht="15" outlineLevel="1">
      <c r="C840" s="131" t="s">
        <v>95</v>
      </c>
      <c r="G840" s="225">
        <v>9.94</v>
      </c>
      <c r="H840" s="225"/>
      <c r="I840" s="225">
        <v>9.94</v>
      </c>
      <c r="J840" s="225"/>
      <c r="O840" s="47">
        <v>9.94</v>
      </c>
      <c r="P840" s="47">
        <v>9.94</v>
      </c>
    </row>
    <row r="841" spans="1:21" ht="28.5" outlineLevel="1">
      <c r="A841" s="152" t="s">
        <v>501</v>
      </c>
      <c r="B841" s="153" t="s">
        <v>720</v>
      </c>
      <c r="C841" s="153" t="s">
        <v>721</v>
      </c>
      <c r="D841" s="154" t="s">
        <v>702</v>
      </c>
      <c r="E841" s="155">
        <v>0.5</v>
      </c>
      <c r="F841" s="156">
        <v>20.3</v>
      </c>
      <c r="G841" s="157" t="s">
        <v>98</v>
      </c>
      <c r="H841" s="158">
        <v>10.15</v>
      </c>
      <c r="I841" s="159">
        <v>1</v>
      </c>
      <c r="J841" s="158">
        <v>10.15</v>
      </c>
      <c r="R841" s="47">
        <v>0</v>
      </c>
      <c r="S841" s="47">
        <v>0</v>
      </c>
      <c r="T841" s="47">
        <v>0</v>
      </c>
      <c r="U841" s="47">
        <v>0</v>
      </c>
    </row>
    <row r="842" spans="1:21" ht="15" outlineLevel="1">
      <c r="C842" s="131" t="s">
        <v>95</v>
      </c>
      <c r="G842" s="225">
        <v>10.15</v>
      </c>
      <c r="H842" s="225"/>
      <c r="I842" s="225">
        <v>10.15</v>
      </c>
      <c r="J842" s="225"/>
      <c r="O842" s="47">
        <v>10.15</v>
      </c>
      <c r="P842" s="47">
        <v>10.15</v>
      </c>
    </row>
    <row r="843" spans="1:21" ht="28.5" outlineLevel="1">
      <c r="A843" s="152" t="s">
        <v>504</v>
      </c>
      <c r="B843" s="153" t="s">
        <v>722</v>
      </c>
      <c r="C843" s="153" t="s">
        <v>723</v>
      </c>
      <c r="D843" s="154" t="s">
        <v>702</v>
      </c>
      <c r="E843" s="155">
        <v>0.1</v>
      </c>
      <c r="F843" s="156">
        <v>64.599999999999994</v>
      </c>
      <c r="G843" s="157" t="s">
        <v>98</v>
      </c>
      <c r="H843" s="158">
        <v>6.46</v>
      </c>
      <c r="I843" s="159">
        <v>1</v>
      </c>
      <c r="J843" s="158">
        <v>6.46</v>
      </c>
      <c r="R843" s="47">
        <v>0</v>
      </c>
      <c r="S843" s="47">
        <v>0</v>
      </c>
      <c r="T843" s="47">
        <v>0</v>
      </c>
      <c r="U843" s="47">
        <v>0</v>
      </c>
    </row>
    <row r="844" spans="1:21" ht="15" outlineLevel="1">
      <c r="C844" s="131" t="s">
        <v>95</v>
      </c>
      <c r="G844" s="225">
        <v>6.46</v>
      </c>
      <c r="H844" s="225"/>
      <c r="I844" s="225">
        <v>6.46</v>
      </c>
      <c r="J844" s="225"/>
      <c r="O844" s="47">
        <v>6.46</v>
      </c>
      <c r="P844" s="47">
        <v>6.46</v>
      </c>
    </row>
    <row r="845" spans="1:21" ht="42.75" outlineLevel="1">
      <c r="A845" s="152" t="s">
        <v>506</v>
      </c>
      <c r="B845" s="153" t="s">
        <v>724</v>
      </c>
      <c r="C845" s="153" t="s">
        <v>725</v>
      </c>
      <c r="D845" s="154" t="s">
        <v>702</v>
      </c>
      <c r="E845" s="155">
        <v>0.3</v>
      </c>
      <c r="F845" s="156">
        <v>64.900000000000006</v>
      </c>
      <c r="G845" s="157" t="s">
        <v>98</v>
      </c>
      <c r="H845" s="158">
        <v>19.47</v>
      </c>
      <c r="I845" s="159">
        <v>1</v>
      </c>
      <c r="J845" s="158">
        <v>19.47</v>
      </c>
      <c r="R845" s="47">
        <v>0</v>
      </c>
      <c r="S845" s="47">
        <v>0</v>
      </c>
      <c r="T845" s="47">
        <v>0</v>
      </c>
      <c r="U845" s="47">
        <v>0</v>
      </c>
    </row>
    <row r="846" spans="1:21" ht="15" outlineLevel="1">
      <c r="C846" s="131" t="s">
        <v>95</v>
      </c>
      <c r="G846" s="225">
        <v>19.47</v>
      </c>
      <c r="H846" s="225"/>
      <c r="I846" s="225">
        <v>19.47</v>
      </c>
      <c r="J846" s="225"/>
      <c r="O846" s="47">
        <v>19.47</v>
      </c>
      <c r="P846" s="47">
        <v>19.47</v>
      </c>
    </row>
    <row r="847" spans="1:21" ht="116.25" outlineLevel="1">
      <c r="A847" s="147" t="s">
        <v>508</v>
      </c>
      <c r="B847" s="148" t="s">
        <v>158</v>
      </c>
      <c r="C847" s="148" t="s">
        <v>727</v>
      </c>
      <c r="D847" s="149" t="s">
        <v>460</v>
      </c>
      <c r="E847" s="134">
        <v>3</v>
      </c>
      <c r="F847" s="150"/>
      <c r="G847" s="127"/>
      <c r="H847" s="128"/>
      <c r="I847" s="151" t="s">
        <v>98</v>
      </c>
      <c r="J847" s="128"/>
      <c r="R847" s="47">
        <v>70.64</v>
      </c>
      <c r="S847" s="47">
        <v>70.64</v>
      </c>
      <c r="T847" s="47">
        <v>45.81</v>
      </c>
      <c r="U847" s="47">
        <v>45.81</v>
      </c>
    </row>
    <row r="848" spans="1:21" ht="14.25" outlineLevel="1">
      <c r="A848" s="147"/>
      <c r="B848" s="148"/>
      <c r="C848" s="148" t="s">
        <v>88</v>
      </c>
      <c r="D848" s="149"/>
      <c r="E848" s="134"/>
      <c r="F848" s="150">
        <v>13.33</v>
      </c>
      <c r="G848" s="127" t="s">
        <v>451</v>
      </c>
      <c r="H848" s="128">
        <v>55.19</v>
      </c>
      <c r="I848" s="151">
        <v>1</v>
      </c>
      <c r="J848" s="128">
        <v>55.19</v>
      </c>
      <c r="Q848" s="47">
        <v>55.19</v>
      </c>
    </row>
    <row r="849" spans="1:21" ht="14.25" outlineLevel="1">
      <c r="A849" s="147"/>
      <c r="B849" s="148"/>
      <c r="C849" s="148" t="s">
        <v>89</v>
      </c>
      <c r="D849" s="149"/>
      <c r="E849" s="134"/>
      <c r="F849" s="150">
        <v>3.71</v>
      </c>
      <c r="G849" s="127" t="s">
        <v>452</v>
      </c>
      <c r="H849" s="128">
        <v>16.7</v>
      </c>
      <c r="I849" s="151">
        <v>1</v>
      </c>
      <c r="J849" s="128">
        <v>16.7</v>
      </c>
    </row>
    <row r="850" spans="1:21" ht="14.25" outlineLevel="1">
      <c r="A850" s="147"/>
      <c r="B850" s="148"/>
      <c r="C850" s="148" t="s">
        <v>97</v>
      </c>
      <c r="D850" s="149"/>
      <c r="E850" s="134"/>
      <c r="F850" s="150">
        <v>58.81</v>
      </c>
      <c r="G850" s="127" t="s">
        <v>98</v>
      </c>
      <c r="H850" s="128">
        <v>176.43</v>
      </c>
      <c r="I850" s="151">
        <v>1</v>
      </c>
      <c r="J850" s="128">
        <v>176.43</v>
      </c>
    </row>
    <row r="851" spans="1:21" ht="14.25" outlineLevel="1">
      <c r="A851" s="147"/>
      <c r="B851" s="148"/>
      <c r="C851" s="148" t="s">
        <v>90</v>
      </c>
      <c r="D851" s="149" t="s">
        <v>91</v>
      </c>
      <c r="E851" s="134">
        <v>128</v>
      </c>
      <c r="F851" s="150"/>
      <c r="G851" s="127"/>
      <c r="H851" s="128">
        <v>70.64</v>
      </c>
      <c r="I851" s="151">
        <v>128</v>
      </c>
      <c r="J851" s="128">
        <v>70.64</v>
      </c>
    </row>
    <row r="852" spans="1:21" ht="14.25" outlineLevel="1">
      <c r="A852" s="147"/>
      <c r="B852" s="148"/>
      <c r="C852" s="148" t="s">
        <v>92</v>
      </c>
      <c r="D852" s="149" t="s">
        <v>91</v>
      </c>
      <c r="E852" s="134">
        <v>83</v>
      </c>
      <c r="F852" s="150"/>
      <c r="G852" s="127"/>
      <c r="H852" s="128">
        <v>45.81</v>
      </c>
      <c r="I852" s="151">
        <v>83</v>
      </c>
      <c r="J852" s="128">
        <v>45.81</v>
      </c>
    </row>
    <row r="853" spans="1:21" ht="14.25" outlineLevel="1">
      <c r="A853" s="152"/>
      <c r="B853" s="153"/>
      <c r="C853" s="153" t="s">
        <v>93</v>
      </c>
      <c r="D853" s="154" t="s">
        <v>94</v>
      </c>
      <c r="E853" s="155">
        <v>1.47</v>
      </c>
      <c r="F853" s="156"/>
      <c r="G853" s="157" t="s">
        <v>451</v>
      </c>
      <c r="H853" s="158">
        <v>6.0857999999999999</v>
      </c>
      <c r="I853" s="159"/>
      <c r="J853" s="158"/>
    </row>
    <row r="854" spans="1:21" ht="15" outlineLevel="1">
      <c r="C854" s="131" t="s">
        <v>95</v>
      </c>
      <c r="G854" s="225">
        <v>364.77</v>
      </c>
      <c r="H854" s="225"/>
      <c r="I854" s="225">
        <v>364.77</v>
      </c>
      <c r="J854" s="225"/>
      <c r="O854" s="79">
        <v>364.77</v>
      </c>
      <c r="P854" s="79">
        <v>364.77</v>
      </c>
    </row>
    <row r="855" spans="1:21" ht="42.75" outlineLevel="1">
      <c r="A855" s="152" t="s">
        <v>512</v>
      </c>
      <c r="B855" s="153" t="s">
        <v>729</v>
      </c>
      <c r="C855" s="153" t="s">
        <v>730</v>
      </c>
      <c r="D855" s="154" t="s">
        <v>454</v>
      </c>
      <c r="E855" s="155">
        <v>2</v>
      </c>
      <c r="F855" s="156">
        <v>29.95</v>
      </c>
      <c r="G855" s="157" t="s">
        <v>98</v>
      </c>
      <c r="H855" s="158">
        <v>59.9</v>
      </c>
      <c r="I855" s="159">
        <v>1</v>
      </c>
      <c r="J855" s="158">
        <v>59.9</v>
      </c>
      <c r="R855" s="47">
        <v>0</v>
      </c>
      <c r="S855" s="47">
        <v>0</v>
      </c>
      <c r="T855" s="47">
        <v>0</v>
      </c>
      <c r="U855" s="47">
        <v>0</v>
      </c>
    </row>
    <row r="856" spans="1:21" ht="15" outlineLevel="1">
      <c r="C856" s="131" t="s">
        <v>95</v>
      </c>
      <c r="G856" s="225">
        <v>59.9</v>
      </c>
      <c r="H856" s="225"/>
      <c r="I856" s="225">
        <v>59.9</v>
      </c>
      <c r="J856" s="225"/>
      <c r="O856" s="47">
        <v>59.9</v>
      </c>
      <c r="P856" s="47">
        <v>59.9</v>
      </c>
    </row>
    <row r="857" spans="1:21" ht="99.75" outlineLevel="1">
      <c r="A857" s="152" t="s">
        <v>514</v>
      </c>
      <c r="B857" s="153" t="s">
        <v>732</v>
      </c>
      <c r="C857" s="153" t="s">
        <v>733</v>
      </c>
      <c r="D857" s="154" t="s">
        <v>454</v>
      </c>
      <c r="E857" s="155">
        <v>1</v>
      </c>
      <c r="F857" s="156">
        <v>194.4</v>
      </c>
      <c r="G857" s="157" t="s">
        <v>98</v>
      </c>
      <c r="H857" s="158">
        <v>194.4</v>
      </c>
      <c r="I857" s="159">
        <v>1</v>
      </c>
      <c r="J857" s="158">
        <v>194.4</v>
      </c>
      <c r="R857" s="47">
        <v>0</v>
      </c>
      <c r="S857" s="47">
        <v>0</v>
      </c>
      <c r="T857" s="47">
        <v>0</v>
      </c>
      <c r="U857" s="47">
        <v>0</v>
      </c>
    </row>
    <row r="858" spans="1:21" ht="15" outlineLevel="1">
      <c r="C858" s="131" t="s">
        <v>95</v>
      </c>
      <c r="G858" s="225">
        <v>194.4</v>
      </c>
      <c r="H858" s="225"/>
      <c r="I858" s="225">
        <v>194.4</v>
      </c>
      <c r="J858" s="225"/>
      <c r="O858" s="47">
        <v>194.4</v>
      </c>
      <c r="P858" s="47">
        <v>194.4</v>
      </c>
    </row>
    <row r="859" spans="1:21" ht="28.5" outlineLevel="1">
      <c r="A859" s="147" t="s">
        <v>516</v>
      </c>
      <c r="B859" s="148" t="s">
        <v>734</v>
      </c>
      <c r="C859" s="148" t="s">
        <v>735</v>
      </c>
      <c r="D859" s="149" t="s">
        <v>736</v>
      </c>
      <c r="E859" s="134">
        <v>0.02</v>
      </c>
      <c r="F859" s="150"/>
      <c r="G859" s="127"/>
      <c r="H859" s="128"/>
      <c r="I859" s="151" t="s">
        <v>98</v>
      </c>
      <c r="J859" s="128"/>
      <c r="R859" s="47">
        <v>9.81</v>
      </c>
      <c r="S859" s="47">
        <v>9.81</v>
      </c>
      <c r="T859" s="47">
        <v>5.71</v>
      </c>
      <c r="U859" s="47">
        <v>5.71</v>
      </c>
    </row>
    <row r="860" spans="1:21" ht="14.25" outlineLevel="1">
      <c r="A860" s="147"/>
      <c r="B860" s="148"/>
      <c r="C860" s="148" t="s">
        <v>88</v>
      </c>
      <c r="D860" s="149"/>
      <c r="E860" s="134"/>
      <c r="F860" s="150">
        <v>475.27</v>
      </c>
      <c r="G860" s="127" t="s">
        <v>98</v>
      </c>
      <c r="H860" s="128">
        <v>9.51</v>
      </c>
      <c r="I860" s="151">
        <v>1</v>
      </c>
      <c r="J860" s="128">
        <v>9.51</v>
      </c>
      <c r="Q860" s="47">
        <v>9.51</v>
      </c>
    </row>
    <row r="861" spans="1:21" ht="14.25" outlineLevel="1">
      <c r="A861" s="147"/>
      <c r="B861" s="148"/>
      <c r="C861" s="148" t="s">
        <v>89</v>
      </c>
      <c r="D861" s="149"/>
      <c r="E861" s="134"/>
      <c r="F861" s="150">
        <v>5.92</v>
      </c>
      <c r="G861" s="127" t="s">
        <v>98</v>
      </c>
      <c r="H861" s="128">
        <v>0.12</v>
      </c>
      <c r="I861" s="151">
        <v>1</v>
      </c>
      <c r="J861" s="128">
        <v>0.12</v>
      </c>
    </row>
    <row r="862" spans="1:21" ht="14.25" outlineLevel="1">
      <c r="A862" s="147"/>
      <c r="B862" s="148"/>
      <c r="C862" s="148" t="s">
        <v>96</v>
      </c>
      <c r="D862" s="149"/>
      <c r="E862" s="134"/>
      <c r="F862" s="150">
        <v>0.68</v>
      </c>
      <c r="G862" s="127" t="s">
        <v>98</v>
      </c>
      <c r="H862" s="160">
        <v>0.01</v>
      </c>
      <c r="I862" s="151">
        <v>1</v>
      </c>
      <c r="J862" s="160">
        <v>0.01</v>
      </c>
      <c r="Q862" s="47">
        <v>0.01</v>
      </c>
    </row>
    <row r="863" spans="1:21" ht="14.25" outlineLevel="1">
      <c r="A863" s="147"/>
      <c r="B863" s="148"/>
      <c r="C863" s="148" t="s">
        <v>97</v>
      </c>
      <c r="D863" s="149"/>
      <c r="E863" s="134"/>
      <c r="F863" s="150">
        <v>2045</v>
      </c>
      <c r="G863" s="127" t="s">
        <v>98</v>
      </c>
      <c r="H863" s="128">
        <v>40.9</v>
      </c>
      <c r="I863" s="151">
        <v>1</v>
      </c>
      <c r="J863" s="128">
        <v>40.9</v>
      </c>
    </row>
    <row r="864" spans="1:21" ht="14.25" outlineLevel="1">
      <c r="A864" s="147"/>
      <c r="B864" s="148"/>
      <c r="C864" s="148" t="s">
        <v>90</v>
      </c>
      <c r="D864" s="149" t="s">
        <v>91</v>
      </c>
      <c r="E864" s="134">
        <v>103</v>
      </c>
      <c r="F864" s="150"/>
      <c r="G864" s="127"/>
      <c r="H864" s="128">
        <v>9.81</v>
      </c>
      <c r="I864" s="151">
        <v>103</v>
      </c>
      <c r="J864" s="128">
        <v>9.81</v>
      </c>
    </row>
    <row r="865" spans="1:21" ht="14.25" outlineLevel="1">
      <c r="A865" s="147"/>
      <c r="B865" s="148"/>
      <c r="C865" s="148" t="s">
        <v>92</v>
      </c>
      <c r="D865" s="149" t="s">
        <v>91</v>
      </c>
      <c r="E865" s="134">
        <v>60</v>
      </c>
      <c r="F865" s="150"/>
      <c r="G865" s="127"/>
      <c r="H865" s="128">
        <v>5.71</v>
      </c>
      <c r="I865" s="151">
        <v>60</v>
      </c>
      <c r="J865" s="128">
        <v>5.71</v>
      </c>
    </row>
    <row r="866" spans="1:21" ht="14.25" outlineLevel="1">
      <c r="A866" s="152"/>
      <c r="B866" s="153"/>
      <c r="C866" s="153" t="s">
        <v>93</v>
      </c>
      <c r="D866" s="154" t="s">
        <v>94</v>
      </c>
      <c r="E866" s="155">
        <v>52.4</v>
      </c>
      <c r="F866" s="156"/>
      <c r="G866" s="157" t="s">
        <v>98</v>
      </c>
      <c r="H866" s="158">
        <v>1.048</v>
      </c>
      <c r="I866" s="159"/>
      <c r="J866" s="158"/>
    </row>
    <row r="867" spans="1:21" ht="15" outlineLevel="1">
      <c r="C867" s="131" t="s">
        <v>95</v>
      </c>
      <c r="G867" s="225">
        <v>66.05</v>
      </c>
      <c r="H867" s="225"/>
      <c r="I867" s="225">
        <v>66.05</v>
      </c>
      <c r="J867" s="225"/>
      <c r="O867" s="79">
        <v>66.05</v>
      </c>
      <c r="P867" s="79">
        <v>66.05</v>
      </c>
    </row>
    <row r="868" spans="1:21" ht="116.25" outlineLevel="1">
      <c r="A868" s="147" t="s">
        <v>520</v>
      </c>
      <c r="B868" s="148" t="s">
        <v>159</v>
      </c>
      <c r="C868" s="148" t="s">
        <v>737</v>
      </c>
      <c r="D868" s="149" t="s">
        <v>738</v>
      </c>
      <c r="E868" s="134">
        <v>1.7</v>
      </c>
      <c r="F868" s="150"/>
      <c r="G868" s="127"/>
      <c r="H868" s="128"/>
      <c r="I868" s="151" t="s">
        <v>98</v>
      </c>
      <c r="J868" s="128"/>
      <c r="R868" s="47">
        <v>81.92</v>
      </c>
      <c r="S868" s="47">
        <v>81.92</v>
      </c>
      <c r="T868" s="47">
        <v>57.34</v>
      </c>
      <c r="U868" s="47">
        <v>57.34</v>
      </c>
    </row>
    <row r="869" spans="1:21" ht="14.25" outlineLevel="1">
      <c r="A869" s="147"/>
      <c r="B869" s="148"/>
      <c r="C869" s="148" t="s">
        <v>88</v>
      </c>
      <c r="D869" s="149"/>
      <c r="E869" s="134"/>
      <c r="F869" s="150">
        <v>34.92</v>
      </c>
      <c r="G869" s="127" t="s">
        <v>451</v>
      </c>
      <c r="H869" s="128">
        <v>81.92</v>
      </c>
      <c r="I869" s="151">
        <v>1</v>
      </c>
      <c r="J869" s="128">
        <v>81.92</v>
      </c>
      <c r="Q869" s="47">
        <v>81.92</v>
      </c>
    </row>
    <row r="870" spans="1:21" ht="14.25" outlineLevel="1">
      <c r="A870" s="147"/>
      <c r="B870" s="148"/>
      <c r="C870" s="148" t="s">
        <v>89</v>
      </c>
      <c r="D870" s="149"/>
      <c r="E870" s="134"/>
      <c r="F870" s="150">
        <v>22.63</v>
      </c>
      <c r="G870" s="127" t="s">
        <v>452</v>
      </c>
      <c r="H870" s="128">
        <v>57.71</v>
      </c>
      <c r="I870" s="151">
        <v>1</v>
      </c>
      <c r="J870" s="128">
        <v>57.71</v>
      </c>
    </row>
    <row r="871" spans="1:21" ht="14.25" outlineLevel="1">
      <c r="A871" s="147"/>
      <c r="B871" s="148"/>
      <c r="C871" s="148" t="s">
        <v>97</v>
      </c>
      <c r="D871" s="149"/>
      <c r="E871" s="134"/>
      <c r="F871" s="150">
        <v>2044.28</v>
      </c>
      <c r="G871" s="127" t="s">
        <v>98</v>
      </c>
      <c r="H871" s="128">
        <v>3475.28</v>
      </c>
      <c r="I871" s="151">
        <v>1</v>
      </c>
      <c r="J871" s="128">
        <v>3475.28</v>
      </c>
    </row>
    <row r="872" spans="1:21" ht="42.75" outlineLevel="1">
      <c r="A872" s="147" t="s">
        <v>763</v>
      </c>
      <c r="B872" s="148" t="s">
        <v>740</v>
      </c>
      <c r="C872" s="148" t="s">
        <v>741</v>
      </c>
      <c r="D872" s="149" t="s">
        <v>687</v>
      </c>
      <c r="E872" s="134">
        <v>-18.7</v>
      </c>
      <c r="F872" s="150">
        <v>142.44999999999999</v>
      </c>
      <c r="G872" s="164" t="s">
        <v>98</v>
      </c>
      <c r="H872" s="128">
        <v>-2663.82</v>
      </c>
      <c r="I872" s="151">
        <v>1</v>
      </c>
      <c r="J872" s="128">
        <v>-2663.82</v>
      </c>
      <c r="R872" s="47">
        <v>0</v>
      </c>
      <c r="S872" s="47">
        <v>0</v>
      </c>
      <c r="T872" s="47">
        <v>0</v>
      </c>
      <c r="U872" s="47">
        <v>0</v>
      </c>
    </row>
    <row r="873" spans="1:21" ht="14.25" outlineLevel="1">
      <c r="A873" s="147"/>
      <c r="B873" s="148"/>
      <c r="C873" s="148" t="s">
        <v>90</v>
      </c>
      <c r="D873" s="149" t="s">
        <v>91</v>
      </c>
      <c r="E873" s="134">
        <v>100</v>
      </c>
      <c r="F873" s="150"/>
      <c r="G873" s="127"/>
      <c r="H873" s="128">
        <v>81.92</v>
      </c>
      <c r="I873" s="151">
        <v>100</v>
      </c>
      <c r="J873" s="128">
        <v>81.92</v>
      </c>
    </row>
    <row r="874" spans="1:21" ht="14.25" outlineLevel="1">
      <c r="A874" s="147"/>
      <c r="B874" s="148"/>
      <c r="C874" s="148" t="s">
        <v>92</v>
      </c>
      <c r="D874" s="149" t="s">
        <v>91</v>
      </c>
      <c r="E874" s="134">
        <v>70</v>
      </c>
      <c r="F874" s="150"/>
      <c r="G874" s="127"/>
      <c r="H874" s="128">
        <v>57.34</v>
      </c>
      <c r="I874" s="151">
        <v>70</v>
      </c>
      <c r="J874" s="128">
        <v>57.34</v>
      </c>
    </row>
    <row r="875" spans="1:21" ht="14.25" outlineLevel="1">
      <c r="A875" s="152"/>
      <c r="B875" s="153"/>
      <c r="C875" s="153" t="s">
        <v>93</v>
      </c>
      <c r="D875" s="154" t="s">
        <v>94</v>
      </c>
      <c r="E875" s="155">
        <v>3.52</v>
      </c>
      <c r="F875" s="156"/>
      <c r="G875" s="157" t="s">
        <v>451</v>
      </c>
      <c r="H875" s="158">
        <v>8.2579199999999986</v>
      </c>
      <c r="I875" s="159"/>
      <c r="J875" s="158"/>
    </row>
    <row r="876" spans="1:21" ht="15" outlineLevel="1">
      <c r="C876" s="131" t="s">
        <v>95</v>
      </c>
      <c r="G876" s="225">
        <v>1090.3500000000004</v>
      </c>
      <c r="H876" s="225"/>
      <c r="I876" s="225">
        <v>1090.3499999999999</v>
      </c>
      <c r="J876" s="225"/>
      <c r="O876" s="79">
        <v>1090.3500000000004</v>
      </c>
      <c r="P876" s="79">
        <v>1090.3499999999999</v>
      </c>
    </row>
    <row r="877" spans="1:21" ht="42.75" outlineLevel="1">
      <c r="A877" s="152" t="s">
        <v>521</v>
      </c>
      <c r="B877" s="153" t="s">
        <v>764</v>
      </c>
      <c r="C877" s="153" t="s">
        <v>765</v>
      </c>
      <c r="D877" s="154" t="s">
        <v>684</v>
      </c>
      <c r="E877" s="155">
        <v>0.8</v>
      </c>
      <c r="F877" s="156">
        <v>322.8</v>
      </c>
      <c r="G877" s="157" t="s">
        <v>98</v>
      </c>
      <c r="H877" s="158">
        <v>258.24</v>
      </c>
      <c r="I877" s="159">
        <v>1</v>
      </c>
      <c r="J877" s="158">
        <v>258.24</v>
      </c>
      <c r="R877" s="47">
        <v>0</v>
      </c>
      <c r="S877" s="47">
        <v>0</v>
      </c>
      <c r="T877" s="47">
        <v>0</v>
      </c>
      <c r="U877" s="47">
        <v>0</v>
      </c>
    </row>
    <row r="878" spans="1:21" ht="15" outlineLevel="1">
      <c r="C878" s="131" t="s">
        <v>95</v>
      </c>
      <c r="G878" s="225">
        <v>258.24</v>
      </c>
      <c r="H878" s="225"/>
      <c r="I878" s="225">
        <v>258.24</v>
      </c>
      <c r="J878" s="225"/>
      <c r="O878" s="47">
        <v>258.24</v>
      </c>
      <c r="P878" s="47">
        <v>258.24</v>
      </c>
    </row>
    <row r="879" spans="1:21" ht="42.75" outlineLevel="1">
      <c r="A879" s="152" t="s">
        <v>522</v>
      </c>
      <c r="B879" s="153" t="s">
        <v>766</v>
      </c>
      <c r="C879" s="153" t="s">
        <v>767</v>
      </c>
      <c r="D879" s="154" t="s">
        <v>684</v>
      </c>
      <c r="E879" s="155">
        <v>0.9</v>
      </c>
      <c r="F879" s="156">
        <v>422.4</v>
      </c>
      <c r="G879" s="157" t="s">
        <v>98</v>
      </c>
      <c r="H879" s="158">
        <v>380.16</v>
      </c>
      <c r="I879" s="159">
        <v>1</v>
      </c>
      <c r="J879" s="158">
        <v>380.16</v>
      </c>
      <c r="R879" s="47">
        <v>0</v>
      </c>
      <c r="S879" s="47">
        <v>0</v>
      </c>
      <c r="T879" s="47">
        <v>0</v>
      </c>
      <c r="U879" s="47">
        <v>0</v>
      </c>
    </row>
    <row r="880" spans="1:21" ht="15" outlineLevel="1">
      <c r="C880" s="131" t="s">
        <v>95</v>
      </c>
      <c r="G880" s="225">
        <v>380.16</v>
      </c>
      <c r="H880" s="225"/>
      <c r="I880" s="225">
        <v>380.16</v>
      </c>
      <c r="J880" s="225"/>
      <c r="O880" s="47">
        <v>380.16</v>
      </c>
      <c r="P880" s="47">
        <v>380.16</v>
      </c>
    </row>
    <row r="881" spans="1:32" ht="116.25" outlineLevel="1">
      <c r="A881" s="147" t="s">
        <v>524</v>
      </c>
      <c r="B881" s="148" t="s">
        <v>160</v>
      </c>
      <c r="C881" s="148" t="s">
        <v>749</v>
      </c>
      <c r="D881" s="149" t="s">
        <v>750</v>
      </c>
      <c r="E881" s="134">
        <v>0.3</v>
      </c>
      <c r="F881" s="150"/>
      <c r="G881" s="127"/>
      <c r="H881" s="128"/>
      <c r="I881" s="151" t="s">
        <v>98</v>
      </c>
      <c r="J881" s="128"/>
      <c r="R881" s="47">
        <v>46.05</v>
      </c>
      <c r="S881" s="47">
        <v>46.05</v>
      </c>
      <c r="T881" s="47">
        <v>32.24</v>
      </c>
      <c r="U881" s="47">
        <v>32.24</v>
      </c>
    </row>
    <row r="882" spans="1:32" ht="14.25" outlineLevel="1">
      <c r="A882" s="147"/>
      <c r="B882" s="148"/>
      <c r="C882" s="148" t="s">
        <v>88</v>
      </c>
      <c r="D882" s="149"/>
      <c r="E882" s="134"/>
      <c r="F882" s="150">
        <v>111.23</v>
      </c>
      <c r="G882" s="127" t="s">
        <v>451</v>
      </c>
      <c r="H882" s="128">
        <v>46.05</v>
      </c>
      <c r="I882" s="151">
        <v>1</v>
      </c>
      <c r="J882" s="128">
        <v>46.05</v>
      </c>
      <c r="Q882" s="47">
        <v>46.05</v>
      </c>
    </row>
    <row r="883" spans="1:32" ht="14.25" outlineLevel="1">
      <c r="A883" s="147"/>
      <c r="B883" s="148"/>
      <c r="C883" s="148" t="s">
        <v>89</v>
      </c>
      <c r="D883" s="149"/>
      <c r="E883" s="134"/>
      <c r="F883" s="150">
        <v>63.63</v>
      </c>
      <c r="G883" s="127" t="s">
        <v>452</v>
      </c>
      <c r="H883" s="128">
        <v>28.63</v>
      </c>
      <c r="I883" s="151">
        <v>1</v>
      </c>
      <c r="J883" s="128">
        <v>28.63</v>
      </c>
    </row>
    <row r="884" spans="1:32" ht="14.25" outlineLevel="1">
      <c r="A884" s="147"/>
      <c r="B884" s="148"/>
      <c r="C884" s="148" t="s">
        <v>97</v>
      </c>
      <c r="D884" s="149"/>
      <c r="E884" s="134"/>
      <c r="F884" s="150">
        <v>8150.64</v>
      </c>
      <c r="G884" s="127" t="s">
        <v>98</v>
      </c>
      <c r="H884" s="128">
        <v>2445.19</v>
      </c>
      <c r="I884" s="151">
        <v>1</v>
      </c>
      <c r="J884" s="128">
        <v>2445.19</v>
      </c>
    </row>
    <row r="885" spans="1:32" ht="14.25" outlineLevel="1">
      <c r="A885" s="147"/>
      <c r="B885" s="148"/>
      <c r="C885" s="148" t="s">
        <v>90</v>
      </c>
      <c r="D885" s="149" t="s">
        <v>91</v>
      </c>
      <c r="E885" s="134">
        <v>100</v>
      </c>
      <c r="F885" s="150"/>
      <c r="G885" s="127"/>
      <c r="H885" s="128">
        <v>46.05</v>
      </c>
      <c r="I885" s="151">
        <v>100</v>
      </c>
      <c r="J885" s="128">
        <v>46.05</v>
      </c>
    </row>
    <row r="886" spans="1:32" ht="14.25" outlineLevel="1">
      <c r="A886" s="147"/>
      <c r="B886" s="148"/>
      <c r="C886" s="148" t="s">
        <v>92</v>
      </c>
      <c r="D886" s="149" t="s">
        <v>91</v>
      </c>
      <c r="E886" s="134">
        <v>70</v>
      </c>
      <c r="F886" s="150"/>
      <c r="G886" s="127"/>
      <c r="H886" s="128">
        <v>32.24</v>
      </c>
      <c r="I886" s="151">
        <v>70</v>
      </c>
      <c r="J886" s="128">
        <v>32.24</v>
      </c>
    </row>
    <row r="887" spans="1:32" ht="14.25" outlineLevel="1">
      <c r="A887" s="152"/>
      <c r="B887" s="153"/>
      <c r="C887" s="153" t="s">
        <v>93</v>
      </c>
      <c r="D887" s="154" t="s">
        <v>94</v>
      </c>
      <c r="E887" s="155">
        <v>10.029999999999999</v>
      </c>
      <c r="F887" s="156"/>
      <c r="G887" s="157" t="s">
        <v>451</v>
      </c>
      <c r="H887" s="158">
        <v>4.1524199999999984</v>
      </c>
      <c r="I887" s="159"/>
      <c r="J887" s="158"/>
    </row>
    <row r="888" spans="1:32" ht="15" outlineLevel="1">
      <c r="C888" s="131" t="s">
        <v>95</v>
      </c>
      <c r="G888" s="225">
        <v>2598.1600000000003</v>
      </c>
      <c r="H888" s="225"/>
      <c r="I888" s="225">
        <v>2598.16</v>
      </c>
      <c r="J888" s="225"/>
      <c r="O888" s="79">
        <v>2598.1600000000003</v>
      </c>
      <c r="P888" s="79">
        <v>2598.16</v>
      </c>
    </row>
    <row r="889" spans="1:32" outlineLevel="1"/>
    <row r="890" spans="1:32" ht="15" outlineLevel="1">
      <c r="A890" s="240" t="s">
        <v>768</v>
      </c>
      <c r="B890" s="240"/>
      <c r="C890" s="240"/>
      <c r="D890" s="240"/>
      <c r="E890" s="240"/>
      <c r="F890" s="240"/>
      <c r="G890" s="225">
        <v>8364.6</v>
      </c>
      <c r="H890" s="225"/>
      <c r="I890" s="225">
        <v>8364.6</v>
      </c>
      <c r="J890" s="225"/>
      <c r="AF890" s="85" t="s">
        <v>768</v>
      </c>
    </row>
    <row r="891" spans="1:32" outlineLevel="1"/>
    <row r="892" spans="1:32" outlineLevel="1"/>
    <row r="893" spans="1:32" outlineLevel="1"/>
    <row r="894" spans="1:32" ht="16.5" outlineLevel="1">
      <c r="A894" s="229" t="s">
        <v>769</v>
      </c>
      <c r="B894" s="229"/>
      <c r="C894" s="229"/>
      <c r="D894" s="229"/>
      <c r="E894" s="229"/>
      <c r="F894" s="229"/>
      <c r="G894" s="229"/>
      <c r="H894" s="229"/>
      <c r="I894" s="229"/>
      <c r="J894" s="229"/>
      <c r="AE894" s="63" t="s">
        <v>769</v>
      </c>
    </row>
    <row r="895" spans="1:32" ht="99.75" outlineLevel="1">
      <c r="A895" s="147" t="s">
        <v>526</v>
      </c>
      <c r="B895" s="148" t="s">
        <v>161</v>
      </c>
      <c r="C895" s="148" t="s">
        <v>770</v>
      </c>
      <c r="D895" s="149" t="s">
        <v>680</v>
      </c>
      <c r="E895" s="134">
        <v>5.0000000000000001E-3</v>
      </c>
      <c r="F895" s="150"/>
      <c r="G895" s="127"/>
      <c r="H895" s="128"/>
      <c r="I895" s="151" t="s">
        <v>98</v>
      </c>
      <c r="J895" s="128"/>
      <c r="R895" s="47">
        <v>11.23</v>
      </c>
      <c r="S895" s="47">
        <v>11.23</v>
      </c>
      <c r="T895" s="47">
        <v>8.42</v>
      </c>
      <c r="U895" s="47">
        <v>8.42</v>
      </c>
    </row>
    <row r="896" spans="1:32" ht="14.25" outlineLevel="1">
      <c r="A896" s="147"/>
      <c r="B896" s="148"/>
      <c r="C896" s="148" t="s">
        <v>88</v>
      </c>
      <c r="D896" s="149"/>
      <c r="E896" s="134"/>
      <c r="F896" s="150">
        <v>2010.58</v>
      </c>
      <c r="G896" s="127" t="s">
        <v>771</v>
      </c>
      <c r="H896" s="128">
        <v>12.06</v>
      </c>
      <c r="I896" s="151">
        <v>1</v>
      </c>
      <c r="J896" s="128">
        <v>12.06</v>
      </c>
      <c r="Q896" s="47">
        <v>12.06</v>
      </c>
    </row>
    <row r="897" spans="1:21" ht="14.25" outlineLevel="1">
      <c r="A897" s="147"/>
      <c r="B897" s="148"/>
      <c r="C897" s="148" t="s">
        <v>89</v>
      </c>
      <c r="D897" s="149"/>
      <c r="E897" s="134"/>
      <c r="F897" s="150">
        <v>5156.1899999999996</v>
      </c>
      <c r="G897" s="127" t="s">
        <v>771</v>
      </c>
      <c r="H897" s="128">
        <v>30.94</v>
      </c>
      <c r="I897" s="151">
        <v>1</v>
      </c>
      <c r="J897" s="128">
        <v>30.94</v>
      </c>
    </row>
    <row r="898" spans="1:21" ht="14.25" outlineLevel="1">
      <c r="A898" s="147"/>
      <c r="B898" s="148"/>
      <c r="C898" s="148" t="s">
        <v>96</v>
      </c>
      <c r="D898" s="149"/>
      <c r="E898" s="134"/>
      <c r="F898" s="150">
        <v>330.1</v>
      </c>
      <c r="G898" s="127" t="s">
        <v>771</v>
      </c>
      <c r="H898" s="160">
        <v>1.98</v>
      </c>
      <c r="I898" s="151">
        <v>1</v>
      </c>
      <c r="J898" s="160">
        <v>1.98</v>
      </c>
      <c r="Q898" s="47">
        <v>1.98</v>
      </c>
    </row>
    <row r="899" spans="1:21" ht="14.25" outlineLevel="1">
      <c r="A899" s="147"/>
      <c r="B899" s="148"/>
      <c r="C899" s="148" t="s">
        <v>90</v>
      </c>
      <c r="D899" s="149" t="s">
        <v>91</v>
      </c>
      <c r="E899" s="134">
        <v>80</v>
      </c>
      <c r="F899" s="150"/>
      <c r="G899" s="127"/>
      <c r="H899" s="128">
        <v>11.23</v>
      </c>
      <c r="I899" s="151">
        <v>80</v>
      </c>
      <c r="J899" s="128">
        <v>11.23</v>
      </c>
    </row>
    <row r="900" spans="1:21" ht="14.25" outlineLevel="1">
      <c r="A900" s="147"/>
      <c r="B900" s="148"/>
      <c r="C900" s="148" t="s">
        <v>92</v>
      </c>
      <c r="D900" s="149" t="s">
        <v>91</v>
      </c>
      <c r="E900" s="134">
        <v>60</v>
      </c>
      <c r="F900" s="150"/>
      <c r="G900" s="127"/>
      <c r="H900" s="128">
        <v>8.42</v>
      </c>
      <c r="I900" s="151">
        <v>60</v>
      </c>
      <c r="J900" s="128">
        <v>8.42</v>
      </c>
    </row>
    <row r="901" spans="1:21" ht="14.25" outlineLevel="1">
      <c r="A901" s="152"/>
      <c r="B901" s="153"/>
      <c r="C901" s="153" t="s">
        <v>93</v>
      </c>
      <c r="D901" s="154" t="s">
        <v>94</v>
      </c>
      <c r="E901" s="155">
        <v>209</v>
      </c>
      <c r="F901" s="156"/>
      <c r="G901" s="157" t="s">
        <v>771</v>
      </c>
      <c r="H901" s="158">
        <v>1.254</v>
      </c>
      <c r="I901" s="159"/>
      <c r="J901" s="158"/>
    </row>
    <row r="902" spans="1:21" ht="15" outlineLevel="1">
      <c r="C902" s="131" t="s">
        <v>95</v>
      </c>
      <c r="G902" s="225">
        <v>62.65</v>
      </c>
      <c r="H902" s="225"/>
      <c r="I902" s="225">
        <v>62.65</v>
      </c>
      <c r="J902" s="225"/>
      <c r="O902" s="79">
        <v>62.65</v>
      </c>
      <c r="P902" s="79">
        <v>62.65</v>
      </c>
    </row>
    <row r="903" spans="1:21" ht="42.75" outlineLevel="1">
      <c r="A903" s="152" t="s">
        <v>527</v>
      </c>
      <c r="B903" s="153" t="s">
        <v>772</v>
      </c>
      <c r="C903" s="153" t="s">
        <v>773</v>
      </c>
      <c r="D903" s="154" t="s">
        <v>687</v>
      </c>
      <c r="E903" s="155">
        <v>0.5</v>
      </c>
      <c r="F903" s="156">
        <v>54.46</v>
      </c>
      <c r="G903" s="157" t="s">
        <v>98</v>
      </c>
      <c r="H903" s="158">
        <v>27.23</v>
      </c>
      <c r="I903" s="159">
        <v>1</v>
      </c>
      <c r="J903" s="158">
        <v>27.23</v>
      </c>
      <c r="R903" s="47">
        <v>0</v>
      </c>
      <c r="S903" s="47">
        <v>0</v>
      </c>
      <c r="T903" s="47">
        <v>0</v>
      </c>
      <c r="U903" s="47">
        <v>0</v>
      </c>
    </row>
    <row r="904" spans="1:21" ht="15" outlineLevel="1">
      <c r="C904" s="131" t="s">
        <v>95</v>
      </c>
      <c r="G904" s="225">
        <v>27.23</v>
      </c>
      <c r="H904" s="225"/>
      <c r="I904" s="225">
        <v>27.23</v>
      </c>
      <c r="J904" s="225"/>
      <c r="O904" s="47">
        <v>27.23</v>
      </c>
      <c r="P904" s="47">
        <v>27.23</v>
      </c>
    </row>
    <row r="905" spans="1:21" ht="99.75" outlineLevel="1">
      <c r="A905" s="147" t="s">
        <v>531</v>
      </c>
      <c r="B905" s="148" t="s">
        <v>162</v>
      </c>
      <c r="C905" s="148" t="s">
        <v>774</v>
      </c>
      <c r="D905" s="149" t="s">
        <v>680</v>
      </c>
      <c r="E905" s="134">
        <v>0.09</v>
      </c>
      <c r="F905" s="150"/>
      <c r="G905" s="127"/>
      <c r="H905" s="128"/>
      <c r="I905" s="151" t="s">
        <v>98</v>
      </c>
      <c r="J905" s="128"/>
      <c r="R905" s="47">
        <v>202.23</v>
      </c>
      <c r="S905" s="47">
        <v>202.23</v>
      </c>
      <c r="T905" s="47">
        <v>151.66999999999999</v>
      </c>
      <c r="U905" s="47">
        <v>151.66999999999999</v>
      </c>
    </row>
    <row r="906" spans="1:21" ht="14.25" outlineLevel="1">
      <c r="A906" s="147"/>
      <c r="B906" s="148"/>
      <c r="C906" s="148" t="s">
        <v>88</v>
      </c>
      <c r="D906" s="149"/>
      <c r="E906" s="134"/>
      <c r="F906" s="150">
        <v>2010.58</v>
      </c>
      <c r="G906" s="127" t="s">
        <v>771</v>
      </c>
      <c r="H906" s="128">
        <v>217.14</v>
      </c>
      <c r="I906" s="151">
        <v>1</v>
      </c>
      <c r="J906" s="128">
        <v>217.14</v>
      </c>
      <c r="Q906" s="47">
        <v>217.14</v>
      </c>
    </row>
    <row r="907" spans="1:21" ht="14.25" outlineLevel="1">
      <c r="A907" s="147"/>
      <c r="B907" s="148"/>
      <c r="C907" s="148" t="s">
        <v>89</v>
      </c>
      <c r="D907" s="149"/>
      <c r="E907" s="134"/>
      <c r="F907" s="150">
        <v>5188.24</v>
      </c>
      <c r="G907" s="127" t="s">
        <v>771</v>
      </c>
      <c r="H907" s="128">
        <v>560.33000000000004</v>
      </c>
      <c r="I907" s="151">
        <v>1</v>
      </c>
      <c r="J907" s="128">
        <v>560.33000000000004</v>
      </c>
    </row>
    <row r="908" spans="1:21" ht="14.25" outlineLevel="1">
      <c r="A908" s="147"/>
      <c r="B908" s="148"/>
      <c r="C908" s="148" t="s">
        <v>96</v>
      </c>
      <c r="D908" s="149"/>
      <c r="E908" s="134"/>
      <c r="F908" s="150">
        <v>330.1</v>
      </c>
      <c r="G908" s="127" t="s">
        <v>771</v>
      </c>
      <c r="H908" s="160">
        <v>35.65</v>
      </c>
      <c r="I908" s="151">
        <v>1</v>
      </c>
      <c r="J908" s="160">
        <v>35.65</v>
      </c>
      <c r="Q908" s="47">
        <v>35.65</v>
      </c>
    </row>
    <row r="909" spans="1:21" ht="14.25" outlineLevel="1">
      <c r="A909" s="147"/>
      <c r="B909" s="148"/>
      <c r="C909" s="148" t="s">
        <v>90</v>
      </c>
      <c r="D909" s="149" t="s">
        <v>91</v>
      </c>
      <c r="E909" s="134">
        <v>80</v>
      </c>
      <c r="F909" s="150"/>
      <c r="G909" s="127"/>
      <c r="H909" s="128">
        <v>202.23</v>
      </c>
      <c r="I909" s="151">
        <v>80</v>
      </c>
      <c r="J909" s="128">
        <v>202.23</v>
      </c>
    </row>
    <row r="910" spans="1:21" ht="14.25" outlineLevel="1">
      <c r="A910" s="147"/>
      <c r="B910" s="148"/>
      <c r="C910" s="148" t="s">
        <v>92</v>
      </c>
      <c r="D910" s="149" t="s">
        <v>91</v>
      </c>
      <c r="E910" s="134">
        <v>60</v>
      </c>
      <c r="F910" s="150"/>
      <c r="G910" s="127"/>
      <c r="H910" s="128">
        <v>151.66999999999999</v>
      </c>
      <c r="I910" s="151">
        <v>60</v>
      </c>
      <c r="J910" s="128">
        <v>151.66999999999999</v>
      </c>
    </row>
    <row r="911" spans="1:21" ht="14.25" outlineLevel="1">
      <c r="A911" s="152"/>
      <c r="B911" s="153"/>
      <c r="C911" s="153" t="s">
        <v>93</v>
      </c>
      <c r="D911" s="154" t="s">
        <v>94</v>
      </c>
      <c r="E911" s="155">
        <v>209</v>
      </c>
      <c r="F911" s="156"/>
      <c r="G911" s="157" t="s">
        <v>771</v>
      </c>
      <c r="H911" s="158">
        <v>22.571999999999999</v>
      </c>
      <c r="I911" s="159"/>
      <c r="J911" s="158"/>
    </row>
    <row r="912" spans="1:21" ht="15" outlineLevel="1">
      <c r="C912" s="131" t="s">
        <v>95</v>
      </c>
      <c r="G912" s="225">
        <v>1131.3699999999999</v>
      </c>
      <c r="H912" s="225"/>
      <c r="I912" s="225">
        <v>1131.3699999999999</v>
      </c>
      <c r="J912" s="225"/>
      <c r="O912" s="79">
        <v>1131.3699999999999</v>
      </c>
      <c r="P912" s="79">
        <v>1131.3699999999999</v>
      </c>
    </row>
    <row r="913" spans="1:21" ht="42.75" outlineLevel="1">
      <c r="A913" s="152" t="s">
        <v>533</v>
      </c>
      <c r="B913" s="153" t="s">
        <v>772</v>
      </c>
      <c r="C913" s="153" t="s">
        <v>775</v>
      </c>
      <c r="D913" s="154" t="s">
        <v>687</v>
      </c>
      <c r="E913" s="155">
        <v>9</v>
      </c>
      <c r="F913" s="156">
        <v>80.069999999999993</v>
      </c>
      <c r="G913" s="157" t="s">
        <v>98</v>
      </c>
      <c r="H913" s="158">
        <v>720.63</v>
      </c>
      <c r="I913" s="159">
        <v>1</v>
      </c>
      <c r="J913" s="158">
        <v>720.63</v>
      </c>
      <c r="R913" s="47">
        <v>0</v>
      </c>
      <c r="S913" s="47">
        <v>0</v>
      </c>
      <c r="T913" s="47">
        <v>0</v>
      </c>
      <c r="U913" s="47">
        <v>0</v>
      </c>
    </row>
    <row r="914" spans="1:21" ht="15" outlineLevel="1">
      <c r="C914" s="131" t="s">
        <v>95</v>
      </c>
      <c r="G914" s="225">
        <v>720.63</v>
      </c>
      <c r="H914" s="225"/>
      <c r="I914" s="225">
        <v>720.63</v>
      </c>
      <c r="J914" s="225"/>
      <c r="O914" s="47">
        <v>720.63</v>
      </c>
      <c r="P914" s="47">
        <v>720.63</v>
      </c>
    </row>
    <row r="915" spans="1:21" ht="99.75" outlineLevel="1">
      <c r="A915" s="147" t="s">
        <v>538</v>
      </c>
      <c r="B915" s="148" t="s">
        <v>163</v>
      </c>
      <c r="C915" s="148" t="s">
        <v>776</v>
      </c>
      <c r="D915" s="149" t="s">
        <v>680</v>
      </c>
      <c r="E915" s="134">
        <v>0.02</v>
      </c>
      <c r="F915" s="150"/>
      <c r="G915" s="127"/>
      <c r="H915" s="128"/>
      <c r="I915" s="151" t="s">
        <v>98</v>
      </c>
      <c r="J915" s="128"/>
      <c r="R915" s="47">
        <v>69.400000000000006</v>
      </c>
      <c r="S915" s="47">
        <v>69.400000000000006</v>
      </c>
      <c r="T915" s="47">
        <v>52.05</v>
      </c>
      <c r="U915" s="47">
        <v>52.05</v>
      </c>
    </row>
    <row r="916" spans="1:21" ht="14.25" outlineLevel="1">
      <c r="A916" s="147"/>
      <c r="B916" s="148"/>
      <c r="C916" s="148" t="s">
        <v>88</v>
      </c>
      <c r="D916" s="149"/>
      <c r="E916" s="134"/>
      <c r="F916" s="150">
        <v>3145.74</v>
      </c>
      <c r="G916" s="127" t="s">
        <v>771</v>
      </c>
      <c r="H916" s="128">
        <v>75.5</v>
      </c>
      <c r="I916" s="151">
        <v>1</v>
      </c>
      <c r="J916" s="128">
        <v>75.5</v>
      </c>
      <c r="Q916" s="47">
        <v>75.5</v>
      </c>
    </row>
    <row r="917" spans="1:21" ht="14.25" outlineLevel="1">
      <c r="A917" s="147"/>
      <c r="B917" s="148"/>
      <c r="C917" s="148" t="s">
        <v>89</v>
      </c>
      <c r="D917" s="149"/>
      <c r="E917" s="134"/>
      <c r="F917" s="150">
        <v>7784.73</v>
      </c>
      <c r="G917" s="127" t="s">
        <v>771</v>
      </c>
      <c r="H917" s="128">
        <v>186.83</v>
      </c>
      <c r="I917" s="151">
        <v>1</v>
      </c>
      <c r="J917" s="128">
        <v>186.83</v>
      </c>
    </row>
    <row r="918" spans="1:21" ht="14.25" outlineLevel="1">
      <c r="A918" s="147"/>
      <c r="B918" s="148"/>
      <c r="C918" s="148" t="s">
        <v>96</v>
      </c>
      <c r="D918" s="149"/>
      <c r="E918" s="134"/>
      <c r="F918" s="150">
        <v>468.59</v>
      </c>
      <c r="G918" s="127" t="s">
        <v>771</v>
      </c>
      <c r="H918" s="160">
        <v>11.25</v>
      </c>
      <c r="I918" s="151">
        <v>1</v>
      </c>
      <c r="J918" s="160">
        <v>11.25</v>
      </c>
      <c r="Q918" s="47">
        <v>11.25</v>
      </c>
    </row>
    <row r="919" spans="1:21" ht="14.25" outlineLevel="1">
      <c r="A919" s="147"/>
      <c r="B919" s="148"/>
      <c r="C919" s="148" t="s">
        <v>90</v>
      </c>
      <c r="D919" s="149" t="s">
        <v>91</v>
      </c>
      <c r="E919" s="134">
        <v>80</v>
      </c>
      <c r="F919" s="150"/>
      <c r="G919" s="127"/>
      <c r="H919" s="128">
        <v>69.400000000000006</v>
      </c>
      <c r="I919" s="151">
        <v>80</v>
      </c>
      <c r="J919" s="128">
        <v>69.400000000000006</v>
      </c>
    </row>
    <row r="920" spans="1:21" ht="14.25" outlineLevel="1">
      <c r="A920" s="147"/>
      <c r="B920" s="148"/>
      <c r="C920" s="148" t="s">
        <v>92</v>
      </c>
      <c r="D920" s="149" t="s">
        <v>91</v>
      </c>
      <c r="E920" s="134">
        <v>60</v>
      </c>
      <c r="F920" s="150"/>
      <c r="G920" s="127"/>
      <c r="H920" s="128">
        <v>52.05</v>
      </c>
      <c r="I920" s="151">
        <v>60</v>
      </c>
      <c r="J920" s="128">
        <v>52.05</v>
      </c>
    </row>
    <row r="921" spans="1:21" ht="14.25" outlineLevel="1">
      <c r="A921" s="152"/>
      <c r="B921" s="153"/>
      <c r="C921" s="153" t="s">
        <v>93</v>
      </c>
      <c r="D921" s="154" t="s">
        <v>94</v>
      </c>
      <c r="E921" s="155">
        <v>327</v>
      </c>
      <c r="F921" s="156"/>
      <c r="G921" s="157" t="s">
        <v>771</v>
      </c>
      <c r="H921" s="158">
        <v>7.8479999999999999</v>
      </c>
      <c r="I921" s="159"/>
      <c r="J921" s="158"/>
    </row>
    <row r="922" spans="1:21" ht="15" outlineLevel="1">
      <c r="C922" s="131" t="s">
        <v>95</v>
      </c>
      <c r="G922" s="225">
        <v>383.78000000000003</v>
      </c>
      <c r="H922" s="225"/>
      <c r="I922" s="225">
        <v>383.78</v>
      </c>
      <c r="J922" s="225"/>
      <c r="O922" s="79">
        <v>383.78000000000003</v>
      </c>
      <c r="P922" s="79">
        <v>383.78</v>
      </c>
    </row>
    <row r="923" spans="1:21" ht="42.75" outlineLevel="1">
      <c r="A923" s="152" t="s">
        <v>540</v>
      </c>
      <c r="B923" s="153" t="s">
        <v>772</v>
      </c>
      <c r="C923" s="153" t="s">
        <v>777</v>
      </c>
      <c r="D923" s="154" t="s">
        <v>687</v>
      </c>
      <c r="E923" s="155">
        <v>2</v>
      </c>
      <c r="F923" s="156">
        <v>201.96</v>
      </c>
      <c r="G923" s="157" t="s">
        <v>98</v>
      </c>
      <c r="H923" s="158">
        <v>403.92</v>
      </c>
      <c r="I923" s="159">
        <v>1</v>
      </c>
      <c r="J923" s="158">
        <v>403.92</v>
      </c>
      <c r="R923" s="47">
        <v>0</v>
      </c>
      <c r="S923" s="47">
        <v>0</v>
      </c>
      <c r="T923" s="47">
        <v>0</v>
      </c>
      <c r="U923" s="47">
        <v>0</v>
      </c>
    </row>
    <row r="924" spans="1:21" ht="15" outlineLevel="1">
      <c r="C924" s="131" t="s">
        <v>95</v>
      </c>
      <c r="G924" s="225">
        <v>403.92</v>
      </c>
      <c r="H924" s="225"/>
      <c r="I924" s="225">
        <v>403.92</v>
      </c>
      <c r="J924" s="225"/>
      <c r="O924" s="47">
        <v>403.92</v>
      </c>
      <c r="P924" s="47">
        <v>403.92</v>
      </c>
    </row>
    <row r="925" spans="1:21" ht="92.25" outlineLevel="1">
      <c r="A925" s="147" t="s">
        <v>548</v>
      </c>
      <c r="B925" s="148" t="s">
        <v>164</v>
      </c>
      <c r="C925" s="148" t="s">
        <v>778</v>
      </c>
      <c r="D925" s="149" t="s">
        <v>779</v>
      </c>
      <c r="E925" s="134">
        <v>3</v>
      </c>
      <c r="F925" s="150"/>
      <c r="G925" s="127"/>
      <c r="H925" s="128"/>
      <c r="I925" s="151" t="s">
        <v>98</v>
      </c>
      <c r="J925" s="128"/>
      <c r="R925" s="47">
        <v>27.74</v>
      </c>
      <c r="S925" s="47">
        <v>27.74</v>
      </c>
      <c r="T925" s="47">
        <v>20.8</v>
      </c>
      <c r="U925" s="47">
        <v>20.8</v>
      </c>
    </row>
    <row r="926" spans="1:21" ht="14.25" outlineLevel="1">
      <c r="A926" s="147"/>
      <c r="B926" s="148"/>
      <c r="C926" s="148" t="s">
        <v>88</v>
      </c>
      <c r="D926" s="149"/>
      <c r="E926" s="134"/>
      <c r="F926" s="150">
        <v>6.25</v>
      </c>
      <c r="G926" s="127" t="s">
        <v>771</v>
      </c>
      <c r="H926" s="128">
        <v>22.5</v>
      </c>
      <c r="I926" s="151">
        <v>1</v>
      </c>
      <c r="J926" s="128">
        <v>22.5</v>
      </c>
      <c r="Q926" s="47">
        <v>22.5</v>
      </c>
    </row>
    <row r="927" spans="1:21" ht="14.25" outlineLevel="1">
      <c r="A927" s="147"/>
      <c r="B927" s="148"/>
      <c r="C927" s="148" t="s">
        <v>89</v>
      </c>
      <c r="D927" s="149"/>
      <c r="E927" s="134"/>
      <c r="F927" s="150">
        <v>55.7</v>
      </c>
      <c r="G927" s="127" t="s">
        <v>771</v>
      </c>
      <c r="H927" s="128">
        <v>200.52</v>
      </c>
      <c r="I927" s="151">
        <v>1</v>
      </c>
      <c r="J927" s="128">
        <v>200.52</v>
      </c>
    </row>
    <row r="928" spans="1:21" ht="14.25" outlineLevel="1">
      <c r="A928" s="147"/>
      <c r="B928" s="148"/>
      <c r="C928" s="148" t="s">
        <v>96</v>
      </c>
      <c r="D928" s="149"/>
      <c r="E928" s="134"/>
      <c r="F928" s="150">
        <v>3.38</v>
      </c>
      <c r="G928" s="127" t="s">
        <v>771</v>
      </c>
      <c r="H928" s="160">
        <v>12.17</v>
      </c>
      <c r="I928" s="151">
        <v>1</v>
      </c>
      <c r="J928" s="160">
        <v>12.17</v>
      </c>
      <c r="Q928" s="47">
        <v>12.17</v>
      </c>
    </row>
    <row r="929" spans="1:21" ht="14.25" outlineLevel="1">
      <c r="A929" s="147"/>
      <c r="B929" s="148"/>
      <c r="C929" s="148" t="s">
        <v>90</v>
      </c>
      <c r="D929" s="149" t="s">
        <v>91</v>
      </c>
      <c r="E929" s="134">
        <v>80</v>
      </c>
      <c r="F929" s="150"/>
      <c r="G929" s="127"/>
      <c r="H929" s="128">
        <v>27.74</v>
      </c>
      <c r="I929" s="151">
        <v>80</v>
      </c>
      <c r="J929" s="128">
        <v>27.74</v>
      </c>
    </row>
    <row r="930" spans="1:21" ht="14.25" outlineLevel="1">
      <c r="A930" s="147"/>
      <c r="B930" s="148"/>
      <c r="C930" s="148" t="s">
        <v>92</v>
      </c>
      <c r="D930" s="149" t="s">
        <v>91</v>
      </c>
      <c r="E930" s="134">
        <v>60</v>
      </c>
      <c r="F930" s="150"/>
      <c r="G930" s="127"/>
      <c r="H930" s="128">
        <v>20.8</v>
      </c>
      <c r="I930" s="151">
        <v>60</v>
      </c>
      <c r="J930" s="128">
        <v>20.8</v>
      </c>
    </row>
    <row r="931" spans="1:21" ht="14.25" outlineLevel="1">
      <c r="A931" s="152"/>
      <c r="B931" s="153"/>
      <c r="C931" s="153" t="s">
        <v>93</v>
      </c>
      <c r="D931" s="154" t="s">
        <v>94</v>
      </c>
      <c r="E931" s="155">
        <v>0.65</v>
      </c>
      <c r="F931" s="156"/>
      <c r="G931" s="157" t="s">
        <v>771</v>
      </c>
      <c r="H931" s="158">
        <v>2.34</v>
      </c>
      <c r="I931" s="159"/>
      <c r="J931" s="158"/>
    </row>
    <row r="932" spans="1:21" ht="15" outlineLevel="1">
      <c r="C932" s="131" t="s">
        <v>95</v>
      </c>
      <c r="G932" s="225">
        <v>271.56</v>
      </c>
      <c r="H932" s="225"/>
      <c r="I932" s="225">
        <v>271.56</v>
      </c>
      <c r="J932" s="225"/>
      <c r="O932" s="79">
        <v>271.56</v>
      </c>
      <c r="P932" s="79">
        <v>271.56</v>
      </c>
    </row>
    <row r="933" spans="1:21" ht="42.75" outlineLevel="1">
      <c r="A933" s="152" t="s">
        <v>551</v>
      </c>
      <c r="B933" s="153" t="s">
        <v>772</v>
      </c>
      <c r="C933" s="153" t="s">
        <v>780</v>
      </c>
      <c r="D933" s="154" t="s">
        <v>454</v>
      </c>
      <c r="E933" s="155">
        <v>1</v>
      </c>
      <c r="F933" s="156">
        <v>26.07</v>
      </c>
      <c r="G933" s="157" t="s">
        <v>98</v>
      </c>
      <c r="H933" s="158">
        <v>26.07</v>
      </c>
      <c r="I933" s="159">
        <v>1</v>
      </c>
      <c r="J933" s="158">
        <v>26.07</v>
      </c>
      <c r="R933" s="47">
        <v>0</v>
      </c>
      <c r="S933" s="47">
        <v>0</v>
      </c>
      <c r="T933" s="47">
        <v>0</v>
      </c>
      <c r="U933" s="47">
        <v>0</v>
      </c>
    </row>
    <row r="934" spans="1:21" ht="15" outlineLevel="1">
      <c r="C934" s="131" t="s">
        <v>95</v>
      </c>
      <c r="G934" s="225">
        <v>26.07</v>
      </c>
      <c r="H934" s="225"/>
      <c r="I934" s="225">
        <v>26.07</v>
      </c>
      <c r="J934" s="225"/>
      <c r="O934" s="47">
        <v>26.07</v>
      </c>
      <c r="P934" s="47">
        <v>26.07</v>
      </c>
    </row>
    <row r="935" spans="1:21" ht="42.75" outlineLevel="1">
      <c r="A935" s="152" t="s">
        <v>555</v>
      </c>
      <c r="B935" s="153" t="s">
        <v>772</v>
      </c>
      <c r="C935" s="153" t="s">
        <v>781</v>
      </c>
      <c r="D935" s="154" t="s">
        <v>454</v>
      </c>
      <c r="E935" s="155">
        <v>1</v>
      </c>
      <c r="F935" s="156">
        <v>41.68</v>
      </c>
      <c r="G935" s="157" t="s">
        <v>98</v>
      </c>
      <c r="H935" s="158">
        <v>41.68</v>
      </c>
      <c r="I935" s="159">
        <v>1</v>
      </c>
      <c r="J935" s="158">
        <v>41.68</v>
      </c>
      <c r="R935" s="47">
        <v>0</v>
      </c>
      <c r="S935" s="47">
        <v>0</v>
      </c>
      <c r="T935" s="47">
        <v>0</v>
      </c>
      <c r="U935" s="47">
        <v>0</v>
      </c>
    </row>
    <row r="936" spans="1:21" ht="15" outlineLevel="1">
      <c r="C936" s="131" t="s">
        <v>95</v>
      </c>
      <c r="G936" s="225">
        <v>41.68</v>
      </c>
      <c r="H936" s="225"/>
      <c r="I936" s="225">
        <v>41.68</v>
      </c>
      <c r="J936" s="225"/>
      <c r="O936" s="47">
        <v>41.68</v>
      </c>
      <c r="P936" s="47">
        <v>41.68</v>
      </c>
    </row>
    <row r="937" spans="1:21" ht="92.25" outlineLevel="1">
      <c r="A937" s="147" t="s">
        <v>558</v>
      </c>
      <c r="B937" s="148" t="s">
        <v>165</v>
      </c>
      <c r="C937" s="148" t="s">
        <v>782</v>
      </c>
      <c r="D937" s="149" t="s">
        <v>779</v>
      </c>
      <c r="E937" s="134">
        <v>10</v>
      </c>
      <c r="F937" s="150"/>
      <c r="G937" s="127"/>
      <c r="H937" s="128"/>
      <c r="I937" s="151" t="s">
        <v>98</v>
      </c>
      <c r="J937" s="128"/>
      <c r="R937" s="47">
        <v>92.45</v>
      </c>
      <c r="S937" s="47">
        <v>92.45</v>
      </c>
      <c r="T937" s="47">
        <v>69.34</v>
      </c>
      <c r="U937" s="47">
        <v>69.34</v>
      </c>
    </row>
    <row r="938" spans="1:21" ht="14.25" outlineLevel="1">
      <c r="A938" s="147"/>
      <c r="B938" s="148"/>
      <c r="C938" s="148" t="s">
        <v>88</v>
      </c>
      <c r="D938" s="149"/>
      <c r="E938" s="134"/>
      <c r="F938" s="150">
        <v>6.25</v>
      </c>
      <c r="G938" s="127" t="s">
        <v>771</v>
      </c>
      <c r="H938" s="128">
        <v>75</v>
      </c>
      <c r="I938" s="151">
        <v>1</v>
      </c>
      <c r="J938" s="128">
        <v>75</v>
      </c>
      <c r="Q938" s="47">
        <v>75</v>
      </c>
    </row>
    <row r="939" spans="1:21" ht="14.25" outlineLevel="1">
      <c r="A939" s="147"/>
      <c r="B939" s="148"/>
      <c r="C939" s="148" t="s">
        <v>89</v>
      </c>
      <c r="D939" s="149"/>
      <c r="E939" s="134"/>
      <c r="F939" s="150">
        <v>56.02</v>
      </c>
      <c r="G939" s="127" t="s">
        <v>771</v>
      </c>
      <c r="H939" s="128">
        <v>672.24</v>
      </c>
      <c r="I939" s="151">
        <v>1</v>
      </c>
      <c r="J939" s="128">
        <v>672.24</v>
      </c>
    </row>
    <row r="940" spans="1:21" ht="14.25" outlineLevel="1">
      <c r="A940" s="147"/>
      <c r="B940" s="148"/>
      <c r="C940" s="148" t="s">
        <v>96</v>
      </c>
      <c r="D940" s="149"/>
      <c r="E940" s="134"/>
      <c r="F940" s="150">
        <v>3.38</v>
      </c>
      <c r="G940" s="127" t="s">
        <v>771</v>
      </c>
      <c r="H940" s="160">
        <v>40.56</v>
      </c>
      <c r="I940" s="151">
        <v>1</v>
      </c>
      <c r="J940" s="160">
        <v>40.56</v>
      </c>
      <c r="Q940" s="47">
        <v>40.56</v>
      </c>
    </row>
    <row r="941" spans="1:21" ht="14.25" outlineLevel="1">
      <c r="A941" s="147"/>
      <c r="B941" s="148"/>
      <c r="C941" s="148" t="s">
        <v>90</v>
      </c>
      <c r="D941" s="149" t="s">
        <v>91</v>
      </c>
      <c r="E941" s="134">
        <v>80</v>
      </c>
      <c r="F941" s="150"/>
      <c r="G941" s="127"/>
      <c r="H941" s="128">
        <v>92.45</v>
      </c>
      <c r="I941" s="151">
        <v>80</v>
      </c>
      <c r="J941" s="128">
        <v>92.45</v>
      </c>
    </row>
    <row r="942" spans="1:21" ht="14.25" outlineLevel="1">
      <c r="A942" s="147"/>
      <c r="B942" s="148"/>
      <c r="C942" s="148" t="s">
        <v>92</v>
      </c>
      <c r="D942" s="149" t="s">
        <v>91</v>
      </c>
      <c r="E942" s="134">
        <v>60</v>
      </c>
      <c r="F942" s="150"/>
      <c r="G942" s="127"/>
      <c r="H942" s="128">
        <v>69.34</v>
      </c>
      <c r="I942" s="151">
        <v>60</v>
      </c>
      <c r="J942" s="128">
        <v>69.34</v>
      </c>
    </row>
    <row r="943" spans="1:21" ht="14.25" outlineLevel="1">
      <c r="A943" s="152"/>
      <c r="B943" s="153"/>
      <c r="C943" s="153" t="s">
        <v>93</v>
      </c>
      <c r="D943" s="154" t="s">
        <v>94</v>
      </c>
      <c r="E943" s="155">
        <v>0.65</v>
      </c>
      <c r="F943" s="156"/>
      <c r="G943" s="157" t="s">
        <v>771</v>
      </c>
      <c r="H943" s="158">
        <v>7.8000000000000007</v>
      </c>
      <c r="I943" s="159"/>
      <c r="J943" s="158"/>
    </row>
    <row r="944" spans="1:21" ht="15" outlineLevel="1">
      <c r="C944" s="131" t="s">
        <v>95</v>
      </c>
      <c r="G944" s="225">
        <v>909.03</v>
      </c>
      <c r="H944" s="225"/>
      <c r="I944" s="225">
        <v>909.03</v>
      </c>
      <c r="J944" s="225"/>
      <c r="O944" s="79">
        <v>909.03</v>
      </c>
      <c r="P944" s="79">
        <v>909.03</v>
      </c>
    </row>
    <row r="945" spans="1:21" ht="42.75" outlineLevel="1">
      <c r="A945" s="152" t="s">
        <v>561</v>
      </c>
      <c r="B945" s="153" t="s">
        <v>772</v>
      </c>
      <c r="C945" s="153" t="s">
        <v>783</v>
      </c>
      <c r="D945" s="154" t="s">
        <v>454</v>
      </c>
      <c r="E945" s="155">
        <v>3</v>
      </c>
      <c r="F945" s="156">
        <v>32.799999999999997</v>
      </c>
      <c r="G945" s="157" t="s">
        <v>98</v>
      </c>
      <c r="H945" s="158">
        <v>98.4</v>
      </c>
      <c r="I945" s="159">
        <v>1</v>
      </c>
      <c r="J945" s="158">
        <v>98.4</v>
      </c>
      <c r="R945" s="47">
        <v>0</v>
      </c>
      <c r="S945" s="47">
        <v>0</v>
      </c>
      <c r="T945" s="47">
        <v>0</v>
      </c>
      <c r="U945" s="47">
        <v>0</v>
      </c>
    </row>
    <row r="946" spans="1:21" ht="15" outlineLevel="1">
      <c r="C946" s="131" t="s">
        <v>95</v>
      </c>
      <c r="G946" s="225">
        <v>98.4</v>
      </c>
      <c r="H946" s="225"/>
      <c r="I946" s="225">
        <v>98.4</v>
      </c>
      <c r="J946" s="225"/>
      <c r="O946" s="47">
        <v>98.4</v>
      </c>
      <c r="P946" s="47">
        <v>98.4</v>
      </c>
    </row>
    <row r="947" spans="1:21" ht="42.75" outlineLevel="1">
      <c r="A947" s="152" t="s">
        <v>565</v>
      </c>
      <c r="B947" s="153" t="s">
        <v>784</v>
      </c>
      <c r="C947" s="153" t="s">
        <v>785</v>
      </c>
      <c r="D947" s="154" t="s">
        <v>454</v>
      </c>
      <c r="E947" s="155">
        <v>1</v>
      </c>
      <c r="F947" s="156"/>
      <c r="G947" s="157"/>
      <c r="H947" s="158"/>
      <c r="I947" s="159" t="s">
        <v>98</v>
      </c>
      <c r="J947" s="158"/>
      <c r="R947" s="47">
        <v>0</v>
      </c>
      <c r="S947" s="47">
        <v>0</v>
      </c>
      <c r="T947" s="47">
        <v>0</v>
      </c>
      <c r="U947" s="47">
        <v>0</v>
      </c>
    </row>
    <row r="948" spans="1:21" ht="15" outlineLevel="1">
      <c r="C948" s="131" t="s">
        <v>95</v>
      </c>
      <c r="G948" s="225">
        <v>0</v>
      </c>
      <c r="H948" s="225"/>
      <c r="I948" s="225">
        <v>0</v>
      </c>
      <c r="J948" s="225"/>
      <c r="O948" s="47">
        <v>0</v>
      </c>
      <c r="P948" s="47">
        <v>0</v>
      </c>
    </row>
    <row r="949" spans="1:21" ht="42.75" outlineLevel="1">
      <c r="A949" s="152" t="s">
        <v>569</v>
      </c>
      <c r="B949" s="153" t="s">
        <v>772</v>
      </c>
      <c r="C949" s="153" t="s">
        <v>786</v>
      </c>
      <c r="D949" s="154" t="s">
        <v>454</v>
      </c>
      <c r="E949" s="155">
        <v>1</v>
      </c>
      <c r="F949" s="156">
        <v>108.86</v>
      </c>
      <c r="G949" s="157" t="s">
        <v>98</v>
      </c>
      <c r="H949" s="158">
        <v>108.86</v>
      </c>
      <c r="I949" s="159">
        <v>1</v>
      </c>
      <c r="J949" s="158">
        <v>108.86</v>
      </c>
      <c r="R949" s="47">
        <v>0</v>
      </c>
      <c r="S949" s="47">
        <v>0</v>
      </c>
      <c r="T949" s="47">
        <v>0</v>
      </c>
      <c r="U949" s="47">
        <v>0</v>
      </c>
    </row>
    <row r="950" spans="1:21" ht="15" outlineLevel="1">
      <c r="C950" s="131" t="s">
        <v>95</v>
      </c>
      <c r="G950" s="225">
        <v>108.86</v>
      </c>
      <c r="H950" s="225"/>
      <c r="I950" s="225">
        <v>108.86</v>
      </c>
      <c r="J950" s="225"/>
      <c r="O950" s="47">
        <v>108.86</v>
      </c>
      <c r="P950" s="47">
        <v>108.86</v>
      </c>
    </row>
    <row r="951" spans="1:21" ht="42.75" outlineLevel="1">
      <c r="A951" s="152" t="s">
        <v>572</v>
      </c>
      <c r="B951" s="153" t="s">
        <v>772</v>
      </c>
      <c r="C951" s="153" t="s">
        <v>787</v>
      </c>
      <c r="D951" s="154" t="s">
        <v>454</v>
      </c>
      <c r="E951" s="155">
        <v>1</v>
      </c>
      <c r="F951" s="156">
        <v>197.9</v>
      </c>
      <c r="G951" s="157" t="s">
        <v>98</v>
      </c>
      <c r="H951" s="158">
        <v>197.9</v>
      </c>
      <c r="I951" s="159">
        <v>1</v>
      </c>
      <c r="J951" s="158">
        <v>197.9</v>
      </c>
      <c r="R951" s="47">
        <v>0</v>
      </c>
      <c r="S951" s="47">
        <v>0</v>
      </c>
      <c r="T951" s="47">
        <v>0</v>
      </c>
      <c r="U951" s="47">
        <v>0</v>
      </c>
    </row>
    <row r="952" spans="1:21" ht="15" outlineLevel="1">
      <c r="C952" s="131" t="s">
        <v>95</v>
      </c>
      <c r="G952" s="225">
        <v>197.9</v>
      </c>
      <c r="H952" s="225"/>
      <c r="I952" s="225">
        <v>197.9</v>
      </c>
      <c r="J952" s="225"/>
      <c r="O952" s="47">
        <v>197.9</v>
      </c>
      <c r="P952" s="47">
        <v>197.9</v>
      </c>
    </row>
    <row r="953" spans="1:21" ht="42.75" outlineLevel="1">
      <c r="A953" s="152" t="s">
        <v>576</v>
      </c>
      <c r="B953" s="153" t="s">
        <v>772</v>
      </c>
      <c r="C953" s="153" t="s">
        <v>788</v>
      </c>
      <c r="D953" s="154" t="s">
        <v>454</v>
      </c>
      <c r="E953" s="155">
        <v>1</v>
      </c>
      <c r="F953" s="156">
        <v>197.9</v>
      </c>
      <c r="G953" s="157" t="s">
        <v>98</v>
      </c>
      <c r="H953" s="158">
        <v>197.9</v>
      </c>
      <c r="I953" s="159">
        <v>1</v>
      </c>
      <c r="J953" s="158">
        <v>197.9</v>
      </c>
      <c r="R953" s="47">
        <v>0</v>
      </c>
      <c r="S953" s="47">
        <v>0</v>
      </c>
      <c r="T953" s="47">
        <v>0</v>
      </c>
      <c r="U953" s="47">
        <v>0</v>
      </c>
    </row>
    <row r="954" spans="1:21" ht="15" outlineLevel="1">
      <c r="C954" s="131" t="s">
        <v>95</v>
      </c>
      <c r="G954" s="225">
        <v>197.9</v>
      </c>
      <c r="H954" s="225"/>
      <c r="I954" s="225">
        <v>197.9</v>
      </c>
      <c r="J954" s="225"/>
      <c r="O954" s="47">
        <v>197.9</v>
      </c>
      <c r="P954" s="47">
        <v>197.9</v>
      </c>
    </row>
    <row r="955" spans="1:21" ht="92.25" outlineLevel="1">
      <c r="A955" s="147" t="s">
        <v>579</v>
      </c>
      <c r="B955" s="148" t="s">
        <v>166</v>
      </c>
      <c r="C955" s="148" t="s">
        <v>789</v>
      </c>
      <c r="D955" s="149" t="s">
        <v>779</v>
      </c>
      <c r="E955" s="134">
        <v>25</v>
      </c>
      <c r="F955" s="150"/>
      <c r="G955" s="127"/>
      <c r="H955" s="128"/>
      <c r="I955" s="151" t="s">
        <v>98</v>
      </c>
      <c r="J955" s="128"/>
      <c r="R955" s="47">
        <v>780.72</v>
      </c>
      <c r="S955" s="47">
        <v>780.72</v>
      </c>
      <c r="T955" s="47">
        <v>585.54</v>
      </c>
      <c r="U955" s="47">
        <v>585.54</v>
      </c>
    </row>
    <row r="956" spans="1:21" ht="14.25" outlineLevel="1">
      <c r="A956" s="147"/>
      <c r="B956" s="148"/>
      <c r="C956" s="148" t="s">
        <v>88</v>
      </c>
      <c r="D956" s="149"/>
      <c r="E956" s="134"/>
      <c r="F956" s="150">
        <v>29.15</v>
      </c>
      <c r="G956" s="127" t="s">
        <v>771</v>
      </c>
      <c r="H956" s="128">
        <v>874.5</v>
      </c>
      <c r="I956" s="151">
        <v>1</v>
      </c>
      <c r="J956" s="128">
        <v>874.5</v>
      </c>
      <c r="Q956" s="47">
        <v>874.5</v>
      </c>
    </row>
    <row r="957" spans="1:21" ht="14.25" outlineLevel="1">
      <c r="A957" s="147"/>
      <c r="B957" s="148"/>
      <c r="C957" s="148" t="s">
        <v>89</v>
      </c>
      <c r="D957" s="149"/>
      <c r="E957" s="134"/>
      <c r="F957" s="150">
        <v>55.46</v>
      </c>
      <c r="G957" s="127" t="s">
        <v>771</v>
      </c>
      <c r="H957" s="128">
        <v>1663.8</v>
      </c>
      <c r="I957" s="151">
        <v>1</v>
      </c>
      <c r="J957" s="128">
        <v>1663.8</v>
      </c>
    </row>
    <row r="958" spans="1:21" ht="14.25" outlineLevel="1">
      <c r="A958" s="147"/>
      <c r="B958" s="148"/>
      <c r="C958" s="148" t="s">
        <v>96</v>
      </c>
      <c r="D958" s="149"/>
      <c r="E958" s="134"/>
      <c r="F958" s="150">
        <v>3.38</v>
      </c>
      <c r="G958" s="127" t="s">
        <v>771</v>
      </c>
      <c r="H958" s="160">
        <v>101.4</v>
      </c>
      <c r="I958" s="151">
        <v>1</v>
      </c>
      <c r="J958" s="160">
        <v>101.4</v>
      </c>
      <c r="Q958" s="47">
        <v>101.4</v>
      </c>
    </row>
    <row r="959" spans="1:21" ht="14.25" outlineLevel="1">
      <c r="A959" s="147"/>
      <c r="B959" s="148"/>
      <c r="C959" s="148" t="s">
        <v>90</v>
      </c>
      <c r="D959" s="149" t="s">
        <v>91</v>
      </c>
      <c r="E959" s="134">
        <v>80</v>
      </c>
      <c r="F959" s="150"/>
      <c r="G959" s="127"/>
      <c r="H959" s="128">
        <v>780.72</v>
      </c>
      <c r="I959" s="151">
        <v>80</v>
      </c>
      <c r="J959" s="128">
        <v>780.72</v>
      </c>
    </row>
    <row r="960" spans="1:21" ht="14.25" outlineLevel="1">
      <c r="A960" s="147"/>
      <c r="B960" s="148"/>
      <c r="C960" s="148" t="s">
        <v>92</v>
      </c>
      <c r="D960" s="149" t="s">
        <v>91</v>
      </c>
      <c r="E960" s="134">
        <v>60</v>
      </c>
      <c r="F960" s="150"/>
      <c r="G960" s="127"/>
      <c r="H960" s="128">
        <v>585.54</v>
      </c>
      <c r="I960" s="151">
        <v>60</v>
      </c>
      <c r="J960" s="128">
        <v>585.54</v>
      </c>
    </row>
    <row r="961" spans="1:21" ht="14.25" outlineLevel="1">
      <c r="A961" s="152"/>
      <c r="B961" s="153"/>
      <c r="C961" s="153" t="s">
        <v>93</v>
      </c>
      <c r="D961" s="154" t="s">
        <v>94</v>
      </c>
      <c r="E961" s="155">
        <v>3.03</v>
      </c>
      <c r="F961" s="156"/>
      <c r="G961" s="157" t="s">
        <v>771</v>
      </c>
      <c r="H961" s="158">
        <v>90.899999999999991</v>
      </c>
      <c r="I961" s="159"/>
      <c r="J961" s="158"/>
    </row>
    <row r="962" spans="1:21" ht="15" outlineLevel="1">
      <c r="C962" s="131" t="s">
        <v>95</v>
      </c>
      <c r="G962" s="225">
        <v>3904.5600000000004</v>
      </c>
      <c r="H962" s="225"/>
      <c r="I962" s="225">
        <v>3904.5600000000004</v>
      </c>
      <c r="J962" s="225"/>
      <c r="O962" s="79">
        <v>3904.5600000000004</v>
      </c>
      <c r="P962" s="79">
        <v>3904.5600000000004</v>
      </c>
    </row>
    <row r="963" spans="1:21" ht="42.75" outlineLevel="1">
      <c r="A963" s="152" t="s">
        <v>583</v>
      </c>
      <c r="B963" s="153" t="s">
        <v>772</v>
      </c>
      <c r="C963" s="153" t="s">
        <v>790</v>
      </c>
      <c r="D963" s="154" t="s">
        <v>454</v>
      </c>
      <c r="E963" s="155">
        <v>3</v>
      </c>
      <c r="F963" s="156">
        <v>73.17</v>
      </c>
      <c r="G963" s="157" t="s">
        <v>98</v>
      </c>
      <c r="H963" s="158">
        <v>219.51</v>
      </c>
      <c r="I963" s="159">
        <v>1</v>
      </c>
      <c r="J963" s="158">
        <v>219.51</v>
      </c>
      <c r="R963" s="47">
        <v>0</v>
      </c>
      <c r="S963" s="47">
        <v>0</v>
      </c>
      <c r="T963" s="47">
        <v>0</v>
      </c>
      <c r="U963" s="47">
        <v>0</v>
      </c>
    </row>
    <row r="964" spans="1:21" ht="15" outlineLevel="1">
      <c r="C964" s="131" t="s">
        <v>95</v>
      </c>
      <c r="G964" s="225">
        <v>219.51</v>
      </c>
      <c r="H964" s="225"/>
      <c r="I964" s="225">
        <v>219.51</v>
      </c>
      <c r="J964" s="225"/>
      <c r="O964" s="47">
        <v>219.51</v>
      </c>
      <c r="P964" s="47">
        <v>219.51</v>
      </c>
    </row>
    <row r="965" spans="1:21" ht="42.75" outlineLevel="1">
      <c r="A965" s="152" t="s">
        <v>587</v>
      </c>
      <c r="B965" s="153" t="s">
        <v>772</v>
      </c>
      <c r="C965" s="153" t="s">
        <v>791</v>
      </c>
      <c r="D965" s="154" t="s">
        <v>454</v>
      </c>
      <c r="E965" s="155">
        <v>1</v>
      </c>
      <c r="F965" s="156">
        <v>113.15</v>
      </c>
      <c r="G965" s="157" t="s">
        <v>98</v>
      </c>
      <c r="H965" s="158">
        <v>113.15</v>
      </c>
      <c r="I965" s="159">
        <v>1</v>
      </c>
      <c r="J965" s="158">
        <v>113.15</v>
      </c>
      <c r="R965" s="47">
        <v>0</v>
      </c>
      <c r="S965" s="47">
        <v>0</v>
      </c>
      <c r="T965" s="47">
        <v>0</v>
      </c>
      <c r="U965" s="47">
        <v>0</v>
      </c>
    </row>
    <row r="966" spans="1:21" ht="15" outlineLevel="1">
      <c r="C966" s="131" t="s">
        <v>95</v>
      </c>
      <c r="G966" s="225">
        <v>113.15</v>
      </c>
      <c r="H966" s="225"/>
      <c r="I966" s="225">
        <v>113.15</v>
      </c>
      <c r="J966" s="225"/>
      <c r="O966" s="47">
        <v>113.15</v>
      </c>
      <c r="P966" s="47">
        <v>113.15</v>
      </c>
    </row>
    <row r="967" spans="1:21" ht="42.75" outlineLevel="1">
      <c r="A967" s="152" t="s">
        <v>597</v>
      </c>
      <c r="B967" s="153" t="s">
        <v>784</v>
      </c>
      <c r="C967" s="153" t="s">
        <v>792</v>
      </c>
      <c r="D967" s="154" t="s">
        <v>454</v>
      </c>
      <c r="E967" s="155">
        <v>1</v>
      </c>
      <c r="F967" s="156"/>
      <c r="G967" s="157"/>
      <c r="H967" s="158"/>
      <c r="I967" s="159" t="s">
        <v>98</v>
      </c>
      <c r="J967" s="158"/>
      <c r="R967" s="47">
        <v>0</v>
      </c>
      <c r="S967" s="47">
        <v>0</v>
      </c>
      <c r="T967" s="47">
        <v>0</v>
      </c>
      <c r="U967" s="47">
        <v>0</v>
      </c>
    </row>
    <row r="968" spans="1:21" ht="15" outlineLevel="1">
      <c r="C968" s="131" t="s">
        <v>95</v>
      </c>
      <c r="G968" s="225">
        <v>0</v>
      </c>
      <c r="H968" s="225"/>
      <c r="I968" s="225">
        <v>0</v>
      </c>
      <c r="J968" s="225"/>
      <c r="O968" s="47">
        <v>0</v>
      </c>
      <c r="P968" s="47">
        <v>0</v>
      </c>
    </row>
    <row r="969" spans="1:21" ht="42.75" outlineLevel="1">
      <c r="A969" s="152" t="s">
        <v>793</v>
      </c>
      <c r="B969" s="153" t="s">
        <v>772</v>
      </c>
      <c r="C969" s="153" t="s">
        <v>794</v>
      </c>
      <c r="D969" s="154" t="s">
        <v>454</v>
      </c>
      <c r="E969" s="155">
        <v>4</v>
      </c>
      <c r="F969" s="156">
        <v>197.9</v>
      </c>
      <c r="G969" s="157" t="s">
        <v>98</v>
      </c>
      <c r="H969" s="158">
        <v>791.6</v>
      </c>
      <c r="I969" s="159">
        <v>1</v>
      </c>
      <c r="J969" s="158">
        <v>791.6</v>
      </c>
      <c r="R969" s="47">
        <v>0</v>
      </c>
      <c r="S969" s="47">
        <v>0</v>
      </c>
      <c r="T969" s="47">
        <v>0</v>
      </c>
      <c r="U969" s="47">
        <v>0</v>
      </c>
    </row>
    <row r="970" spans="1:21" ht="15" outlineLevel="1">
      <c r="C970" s="131" t="s">
        <v>95</v>
      </c>
      <c r="G970" s="225">
        <v>791.6</v>
      </c>
      <c r="H970" s="225"/>
      <c r="I970" s="225">
        <v>791.6</v>
      </c>
      <c r="J970" s="225"/>
      <c r="O970" s="47">
        <v>791.6</v>
      </c>
      <c r="P970" s="47">
        <v>791.6</v>
      </c>
    </row>
    <row r="971" spans="1:21" ht="42.75" outlineLevel="1">
      <c r="A971" s="152" t="s">
        <v>795</v>
      </c>
      <c r="B971" s="153" t="s">
        <v>784</v>
      </c>
      <c r="C971" s="153" t="s">
        <v>796</v>
      </c>
      <c r="D971" s="154" t="s">
        <v>454</v>
      </c>
      <c r="E971" s="155">
        <v>1</v>
      </c>
      <c r="F971" s="156"/>
      <c r="G971" s="157"/>
      <c r="H971" s="158"/>
      <c r="I971" s="159" t="s">
        <v>98</v>
      </c>
      <c r="J971" s="158"/>
      <c r="R971" s="47">
        <v>0</v>
      </c>
      <c r="S971" s="47">
        <v>0</v>
      </c>
      <c r="T971" s="47">
        <v>0</v>
      </c>
      <c r="U971" s="47">
        <v>0</v>
      </c>
    </row>
    <row r="972" spans="1:21" ht="15" outlineLevel="1">
      <c r="C972" s="131" t="s">
        <v>95</v>
      </c>
      <c r="G972" s="225">
        <v>0</v>
      </c>
      <c r="H972" s="225"/>
      <c r="I972" s="225">
        <v>0</v>
      </c>
      <c r="J972" s="225"/>
      <c r="O972" s="47">
        <v>0</v>
      </c>
      <c r="P972" s="47">
        <v>0</v>
      </c>
    </row>
    <row r="973" spans="1:21" ht="42.75" outlineLevel="1">
      <c r="A973" s="152" t="s">
        <v>600</v>
      </c>
      <c r="B973" s="153" t="s">
        <v>784</v>
      </c>
      <c r="C973" s="153" t="s">
        <v>797</v>
      </c>
      <c r="D973" s="154" t="s">
        <v>454</v>
      </c>
      <c r="E973" s="155">
        <v>1</v>
      </c>
      <c r="F973" s="156"/>
      <c r="G973" s="157"/>
      <c r="H973" s="158"/>
      <c r="I973" s="159" t="s">
        <v>98</v>
      </c>
      <c r="J973" s="158"/>
      <c r="R973" s="47">
        <v>0</v>
      </c>
      <c r="S973" s="47">
        <v>0</v>
      </c>
      <c r="T973" s="47">
        <v>0</v>
      </c>
      <c r="U973" s="47">
        <v>0</v>
      </c>
    </row>
    <row r="974" spans="1:21" ht="15" outlineLevel="1">
      <c r="C974" s="131" t="s">
        <v>95</v>
      </c>
      <c r="G974" s="225">
        <v>0</v>
      </c>
      <c r="H974" s="225"/>
      <c r="I974" s="225">
        <v>0</v>
      </c>
      <c r="J974" s="225"/>
      <c r="O974" s="47">
        <v>0</v>
      </c>
      <c r="P974" s="47">
        <v>0</v>
      </c>
    </row>
    <row r="975" spans="1:21" ht="28.5" outlineLevel="1">
      <c r="A975" s="147" t="s">
        <v>603</v>
      </c>
      <c r="B975" s="148" t="s">
        <v>734</v>
      </c>
      <c r="C975" s="148" t="s">
        <v>735</v>
      </c>
      <c r="D975" s="149" t="s">
        <v>736</v>
      </c>
      <c r="E975" s="134">
        <v>0.02</v>
      </c>
      <c r="F975" s="150"/>
      <c r="G975" s="127"/>
      <c r="H975" s="128"/>
      <c r="I975" s="151" t="s">
        <v>98</v>
      </c>
      <c r="J975" s="128"/>
      <c r="R975" s="47">
        <v>9.81</v>
      </c>
      <c r="S975" s="47">
        <v>9.81</v>
      </c>
      <c r="T975" s="47">
        <v>5.71</v>
      </c>
      <c r="U975" s="47">
        <v>5.71</v>
      </c>
    </row>
    <row r="976" spans="1:21" ht="14.25" outlineLevel="1">
      <c r="A976" s="147"/>
      <c r="B976" s="148"/>
      <c r="C976" s="148" t="s">
        <v>88</v>
      </c>
      <c r="D976" s="149"/>
      <c r="E976" s="134"/>
      <c r="F976" s="150">
        <v>475.27</v>
      </c>
      <c r="G976" s="127" t="s">
        <v>98</v>
      </c>
      <c r="H976" s="128">
        <v>9.51</v>
      </c>
      <c r="I976" s="151">
        <v>1</v>
      </c>
      <c r="J976" s="128">
        <v>9.51</v>
      </c>
      <c r="Q976" s="47">
        <v>9.51</v>
      </c>
    </row>
    <row r="977" spans="1:21" ht="14.25" outlineLevel="1">
      <c r="A977" s="147"/>
      <c r="B977" s="148"/>
      <c r="C977" s="148" t="s">
        <v>89</v>
      </c>
      <c r="D977" s="149"/>
      <c r="E977" s="134"/>
      <c r="F977" s="150">
        <v>5.92</v>
      </c>
      <c r="G977" s="127" t="s">
        <v>98</v>
      </c>
      <c r="H977" s="128">
        <v>0.12</v>
      </c>
      <c r="I977" s="151">
        <v>1</v>
      </c>
      <c r="J977" s="128">
        <v>0.12</v>
      </c>
    </row>
    <row r="978" spans="1:21" ht="14.25" outlineLevel="1">
      <c r="A978" s="147"/>
      <c r="B978" s="148"/>
      <c r="C978" s="148" t="s">
        <v>96</v>
      </c>
      <c r="D978" s="149"/>
      <c r="E978" s="134"/>
      <c r="F978" s="150">
        <v>0.68</v>
      </c>
      <c r="G978" s="127" t="s">
        <v>98</v>
      </c>
      <c r="H978" s="160">
        <v>0.01</v>
      </c>
      <c r="I978" s="151">
        <v>1</v>
      </c>
      <c r="J978" s="160">
        <v>0.01</v>
      </c>
      <c r="Q978" s="47">
        <v>0.01</v>
      </c>
    </row>
    <row r="979" spans="1:21" ht="14.25" outlineLevel="1">
      <c r="A979" s="147"/>
      <c r="B979" s="148"/>
      <c r="C979" s="148" t="s">
        <v>97</v>
      </c>
      <c r="D979" s="149"/>
      <c r="E979" s="134"/>
      <c r="F979" s="150">
        <v>2045</v>
      </c>
      <c r="G979" s="127" t="s">
        <v>98</v>
      </c>
      <c r="H979" s="128">
        <v>40.9</v>
      </c>
      <c r="I979" s="151">
        <v>1</v>
      </c>
      <c r="J979" s="128">
        <v>40.9</v>
      </c>
    </row>
    <row r="980" spans="1:21" ht="14.25" outlineLevel="1">
      <c r="A980" s="147"/>
      <c r="B980" s="148"/>
      <c r="C980" s="148" t="s">
        <v>90</v>
      </c>
      <c r="D980" s="149" t="s">
        <v>91</v>
      </c>
      <c r="E980" s="134">
        <v>103</v>
      </c>
      <c r="F980" s="150"/>
      <c r="G980" s="127"/>
      <c r="H980" s="128">
        <v>9.81</v>
      </c>
      <c r="I980" s="151">
        <v>103</v>
      </c>
      <c r="J980" s="128">
        <v>9.81</v>
      </c>
    </row>
    <row r="981" spans="1:21" ht="14.25" outlineLevel="1">
      <c r="A981" s="147"/>
      <c r="B981" s="148"/>
      <c r="C981" s="148" t="s">
        <v>92</v>
      </c>
      <c r="D981" s="149" t="s">
        <v>91</v>
      </c>
      <c r="E981" s="134">
        <v>60</v>
      </c>
      <c r="F981" s="150"/>
      <c r="G981" s="127"/>
      <c r="H981" s="128">
        <v>5.71</v>
      </c>
      <c r="I981" s="151">
        <v>60</v>
      </c>
      <c r="J981" s="128">
        <v>5.71</v>
      </c>
    </row>
    <row r="982" spans="1:21" ht="14.25" outlineLevel="1">
      <c r="A982" s="152"/>
      <c r="B982" s="153"/>
      <c r="C982" s="153" t="s">
        <v>93</v>
      </c>
      <c r="D982" s="154" t="s">
        <v>94</v>
      </c>
      <c r="E982" s="155">
        <v>52.4</v>
      </c>
      <c r="F982" s="156"/>
      <c r="G982" s="157" t="s">
        <v>98</v>
      </c>
      <c r="H982" s="158">
        <v>1.048</v>
      </c>
      <c r="I982" s="159"/>
      <c r="J982" s="158"/>
    </row>
    <row r="983" spans="1:21" ht="15" outlineLevel="1">
      <c r="C983" s="131" t="s">
        <v>95</v>
      </c>
      <c r="G983" s="225">
        <v>66.05</v>
      </c>
      <c r="H983" s="225"/>
      <c r="I983" s="225">
        <v>66.05</v>
      </c>
      <c r="J983" s="225"/>
      <c r="O983" s="79">
        <v>66.05</v>
      </c>
      <c r="P983" s="79">
        <v>66.05</v>
      </c>
    </row>
    <row r="984" spans="1:21" ht="116.25" outlineLevel="1">
      <c r="A984" s="147" t="s">
        <v>611</v>
      </c>
      <c r="B984" s="148" t="s">
        <v>167</v>
      </c>
      <c r="C984" s="148" t="s">
        <v>798</v>
      </c>
      <c r="D984" s="149" t="s">
        <v>799</v>
      </c>
      <c r="E984" s="134">
        <v>0.1</v>
      </c>
      <c r="F984" s="150"/>
      <c r="G984" s="127"/>
      <c r="H984" s="128"/>
      <c r="I984" s="151" t="s">
        <v>98</v>
      </c>
      <c r="J984" s="128"/>
      <c r="R984" s="47">
        <v>15.16</v>
      </c>
      <c r="S984" s="47">
        <v>15.16</v>
      </c>
      <c r="T984" s="47">
        <v>9.83</v>
      </c>
      <c r="U984" s="47">
        <v>9.83</v>
      </c>
    </row>
    <row r="985" spans="1:21" ht="14.25" outlineLevel="1">
      <c r="A985" s="147"/>
      <c r="B985" s="148"/>
      <c r="C985" s="148" t="s">
        <v>88</v>
      </c>
      <c r="D985" s="149"/>
      <c r="E985" s="134"/>
      <c r="F985" s="150">
        <v>84.37</v>
      </c>
      <c r="G985" s="127" t="s">
        <v>451</v>
      </c>
      <c r="H985" s="128">
        <v>11.64</v>
      </c>
      <c r="I985" s="151">
        <v>1</v>
      </c>
      <c r="J985" s="128">
        <v>11.64</v>
      </c>
      <c r="Q985" s="47">
        <v>11.64</v>
      </c>
    </row>
    <row r="986" spans="1:21" ht="14.25" outlineLevel="1">
      <c r="A986" s="147"/>
      <c r="B986" s="148"/>
      <c r="C986" s="148" t="s">
        <v>89</v>
      </c>
      <c r="D986" s="149"/>
      <c r="E986" s="134"/>
      <c r="F986" s="150">
        <v>19.690000000000001</v>
      </c>
      <c r="G986" s="127" t="s">
        <v>452</v>
      </c>
      <c r="H986" s="128">
        <v>2.95</v>
      </c>
      <c r="I986" s="151">
        <v>1</v>
      </c>
      <c r="J986" s="128">
        <v>2.95</v>
      </c>
    </row>
    <row r="987" spans="1:21" ht="14.25" outlineLevel="1">
      <c r="A987" s="147"/>
      <c r="B987" s="148"/>
      <c r="C987" s="148" t="s">
        <v>96</v>
      </c>
      <c r="D987" s="149"/>
      <c r="E987" s="134"/>
      <c r="F987" s="150">
        <v>1.35</v>
      </c>
      <c r="G987" s="127" t="s">
        <v>452</v>
      </c>
      <c r="H987" s="160">
        <v>0.2</v>
      </c>
      <c r="I987" s="151">
        <v>1</v>
      </c>
      <c r="J987" s="160">
        <v>0.2</v>
      </c>
      <c r="Q987" s="47">
        <v>0.2</v>
      </c>
    </row>
    <row r="988" spans="1:21" ht="14.25" outlineLevel="1">
      <c r="A988" s="147"/>
      <c r="B988" s="148"/>
      <c r="C988" s="148" t="s">
        <v>97</v>
      </c>
      <c r="D988" s="149"/>
      <c r="E988" s="134"/>
      <c r="F988" s="150">
        <v>1678.91</v>
      </c>
      <c r="G988" s="127" t="s">
        <v>98</v>
      </c>
      <c r="H988" s="128">
        <v>167.89</v>
      </c>
      <c r="I988" s="151">
        <v>1</v>
      </c>
      <c r="J988" s="128">
        <v>167.89</v>
      </c>
    </row>
    <row r="989" spans="1:21" ht="57" outlineLevel="1">
      <c r="A989" s="147" t="s">
        <v>800</v>
      </c>
      <c r="B989" s="148" t="s">
        <v>801</v>
      </c>
      <c r="C989" s="148" t="s">
        <v>802</v>
      </c>
      <c r="D989" s="149" t="s">
        <v>803</v>
      </c>
      <c r="E989" s="134">
        <v>-1</v>
      </c>
      <c r="F989" s="150">
        <v>163.69999999999999</v>
      </c>
      <c r="G989" s="164" t="s">
        <v>98</v>
      </c>
      <c r="H989" s="128">
        <v>-163.69999999999999</v>
      </c>
      <c r="I989" s="151">
        <v>1</v>
      </c>
      <c r="J989" s="128">
        <v>-163.69999999999999</v>
      </c>
      <c r="R989" s="47">
        <v>0</v>
      </c>
      <c r="S989" s="47">
        <v>0</v>
      </c>
      <c r="T989" s="47">
        <v>0</v>
      </c>
      <c r="U989" s="47">
        <v>0</v>
      </c>
    </row>
    <row r="990" spans="1:21" ht="14.25" outlineLevel="1">
      <c r="A990" s="147"/>
      <c r="B990" s="148"/>
      <c r="C990" s="148" t="s">
        <v>90</v>
      </c>
      <c r="D990" s="149" t="s">
        <v>91</v>
      </c>
      <c r="E990" s="134">
        <v>128</v>
      </c>
      <c r="F990" s="150"/>
      <c r="G990" s="127"/>
      <c r="H990" s="128">
        <v>15.16</v>
      </c>
      <c r="I990" s="151">
        <v>128</v>
      </c>
      <c r="J990" s="128">
        <v>15.16</v>
      </c>
    </row>
    <row r="991" spans="1:21" ht="14.25" outlineLevel="1">
      <c r="A991" s="147"/>
      <c r="B991" s="148"/>
      <c r="C991" s="148" t="s">
        <v>92</v>
      </c>
      <c r="D991" s="149" t="s">
        <v>91</v>
      </c>
      <c r="E991" s="134">
        <v>83</v>
      </c>
      <c r="F991" s="150"/>
      <c r="G991" s="127"/>
      <c r="H991" s="128">
        <v>9.83</v>
      </c>
      <c r="I991" s="151">
        <v>83</v>
      </c>
      <c r="J991" s="128">
        <v>9.83</v>
      </c>
    </row>
    <row r="992" spans="1:21" ht="14.25" outlineLevel="1">
      <c r="A992" s="152"/>
      <c r="B992" s="153"/>
      <c r="C992" s="153" t="s">
        <v>93</v>
      </c>
      <c r="D992" s="154" t="s">
        <v>94</v>
      </c>
      <c r="E992" s="155">
        <v>8.77</v>
      </c>
      <c r="F992" s="156"/>
      <c r="G992" s="157" t="s">
        <v>451</v>
      </c>
      <c r="H992" s="158">
        <v>1.2102599999999999</v>
      </c>
      <c r="I992" s="159"/>
      <c r="J992" s="158"/>
    </row>
    <row r="993" spans="1:21" ht="15" outlineLevel="1">
      <c r="C993" s="131" t="s">
        <v>95</v>
      </c>
      <c r="G993" s="225">
        <v>43.769999999999982</v>
      </c>
      <c r="H993" s="225"/>
      <c r="I993" s="225">
        <v>43.77000000000001</v>
      </c>
      <c r="J993" s="225"/>
      <c r="O993" s="79">
        <v>43.769999999999982</v>
      </c>
      <c r="P993" s="79">
        <v>43.77000000000001</v>
      </c>
    </row>
    <row r="994" spans="1:21" ht="116.25" outlineLevel="1">
      <c r="A994" s="147" t="s">
        <v>616</v>
      </c>
      <c r="B994" s="148" t="s">
        <v>167</v>
      </c>
      <c r="C994" s="148" t="s">
        <v>798</v>
      </c>
      <c r="D994" s="149" t="s">
        <v>799</v>
      </c>
      <c r="E994" s="134">
        <v>0.1</v>
      </c>
      <c r="F994" s="150"/>
      <c r="G994" s="127"/>
      <c r="H994" s="128"/>
      <c r="I994" s="151" t="s">
        <v>98</v>
      </c>
      <c r="J994" s="128"/>
      <c r="R994" s="47">
        <v>15.16</v>
      </c>
      <c r="S994" s="47">
        <v>15.16</v>
      </c>
      <c r="T994" s="47">
        <v>9.83</v>
      </c>
      <c r="U994" s="47">
        <v>9.83</v>
      </c>
    </row>
    <row r="995" spans="1:21" ht="14.25" outlineLevel="1">
      <c r="A995" s="147"/>
      <c r="B995" s="148"/>
      <c r="C995" s="148" t="s">
        <v>88</v>
      </c>
      <c r="D995" s="149"/>
      <c r="E995" s="134"/>
      <c r="F995" s="150">
        <v>84.37</v>
      </c>
      <c r="G995" s="127" t="s">
        <v>451</v>
      </c>
      <c r="H995" s="128">
        <v>11.64</v>
      </c>
      <c r="I995" s="151">
        <v>1</v>
      </c>
      <c r="J995" s="128">
        <v>11.64</v>
      </c>
      <c r="Q995" s="47">
        <v>11.64</v>
      </c>
    </row>
    <row r="996" spans="1:21" ht="14.25" outlineLevel="1">
      <c r="A996" s="147"/>
      <c r="B996" s="148"/>
      <c r="C996" s="148" t="s">
        <v>89</v>
      </c>
      <c r="D996" s="149"/>
      <c r="E996" s="134"/>
      <c r="F996" s="150">
        <v>19.690000000000001</v>
      </c>
      <c r="G996" s="127" t="s">
        <v>452</v>
      </c>
      <c r="H996" s="128">
        <v>2.95</v>
      </c>
      <c r="I996" s="151">
        <v>1</v>
      </c>
      <c r="J996" s="128">
        <v>2.95</v>
      </c>
    </row>
    <row r="997" spans="1:21" ht="14.25" outlineLevel="1">
      <c r="A997" s="147"/>
      <c r="B997" s="148"/>
      <c r="C997" s="148" t="s">
        <v>96</v>
      </c>
      <c r="D997" s="149"/>
      <c r="E997" s="134"/>
      <c r="F997" s="150">
        <v>1.35</v>
      </c>
      <c r="G997" s="127" t="s">
        <v>452</v>
      </c>
      <c r="H997" s="160">
        <v>0.2</v>
      </c>
      <c r="I997" s="151">
        <v>1</v>
      </c>
      <c r="J997" s="160">
        <v>0.2</v>
      </c>
      <c r="Q997" s="47">
        <v>0.2</v>
      </c>
    </row>
    <row r="998" spans="1:21" ht="14.25" outlineLevel="1">
      <c r="A998" s="147"/>
      <c r="B998" s="148"/>
      <c r="C998" s="148" t="s">
        <v>97</v>
      </c>
      <c r="D998" s="149"/>
      <c r="E998" s="134"/>
      <c r="F998" s="150">
        <v>1678.91</v>
      </c>
      <c r="G998" s="127" t="s">
        <v>98</v>
      </c>
      <c r="H998" s="128">
        <v>167.89</v>
      </c>
      <c r="I998" s="151">
        <v>1</v>
      </c>
      <c r="J998" s="128">
        <v>167.89</v>
      </c>
    </row>
    <row r="999" spans="1:21" ht="14.25" outlineLevel="1">
      <c r="A999" s="147"/>
      <c r="B999" s="148"/>
      <c r="C999" s="148" t="s">
        <v>90</v>
      </c>
      <c r="D999" s="149" t="s">
        <v>91</v>
      </c>
      <c r="E999" s="134">
        <v>128</v>
      </c>
      <c r="F999" s="150"/>
      <c r="G999" s="127"/>
      <c r="H999" s="128">
        <v>15.16</v>
      </c>
      <c r="I999" s="151">
        <v>128</v>
      </c>
      <c r="J999" s="128">
        <v>15.16</v>
      </c>
    </row>
    <row r="1000" spans="1:21" ht="14.25" outlineLevel="1">
      <c r="A1000" s="147"/>
      <c r="B1000" s="148"/>
      <c r="C1000" s="148" t="s">
        <v>92</v>
      </c>
      <c r="D1000" s="149" t="s">
        <v>91</v>
      </c>
      <c r="E1000" s="134">
        <v>83</v>
      </c>
      <c r="F1000" s="150"/>
      <c r="G1000" s="127"/>
      <c r="H1000" s="128">
        <v>9.83</v>
      </c>
      <c r="I1000" s="151">
        <v>83</v>
      </c>
      <c r="J1000" s="128">
        <v>9.83</v>
      </c>
    </row>
    <row r="1001" spans="1:21" ht="14.25" outlineLevel="1">
      <c r="A1001" s="152"/>
      <c r="B1001" s="153"/>
      <c r="C1001" s="153" t="s">
        <v>93</v>
      </c>
      <c r="D1001" s="154" t="s">
        <v>94</v>
      </c>
      <c r="E1001" s="155">
        <v>8.77</v>
      </c>
      <c r="F1001" s="156"/>
      <c r="G1001" s="157" t="s">
        <v>451</v>
      </c>
      <c r="H1001" s="158">
        <v>1.2102599999999999</v>
      </c>
      <c r="I1001" s="159"/>
      <c r="J1001" s="158"/>
    </row>
    <row r="1002" spans="1:21" ht="15" outlineLevel="1">
      <c r="C1002" s="131" t="s">
        <v>95</v>
      </c>
      <c r="G1002" s="225">
        <v>207.46999999999997</v>
      </c>
      <c r="H1002" s="225"/>
      <c r="I1002" s="225">
        <v>207.47</v>
      </c>
      <c r="J1002" s="225"/>
      <c r="O1002" s="79">
        <v>207.46999999999997</v>
      </c>
      <c r="P1002" s="79">
        <v>207.47</v>
      </c>
    </row>
    <row r="1003" spans="1:21" ht="57" outlineLevel="1">
      <c r="A1003" s="152" t="s">
        <v>617</v>
      </c>
      <c r="B1003" s="153" t="s">
        <v>772</v>
      </c>
      <c r="C1003" s="153" t="s">
        <v>804</v>
      </c>
      <c r="D1003" s="154" t="s">
        <v>454</v>
      </c>
      <c r="E1003" s="155">
        <v>1</v>
      </c>
      <c r="F1003" s="156">
        <v>4690.8599999999997</v>
      </c>
      <c r="G1003" s="157" t="s">
        <v>98</v>
      </c>
      <c r="H1003" s="158">
        <v>4690.8599999999997</v>
      </c>
      <c r="I1003" s="159">
        <v>1</v>
      </c>
      <c r="J1003" s="158">
        <v>4690.8599999999997</v>
      </c>
      <c r="R1003" s="47">
        <v>0</v>
      </c>
      <c r="S1003" s="47">
        <v>0</v>
      </c>
      <c r="T1003" s="47">
        <v>0</v>
      </c>
      <c r="U1003" s="47">
        <v>0</v>
      </c>
    </row>
    <row r="1004" spans="1:21" ht="15" outlineLevel="1">
      <c r="C1004" s="131" t="s">
        <v>95</v>
      </c>
      <c r="G1004" s="225">
        <v>4690.8599999999997</v>
      </c>
      <c r="H1004" s="225"/>
      <c r="I1004" s="225">
        <v>4690.8599999999997</v>
      </c>
      <c r="J1004" s="225"/>
      <c r="O1004" s="47">
        <v>4690.8599999999997</v>
      </c>
      <c r="P1004" s="47">
        <v>4690.8599999999997</v>
      </c>
    </row>
    <row r="1005" spans="1:21" ht="42.75" outlineLevel="1">
      <c r="A1005" s="152" t="s">
        <v>618</v>
      </c>
      <c r="B1005" s="153" t="s">
        <v>772</v>
      </c>
      <c r="C1005" s="153" t="s">
        <v>805</v>
      </c>
      <c r="D1005" s="154" t="s">
        <v>454</v>
      </c>
      <c r="E1005" s="155">
        <v>1</v>
      </c>
      <c r="F1005" s="156">
        <v>531.15</v>
      </c>
      <c r="G1005" s="157" t="s">
        <v>98</v>
      </c>
      <c r="H1005" s="158">
        <v>531.15</v>
      </c>
      <c r="I1005" s="159">
        <v>1</v>
      </c>
      <c r="J1005" s="158">
        <v>531.15</v>
      </c>
      <c r="R1005" s="47">
        <v>0</v>
      </c>
      <c r="S1005" s="47">
        <v>0</v>
      </c>
      <c r="T1005" s="47">
        <v>0</v>
      </c>
      <c r="U1005" s="47">
        <v>0</v>
      </c>
    </row>
    <row r="1006" spans="1:21" ht="15" outlineLevel="1">
      <c r="C1006" s="131" t="s">
        <v>95</v>
      </c>
      <c r="G1006" s="225">
        <v>531.15</v>
      </c>
      <c r="H1006" s="225"/>
      <c r="I1006" s="225">
        <v>531.15</v>
      </c>
      <c r="J1006" s="225"/>
      <c r="O1006" s="47">
        <v>531.15</v>
      </c>
      <c r="P1006" s="47">
        <v>531.15</v>
      </c>
    </row>
    <row r="1007" spans="1:21" ht="42.75" outlineLevel="1">
      <c r="A1007" s="152" t="s">
        <v>619</v>
      </c>
      <c r="B1007" s="153" t="s">
        <v>772</v>
      </c>
      <c r="C1007" s="153" t="s">
        <v>806</v>
      </c>
      <c r="D1007" s="154" t="s">
        <v>454</v>
      </c>
      <c r="E1007" s="155">
        <v>1</v>
      </c>
      <c r="F1007" s="156">
        <v>280.42</v>
      </c>
      <c r="G1007" s="157" t="s">
        <v>98</v>
      </c>
      <c r="H1007" s="158">
        <v>280.42</v>
      </c>
      <c r="I1007" s="159">
        <v>1</v>
      </c>
      <c r="J1007" s="158">
        <v>280.42</v>
      </c>
      <c r="R1007" s="47">
        <v>0</v>
      </c>
      <c r="S1007" s="47">
        <v>0</v>
      </c>
      <c r="T1007" s="47">
        <v>0</v>
      </c>
      <c r="U1007" s="47">
        <v>0</v>
      </c>
    </row>
    <row r="1008" spans="1:21" ht="15" outlineLevel="1">
      <c r="C1008" s="131" t="s">
        <v>95</v>
      </c>
      <c r="G1008" s="225">
        <v>280.42</v>
      </c>
      <c r="H1008" s="225"/>
      <c r="I1008" s="225">
        <v>280.42</v>
      </c>
      <c r="J1008" s="225"/>
      <c r="O1008" s="47">
        <v>280.42</v>
      </c>
      <c r="P1008" s="47">
        <v>280.42</v>
      </c>
    </row>
    <row r="1009" spans="1:21" ht="116.25" outlineLevel="1">
      <c r="A1009" s="147" t="s">
        <v>620</v>
      </c>
      <c r="B1009" s="148" t="s">
        <v>168</v>
      </c>
      <c r="C1009" s="148" t="s">
        <v>807</v>
      </c>
      <c r="D1009" s="149" t="s">
        <v>799</v>
      </c>
      <c r="E1009" s="134">
        <v>0.1</v>
      </c>
      <c r="F1009" s="150"/>
      <c r="G1009" s="127"/>
      <c r="H1009" s="128"/>
      <c r="I1009" s="151" t="s">
        <v>98</v>
      </c>
      <c r="J1009" s="128"/>
      <c r="R1009" s="47">
        <v>19.11</v>
      </c>
      <c r="S1009" s="47">
        <v>19.11</v>
      </c>
      <c r="T1009" s="47">
        <v>12.39</v>
      </c>
      <c r="U1009" s="47">
        <v>12.39</v>
      </c>
    </row>
    <row r="1010" spans="1:21" ht="14.25" outlineLevel="1">
      <c r="A1010" s="147"/>
      <c r="B1010" s="148"/>
      <c r="C1010" s="148" t="s">
        <v>88</v>
      </c>
      <c r="D1010" s="149"/>
      <c r="E1010" s="134"/>
      <c r="F1010" s="150">
        <v>104.76</v>
      </c>
      <c r="G1010" s="127" t="s">
        <v>451</v>
      </c>
      <c r="H1010" s="128">
        <v>14.46</v>
      </c>
      <c r="I1010" s="151">
        <v>1</v>
      </c>
      <c r="J1010" s="128">
        <v>14.46</v>
      </c>
      <c r="Q1010" s="47">
        <v>14.46</v>
      </c>
    </row>
    <row r="1011" spans="1:21" ht="14.25" outlineLevel="1">
      <c r="A1011" s="147"/>
      <c r="B1011" s="148"/>
      <c r="C1011" s="148" t="s">
        <v>89</v>
      </c>
      <c r="D1011" s="149"/>
      <c r="E1011" s="134"/>
      <c r="F1011" s="150">
        <v>61.24</v>
      </c>
      <c r="G1011" s="127" t="s">
        <v>452</v>
      </c>
      <c r="H1011" s="128">
        <v>9.19</v>
      </c>
      <c r="I1011" s="151">
        <v>1</v>
      </c>
      <c r="J1011" s="128">
        <v>9.19</v>
      </c>
    </row>
    <row r="1012" spans="1:21" ht="14.25" outlineLevel="1">
      <c r="A1012" s="147"/>
      <c r="B1012" s="148"/>
      <c r="C1012" s="148" t="s">
        <v>96</v>
      </c>
      <c r="D1012" s="149"/>
      <c r="E1012" s="134"/>
      <c r="F1012" s="150">
        <v>3.11</v>
      </c>
      <c r="G1012" s="127" t="s">
        <v>452</v>
      </c>
      <c r="H1012" s="160">
        <v>0.47</v>
      </c>
      <c r="I1012" s="151">
        <v>1</v>
      </c>
      <c r="J1012" s="160">
        <v>0.47</v>
      </c>
      <c r="Q1012" s="47">
        <v>0.47</v>
      </c>
    </row>
    <row r="1013" spans="1:21" ht="14.25" outlineLevel="1">
      <c r="A1013" s="147"/>
      <c r="B1013" s="148"/>
      <c r="C1013" s="148" t="s">
        <v>90</v>
      </c>
      <c r="D1013" s="149" t="s">
        <v>91</v>
      </c>
      <c r="E1013" s="134">
        <v>128</v>
      </c>
      <c r="F1013" s="150"/>
      <c r="G1013" s="127"/>
      <c r="H1013" s="128">
        <v>19.11</v>
      </c>
      <c r="I1013" s="151">
        <v>128</v>
      </c>
      <c r="J1013" s="128">
        <v>19.11</v>
      </c>
    </row>
    <row r="1014" spans="1:21" ht="14.25" outlineLevel="1">
      <c r="A1014" s="147"/>
      <c r="B1014" s="148"/>
      <c r="C1014" s="148" t="s">
        <v>92</v>
      </c>
      <c r="D1014" s="149" t="s">
        <v>91</v>
      </c>
      <c r="E1014" s="134">
        <v>83</v>
      </c>
      <c r="F1014" s="150"/>
      <c r="G1014" s="127"/>
      <c r="H1014" s="128">
        <v>12.39</v>
      </c>
      <c r="I1014" s="151">
        <v>83</v>
      </c>
      <c r="J1014" s="128">
        <v>12.39</v>
      </c>
    </row>
    <row r="1015" spans="1:21" ht="14.25" outlineLevel="1">
      <c r="A1015" s="152"/>
      <c r="B1015" s="153"/>
      <c r="C1015" s="153" t="s">
        <v>93</v>
      </c>
      <c r="D1015" s="154" t="s">
        <v>94</v>
      </c>
      <c r="E1015" s="155">
        <v>10.89</v>
      </c>
      <c r="F1015" s="156"/>
      <c r="G1015" s="157" t="s">
        <v>451</v>
      </c>
      <c r="H1015" s="158">
        <v>1.50282</v>
      </c>
      <c r="I1015" s="159"/>
      <c r="J1015" s="158"/>
    </row>
    <row r="1016" spans="1:21" ht="15" outlineLevel="1">
      <c r="C1016" s="131" t="s">
        <v>95</v>
      </c>
      <c r="G1016" s="225">
        <v>55.15</v>
      </c>
      <c r="H1016" s="225"/>
      <c r="I1016" s="225">
        <v>55.15</v>
      </c>
      <c r="J1016" s="225"/>
      <c r="O1016" s="79">
        <v>55.15</v>
      </c>
      <c r="P1016" s="79">
        <v>55.15</v>
      </c>
    </row>
    <row r="1017" spans="1:21" ht="57" outlineLevel="1">
      <c r="A1017" s="152" t="s">
        <v>621</v>
      </c>
      <c r="B1017" s="153" t="s">
        <v>772</v>
      </c>
      <c r="C1017" s="153" t="s">
        <v>808</v>
      </c>
      <c r="D1017" s="154" t="s">
        <v>454</v>
      </c>
      <c r="E1017" s="155">
        <v>1</v>
      </c>
      <c r="F1017" s="156">
        <v>23526.86</v>
      </c>
      <c r="G1017" s="157" t="s">
        <v>98</v>
      </c>
      <c r="H1017" s="158">
        <v>23526.86</v>
      </c>
      <c r="I1017" s="159">
        <v>1</v>
      </c>
      <c r="J1017" s="158">
        <v>23526.86</v>
      </c>
      <c r="R1017" s="47">
        <v>0</v>
      </c>
      <c r="S1017" s="47">
        <v>0</v>
      </c>
      <c r="T1017" s="47">
        <v>0</v>
      </c>
      <c r="U1017" s="47">
        <v>0</v>
      </c>
    </row>
    <row r="1018" spans="1:21" ht="15" outlineLevel="1">
      <c r="C1018" s="131" t="s">
        <v>95</v>
      </c>
      <c r="G1018" s="225">
        <v>23526.86</v>
      </c>
      <c r="H1018" s="225"/>
      <c r="I1018" s="225">
        <v>23526.86</v>
      </c>
      <c r="J1018" s="225"/>
      <c r="O1018" s="47">
        <v>23526.86</v>
      </c>
      <c r="P1018" s="47">
        <v>23526.86</v>
      </c>
    </row>
    <row r="1019" spans="1:21" ht="116.25" outlineLevel="1">
      <c r="A1019" s="147" t="s">
        <v>622</v>
      </c>
      <c r="B1019" s="148" t="s">
        <v>169</v>
      </c>
      <c r="C1019" s="148" t="s">
        <v>809</v>
      </c>
      <c r="D1019" s="149" t="s">
        <v>799</v>
      </c>
      <c r="E1019" s="134">
        <v>0.1</v>
      </c>
      <c r="F1019" s="150"/>
      <c r="G1019" s="127"/>
      <c r="H1019" s="128"/>
      <c r="I1019" s="151" t="s">
        <v>98</v>
      </c>
      <c r="J1019" s="128"/>
      <c r="R1019" s="47">
        <v>15.45</v>
      </c>
      <c r="S1019" s="47">
        <v>15.45</v>
      </c>
      <c r="T1019" s="47">
        <v>10.02</v>
      </c>
      <c r="U1019" s="47">
        <v>10.02</v>
      </c>
    </row>
    <row r="1020" spans="1:21" ht="14.25" outlineLevel="1">
      <c r="A1020" s="147"/>
      <c r="B1020" s="148"/>
      <c r="C1020" s="148" t="s">
        <v>88</v>
      </c>
      <c r="D1020" s="149"/>
      <c r="E1020" s="134"/>
      <c r="F1020" s="150">
        <v>86.48</v>
      </c>
      <c r="G1020" s="127" t="s">
        <v>451</v>
      </c>
      <c r="H1020" s="128">
        <v>11.93</v>
      </c>
      <c r="I1020" s="151">
        <v>1</v>
      </c>
      <c r="J1020" s="128">
        <v>11.93</v>
      </c>
      <c r="Q1020" s="47">
        <v>11.93</v>
      </c>
    </row>
    <row r="1021" spans="1:21" ht="14.25" outlineLevel="1">
      <c r="A1021" s="147"/>
      <c r="B1021" s="148"/>
      <c r="C1021" s="148" t="s">
        <v>89</v>
      </c>
      <c r="D1021" s="149"/>
      <c r="E1021" s="134"/>
      <c r="F1021" s="150">
        <v>14.78</v>
      </c>
      <c r="G1021" s="127" t="s">
        <v>452</v>
      </c>
      <c r="H1021" s="128">
        <v>2.2200000000000002</v>
      </c>
      <c r="I1021" s="151">
        <v>1</v>
      </c>
      <c r="J1021" s="128">
        <v>2.2200000000000002</v>
      </c>
    </row>
    <row r="1022" spans="1:21" ht="14.25" outlineLevel="1">
      <c r="A1022" s="147"/>
      <c r="B1022" s="148"/>
      <c r="C1022" s="148" t="s">
        <v>96</v>
      </c>
      <c r="D1022" s="149"/>
      <c r="E1022" s="134"/>
      <c r="F1022" s="150">
        <v>0.95</v>
      </c>
      <c r="G1022" s="127" t="s">
        <v>452</v>
      </c>
      <c r="H1022" s="160">
        <v>0.14000000000000001</v>
      </c>
      <c r="I1022" s="151">
        <v>1</v>
      </c>
      <c r="J1022" s="160">
        <v>0.14000000000000001</v>
      </c>
      <c r="Q1022" s="47">
        <v>0.14000000000000001</v>
      </c>
    </row>
    <row r="1023" spans="1:21" ht="14.25" outlineLevel="1">
      <c r="A1023" s="147"/>
      <c r="B1023" s="148"/>
      <c r="C1023" s="148" t="s">
        <v>97</v>
      </c>
      <c r="D1023" s="149"/>
      <c r="E1023" s="134"/>
      <c r="F1023" s="150">
        <v>1108.06</v>
      </c>
      <c r="G1023" s="127" t="s">
        <v>98</v>
      </c>
      <c r="H1023" s="128">
        <v>110.81</v>
      </c>
      <c r="I1023" s="151">
        <v>1</v>
      </c>
      <c r="J1023" s="128">
        <v>110.81</v>
      </c>
    </row>
    <row r="1024" spans="1:21" ht="14.25" outlineLevel="1">
      <c r="A1024" s="147" t="s">
        <v>810</v>
      </c>
      <c r="B1024" s="148" t="s">
        <v>811</v>
      </c>
      <c r="C1024" s="148" t="s">
        <v>812</v>
      </c>
      <c r="D1024" s="149" t="s">
        <v>803</v>
      </c>
      <c r="E1024" s="134">
        <v>-1</v>
      </c>
      <c r="F1024" s="150">
        <v>101.7</v>
      </c>
      <c r="G1024" s="164" t="s">
        <v>98</v>
      </c>
      <c r="H1024" s="128">
        <v>-101.7</v>
      </c>
      <c r="I1024" s="151">
        <v>1</v>
      </c>
      <c r="J1024" s="128">
        <v>-101.7</v>
      </c>
      <c r="R1024" s="47">
        <v>0</v>
      </c>
      <c r="S1024" s="47">
        <v>0</v>
      </c>
      <c r="T1024" s="47">
        <v>0</v>
      </c>
      <c r="U1024" s="47">
        <v>0</v>
      </c>
    </row>
    <row r="1025" spans="1:21" ht="14.25" outlineLevel="1">
      <c r="A1025" s="147"/>
      <c r="B1025" s="148"/>
      <c r="C1025" s="148" t="s">
        <v>90</v>
      </c>
      <c r="D1025" s="149" t="s">
        <v>91</v>
      </c>
      <c r="E1025" s="134">
        <v>128</v>
      </c>
      <c r="F1025" s="150"/>
      <c r="G1025" s="127"/>
      <c r="H1025" s="128">
        <v>15.45</v>
      </c>
      <c r="I1025" s="151">
        <v>128</v>
      </c>
      <c r="J1025" s="128">
        <v>15.45</v>
      </c>
    </row>
    <row r="1026" spans="1:21" ht="14.25" outlineLevel="1">
      <c r="A1026" s="147"/>
      <c r="B1026" s="148"/>
      <c r="C1026" s="148" t="s">
        <v>92</v>
      </c>
      <c r="D1026" s="149" t="s">
        <v>91</v>
      </c>
      <c r="E1026" s="134">
        <v>83</v>
      </c>
      <c r="F1026" s="150"/>
      <c r="G1026" s="127"/>
      <c r="H1026" s="128">
        <v>10.02</v>
      </c>
      <c r="I1026" s="151">
        <v>83</v>
      </c>
      <c r="J1026" s="128">
        <v>10.02</v>
      </c>
    </row>
    <row r="1027" spans="1:21" ht="14.25" outlineLevel="1">
      <c r="A1027" s="152"/>
      <c r="B1027" s="153"/>
      <c r="C1027" s="153" t="s">
        <v>93</v>
      </c>
      <c r="D1027" s="154" t="s">
        <v>94</v>
      </c>
      <c r="E1027" s="155">
        <v>8.99</v>
      </c>
      <c r="F1027" s="156"/>
      <c r="G1027" s="157" t="s">
        <v>451</v>
      </c>
      <c r="H1027" s="158">
        <v>1.2406200000000001</v>
      </c>
      <c r="I1027" s="159"/>
      <c r="J1027" s="158"/>
    </row>
    <row r="1028" spans="1:21" ht="15" outlineLevel="1">
      <c r="C1028" s="131" t="s">
        <v>95</v>
      </c>
      <c r="G1028" s="225">
        <v>48.730000000000004</v>
      </c>
      <c r="H1028" s="225"/>
      <c r="I1028" s="225">
        <v>48.72999999999999</v>
      </c>
      <c r="J1028" s="225"/>
      <c r="O1028" s="79">
        <v>48.730000000000004</v>
      </c>
      <c r="P1028" s="79">
        <v>48.72999999999999</v>
      </c>
    </row>
    <row r="1029" spans="1:21" ht="85.5" outlineLevel="1">
      <c r="A1029" s="152" t="s">
        <v>623</v>
      </c>
      <c r="B1029" s="153" t="s">
        <v>772</v>
      </c>
      <c r="C1029" s="153" t="s">
        <v>813</v>
      </c>
      <c r="D1029" s="154" t="s">
        <v>454</v>
      </c>
      <c r="E1029" s="155">
        <v>1</v>
      </c>
      <c r="F1029" s="156">
        <v>925.52</v>
      </c>
      <c r="G1029" s="157" t="s">
        <v>98</v>
      </c>
      <c r="H1029" s="158">
        <v>925.52</v>
      </c>
      <c r="I1029" s="159">
        <v>1</v>
      </c>
      <c r="J1029" s="158">
        <v>925.52</v>
      </c>
      <c r="R1029" s="47">
        <v>0</v>
      </c>
      <c r="S1029" s="47">
        <v>0</v>
      </c>
      <c r="T1029" s="47">
        <v>0</v>
      </c>
      <c r="U1029" s="47">
        <v>0</v>
      </c>
    </row>
    <row r="1030" spans="1:21" ht="15" outlineLevel="1">
      <c r="C1030" s="131" t="s">
        <v>95</v>
      </c>
      <c r="G1030" s="225">
        <v>925.52</v>
      </c>
      <c r="H1030" s="225"/>
      <c r="I1030" s="225">
        <v>925.52</v>
      </c>
      <c r="J1030" s="225"/>
      <c r="O1030" s="47">
        <v>925.52</v>
      </c>
      <c r="P1030" s="47">
        <v>925.52</v>
      </c>
    </row>
    <row r="1031" spans="1:21" ht="28.5" outlineLevel="1">
      <c r="A1031" s="152" t="s">
        <v>624</v>
      </c>
      <c r="B1031" s="153" t="s">
        <v>772</v>
      </c>
      <c r="C1031" s="153" t="s">
        <v>814</v>
      </c>
      <c r="D1031" s="154" t="s">
        <v>454</v>
      </c>
      <c r="E1031" s="155">
        <v>1</v>
      </c>
      <c r="F1031" s="156">
        <v>37.24</v>
      </c>
      <c r="G1031" s="157" t="s">
        <v>98</v>
      </c>
      <c r="H1031" s="158">
        <v>37.24</v>
      </c>
      <c r="I1031" s="159">
        <v>1</v>
      </c>
      <c r="J1031" s="158">
        <v>37.24</v>
      </c>
      <c r="R1031" s="47">
        <v>0</v>
      </c>
      <c r="S1031" s="47">
        <v>0</v>
      </c>
      <c r="T1031" s="47">
        <v>0</v>
      </c>
      <c r="U1031" s="47">
        <v>0</v>
      </c>
    </row>
    <row r="1032" spans="1:21" ht="15" outlineLevel="1">
      <c r="C1032" s="131" t="s">
        <v>95</v>
      </c>
      <c r="G1032" s="225">
        <v>37.24</v>
      </c>
      <c r="H1032" s="225"/>
      <c r="I1032" s="225">
        <v>37.24</v>
      </c>
      <c r="J1032" s="225"/>
      <c r="O1032" s="47">
        <v>37.24</v>
      </c>
      <c r="P1032" s="47">
        <v>37.24</v>
      </c>
    </row>
    <row r="1033" spans="1:21" ht="116.25" outlineLevel="1">
      <c r="A1033" s="147" t="s">
        <v>631</v>
      </c>
      <c r="B1033" s="148" t="s">
        <v>170</v>
      </c>
      <c r="C1033" s="148" t="s">
        <v>815</v>
      </c>
      <c r="D1033" s="149" t="s">
        <v>702</v>
      </c>
      <c r="E1033" s="134">
        <v>0.1</v>
      </c>
      <c r="F1033" s="150"/>
      <c r="G1033" s="127"/>
      <c r="H1033" s="128"/>
      <c r="I1033" s="151" t="s">
        <v>98</v>
      </c>
      <c r="J1033" s="128"/>
      <c r="R1033" s="47">
        <v>11.89</v>
      </c>
      <c r="S1033" s="47">
        <v>11.89</v>
      </c>
      <c r="T1033" s="47">
        <v>7.71</v>
      </c>
      <c r="U1033" s="47">
        <v>7.71</v>
      </c>
    </row>
    <row r="1034" spans="1:21" ht="14.25" outlineLevel="1">
      <c r="A1034" s="147"/>
      <c r="B1034" s="148"/>
      <c r="C1034" s="148" t="s">
        <v>88</v>
      </c>
      <c r="D1034" s="149"/>
      <c r="E1034" s="134"/>
      <c r="F1034" s="150">
        <v>67.34</v>
      </c>
      <c r="G1034" s="127" t="s">
        <v>451</v>
      </c>
      <c r="H1034" s="128">
        <v>9.2899999999999991</v>
      </c>
      <c r="I1034" s="151">
        <v>1</v>
      </c>
      <c r="J1034" s="128">
        <v>9.2899999999999991</v>
      </c>
      <c r="Q1034" s="47">
        <v>9.2899999999999991</v>
      </c>
    </row>
    <row r="1035" spans="1:21" ht="14.25" outlineLevel="1">
      <c r="A1035" s="147"/>
      <c r="B1035" s="148"/>
      <c r="C1035" s="148" t="s">
        <v>89</v>
      </c>
      <c r="D1035" s="149"/>
      <c r="E1035" s="134"/>
      <c r="F1035" s="150">
        <v>0.2</v>
      </c>
      <c r="G1035" s="127" t="s">
        <v>452</v>
      </c>
      <c r="H1035" s="128">
        <v>0.03</v>
      </c>
      <c r="I1035" s="151">
        <v>1</v>
      </c>
      <c r="J1035" s="128">
        <v>0.03</v>
      </c>
    </row>
    <row r="1036" spans="1:21" ht="14.25" outlineLevel="1">
      <c r="A1036" s="147"/>
      <c r="B1036" s="148"/>
      <c r="C1036" s="148" t="s">
        <v>97</v>
      </c>
      <c r="D1036" s="149"/>
      <c r="E1036" s="134"/>
      <c r="F1036" s="150">
        <v>1445.43</v>
      </c>
      <c r="G1036" s="127" t="s">
        <v>98</v>
      </c>
      <c r="H1036" s="128">
        <v>144.54</v>
      </c>
      <c r="I1036" s="151">
        <v>1</v>
      </c>
      <c r="J1036" s="128">
        <v>144.54</v>
      </c>
    </row>
    <row r="1037" spans="1:21" ht="57" outlineLevel="1">
      <c r="A1037" s="147" t="s">
        <v>816</v>
      </c>
      <c r="B1037" s="148" t="s">
        <v>817</v>
      </c>
      <c r="C1037" s="148" t="s">
        <v>818</v>
      </c>
      <c r="D1037" s="149" t="s">
        <v>454</v>
      </c>
      <c r="E1037" s="134">
        <v>-1</v>
      </c>
      <c r="F1037" s="150">
        <v>143</v>
      </c>
      <c r="G1037" s="164" t="s">
        <v>98</v>
      </c>
      <c r="H1037" s="128">
        <v>-143</v>
      </c>
      <c r="I1037" s="151">
        <v>1</v>
      </c>
      <c r="J1037" s="128">
        <v>-143</v>
      </c>
      <c r="R1037" s="47">
        <v>0</v>
      </c>
      <c r="S1037" s="47">
        <v>0</v>
      </c>
      <c r="T1037" s="47">
        <v>0</v>
      </c>
      <c r="U1037" s="47">
        <v>0</v>
      </c>
    </row>
    <row r="1038" spans="1:21" ht="14.25" outlineLevel="1">
      <c r="A1038" s="147"/>
      <c r="B1038" s="148"/>
      <c r="C1038" s="148" t="s">
        <v>90</v>
      </c>
      <c r="D1038" s="149" t="s">
        <v>91</v>
      </c>
      <c r="E1038" s="134">
        <v>128</v>
      </c>
      <c r="F1038" s="150"/>
      <c r="G1038" s="127"/>
      <c r="H1038" s="128">
        <v>11.89</v>
      </c>
      <c r="I1038" s="151">
        <v>128</v>
      </c>
      <c r="J1038" s="128">
        <v>11.89</v>
      </c>
    </row>
    <row r="1039" spans="1:21" ht="14.25" outlineLevel="1">
      <c r="A1039" s="147"/>
      <c r="B1039" s="148"/>
      <c r="C1039" s="148" t="s">
        <v>92</v>
      </c>
      <c r="D1039" s="149" t="s">
        <v>91</v>
      </c>
      <c r="E1039" s="134">
        <v>83</v>
      </c>
      <c r="F1039" s="150"/>
      <c r="G1039" s="127"/>
      <c r="H1039" s="128">
        <v>7.71</v>
      </c>
      <c r="I1039" s="151">
        <v>83</v>
      </c>
      <c r="J1039" s="128">
        <v>7.71</v>
      </c>
    </row>
    <row r="1040" spans="1:21" ht="14.25" outlineLevel="1">
      <c r="A1040" s="152"/>
      <c r="B1040" s="153"/>
      <c r="C1040" s="153" t="s">
        <v>93</v>
      </c>
      <c r="D1040" s="154" t="s">
        <v>94</v>
      </c>
      <c r="E1040" s="155">
        <v>7</v>
      </c>
      <c r="F1040" s="156"/>
      <c r="G1040" s="157" t="s">
        <v>451</v>
      </c>
      <c r="H1040" s="158">
        <v>0.96599999999999986</v>
      </c>
      <c r="I1040" s="159"/>
      <c r="J1040" s="158"/>
    </row>
    <row r="1041" spans="1:34" ht="15" outlineLevel="1">
      <c r="C1041" s="131" t="s">
        <v>95</v>
      </c>
      <c r="G1041" s="225">
        <v>30.459999999999965</v>
      </c>
      <c r="H1041" s="225"/>
      <c r="I1041" s="225">
        <v>30.459999999999994</v>
      </c>
      <c r="J1041" s="225"/>
      <c r="O1041" s="79">
        <v>30.459999999999965</v>
      </c>
      <c r="P1041" s="79">
        <v>30.459999999999994</v>
      </c>
    </row>
    <row r="1042" spans="1:34" ht="71.25" outlineLevel="1">
      <c r="A1042" s="152" t="s">
        <v>819</v>
      </c>
      <c r="B1042" s="153" t="s">
        <v>772</v>
      </c>
      <c r="C1042" s="153" t="s">
        <v>820</v>
      </c>
      <c r="D1042" s="154" t="s">
        <v>454</v>
      </c>
      <c r="E1042" s="155">
        <v>1</v>
      </c>
      <c r="F1042" s="156">
        <v>469.3</v>
      </c>
      <c r="G1042" s="157" t="s">
        <v>98</v>
      </c>
      <c r="H1042" s="158">
        <v>469.3</v>
      </c>
      <c r="I1042" s="159">
        <v>1</v>
      </c>
      <c r="J1042" s="158">
        <v>469.3</v>
      </c>
      <c r="R1042" s="47">
        <v>0</v>
      </c>
      <c r="S1042" s="47">
        <v>0</v>
      </c>
      <c r="T1042" s="47">
        <v>0</v>
      </c>
      <c r="U1042" s="47">
        <v>0</v>
      </c>
    </row>
    <row r="1043" spans="1:34" ht="15" outlineLevel="1">
      <c r="C1043" s="131" t="s">
        <v>95</v>
      </c>
      <c r="G1043" s="225">
        <v>469.3</v>
      </c>
      <c r="H1043" s="225"/>
      <c r="I1043" s="225">
        <v>469.3</v>
      </c>
      <c r="J1043" s="225"/>
      <c r="O1043" s="47">
        <v>469.3</v>
      </c>
      <c r="P1043" s="47">
        <v>469.3</v>
      </c>
    </row>
    <row r="1044" spans="1:34" outlineLevel="1"/>
    <row r="1045" spans="1:34" ht="15" outlineLevel="1">
      <c r="A1045" s="240" t="s">
        <v>821</v>
      </c>
      <c r="B1045" s="240"/>
      <c r="C1045" s="240"/>
      <c r="D1045" s="240"/>
      <c r="E1045" s="240"/>
      <c r="F1045" s="240"/>
      <c r="G1045" s="225">
        <v>40522.78</v>
      </c>
      <c r="H1045" s="225"/>
      <c r="I1045" s="225">
        <v>40522.78</v>
      </c>
      <c r="J1045" s="225"/>
      <c r="AF1045" s="85" t="s">
        <v>821</v>
      </c>
    </row>
    <row r="1046" spans="1:34" outlineLevel="1"/>
    <row r="1047" spans="1:34" outlineLevel="1"/>
    <row r="1048" spans="1:34" outlineLevel="1"/>
    <row r="1049" spans="1:34" ht="15" outlineLevel="1">
      <c r="A1049" s="240" t="s">
        <v>822</v>
      </c>
      <c r="B1049" s="240"/>
      <c r="C1049" s="240"/>
      <c r="D1049" s="240"/>
      <c r="E1049" s="240"/>
      <c r="F1049" s="240"/>
      <c r="G1049" s="225">
        <v>57689.440000000002</v>
      </c>
      <c r="H1049" s="225"/>
      <c r="I1049" s="225">
        <v>57689.440000000002</v>
      </c>
      <c r="J1049" s="225"/>
      <c r="AF1049" s="85" t="s">
        <v>822</v>
      </c>
    </row>
    <row r="1050" spans="1:34" outlineLevel="1"/>
    <row r="1051" spans="1:34" outlineLevel="1"/>
    <row r="1052" spans="1:34" outlineLevel="1"/>
    <row r="1053" spans="1:34" ht="15" customHeight="1" outlineLevel="1">
      <c r="A1053" s="240" t="s">
        <v>823</v>
      </c>
      <c r="B1053" s="240"/>
      <c r="C1053" s="240"/>
      <c r="D1053" s="240"/>
      <c r="E1053" s="240"/>
      <c r="F1053" s="240"/>
      <c r="G1053" s="225">
        <v>57689.440000000002</v>
      </c>
      <c r="H1053" s="225"/>
      <c r="I1053" s="225">
        <v>57689.440000000002</v>
      </c>
      <c r="J1053" s="225"/>
      <c r="AF1053" s="85" t="s">
        <v>824</v>
      </c>
    </row>
    <row r="1054" spans="1:34" outlineLevel="1"/>
    <row r="1055" spans="1:34" ht="14.25" outlineLevel="1">
      <c r="C1055" s="235" t="s">
        <v>148</v>
      </c>
      <c r="D1055" s="235"/>
      <c r="E1055" s="235"/>
      <c r="F1055" s="235"/>
      <c r="G1055" s="235"/>
      <c r="H1055" s="235"/>
      <c r="I1055" s="241"/>
      <c r="J1055" s="241"/>
      <c r="AH1055" s="84" t="s">
        <v>148</v>
      </c>
    </row>
    <row r="1056" spans="1:34" ht="14.25" outlineLevel="1">
      <c r="C1056" s="235" t="s">
        <v>149</v>
      </c>
      <c r="D1056" s="235"/>
      <c r="E1056" s="235"/>
      <c r="F1056" s="235"/>
      <c r="G1056" s="235"/>
      <c r="H1056" s="235"/>
      <c r="I1056" s="241">
        <v>50839.76</v>
      </c>
      <c r="J1056" s="241"/>
      <c r="AH1056" s="84" t="s">
        <v>149</v>
      </c>
    </row>
    <row r="1057" spans="1:34" ht="14.25" outlineLevel="1">
      <c r="C1057" s="235" t="s">
        <v>150</v>
      </c>
      <c r="D1057" s="235"/>
      <c r="E1057" s="235"/>
      <c r="F1057" s="235"/>
      <c r="G1057" s="235"/>
      <c r="H1057" s="235"/>
      <c r="I1057" s="241">
        <v>6849.68</v>
      </c>
      <c r="J1057" s="241"/>
      <c r="AH1057" s="84" t="s">
        <v>150</v>
      </c>
    </row>
    <row r="1058" spans="1:34" ht="14.25" outlineLevel="1">
      <c r="C1058" s="235" t="s">
        <v>151</v>
      </c>
      <c r="D1058" s="235"/>
      <c r="E1058" s="235"/>
      <c r="F1058" s="235"/>
      <c r="G1058" s="235"/>
      <c r="H1058" s="235"/>
      <c r="I1058" s="241"/>
      <c r="J1058" s="241"/>
      <c r="AH1058" s="84" t="s">
        <v>151</v>
      </c>
    </row>
    <row r="1059" spans="1:34" ht="14.25" outlineLevel="1">
      <c r="C1059" s="235" t="s">
        <v>152</v>
      </c>
      <c r="D1059" s="235"/>
      <c r="E1059" s="235"/>
      <c r="F1059" s="235"/>
      <c r="G1059" s="235"/>
      <c r="H1059" s="235"/>
      <c r="I1059" s="241">
        <v>57689.440000000002</v>
      </c>
      <c r="J1059" s="241"/>
      <c r="AH1059" s="84" t="s">
        <v>152</v>
      </c>
    </row>
    <row r="1060" spans="1:34" ht="14.25" outlineLevel="1">
      <c r="C1060" s="127"/>
      <c r="D1060" s="127"/>
      <c r="E1060" s="127"/>
      <c r="F1060" s="127"/>
      <c r="G1060" s="127"/>
      <c r="H1060" s="127"/>
      <c r="I1060" s="128"/>
      <c r="J1060" s="128"/>
      <c r="AH1060" s="84"/>
    </row>
    <row r="1061" spans="1:34" ht="30" outlineLevel="1">
      <c r="C1061" s="130" t="s">
        <v>299</v>
      </c>
      <c r="D1061" s="127"/>
      <c r="E1061" s="127"/>
      <c r="F1061" s="127"/>
      <c r="G1061" s="127"/>
      <c r="H1061" s="127"/>
      <c r="I1061" s="128"/>
      <c r="J1061" s="128"/>
      <c r="AH1061" s="84"/>
    </row>
    <row r="1062" spans="1:34" ht="14.25" outlineLevel="1">
      <c r="C1062" s="235" t="s">
        <v>300</v>
      </c>
      <c r="D1062" s="235"/>
      <c r="E1062" s="235"/>
      <c r="F1062" s="235"/>
      <c r="G1062" s="235"/>
      <c r="H1062" s="235"/>
      <c r="I1062" s="128"/>
      <c r="J1062" s="128">
        <v>0</v>
      </c>
      <c r="AH1062" s="84"/>
    </row>
    <row r="1063" spans="1:34" ht="14.25" outlineLevel="1">
      <c r="C1063" s="235" t="s">
        <v>301</v>
      </c>
      <c r="D1063" s="235"/>
      <c r="E1063" s="235"/>
      <c r="F1063" s="235"/>
      <c r="G1063" s="235"/>
      <c r="H1063" s="235"/>
      <c r="I1063" s="128"/>
      <c r="J1063" s="128">
        <v>360962.3</v>
      </c>
      <c r="AH1063" s="84"/>
    </row>
    <row r="1064" spans="1:34" ht="14.25" outlineLevel="1">
      <c r="C1064" s="235" t="s">
        <v>302</v>
      </c>
      <c r="D1064" s="235"/>
      <c r="E1064" s="235"/>
      <c r="F1064" s="235"/>
      <c r="G1064" s="235"/>
      <c r="H1064" s="235"/>
      <c r="I1064" s="128"/>
      <c r="J1064" s="128">
        <v>48632.73</v>
      </c>
      <c r="AH1064" s="84"/>
    </row>
    <row r="1065" spans="1:34" ht="14.25" outlineLevel="1">
      <c r="C1065" s="235" t="s">
        <v>303</v>
      </c>
      <c r="D1065" s="235"/>
      <c r="E1065" s="235"/>
      <c r="F1065" s="235"/>
      <c r="G1065" s="235"/>
      <c r="H1065" s="235"/>
      <c r="I1065" s="128"/>
      <c r="J1065" s="128">
        <v>0</v>
      </c>
      <c r="AH1065" s="84"/>
    </row>
    <row r="1066" spans="1:34" ht="15" outlineLevel="1">
      <c r="C1066" s="240" t="s">
        <v>152</v>
      </c>
      <c r="D1066" s="240"/>
      <c r="E1066" s="240"/>
      <c r="F1066" s="240"/>
      <c r="G1066" s="240"/>
      <c r="H1066" s="240"/>
      <c r="I1066" s="131"/>
      <c r="J1066" s="131">
        <v>409595.02999999997</v>
      </c>
      <c r="AH1066" s="84"/>
    </row>
    <row r="1068" spans="1:34" s="1" customFormat="1" ht="14.25">
      <c r="A1068" s="165"/>
      <c r="B1068" s="165"/>
      <c r="C1068" s="165"/>
      <c r="D1068" s="165"/>
      <c r="E1068" s="165"/>
      <c r="F1068" s="165"/>
      <c r="G1068" s="165"/>
      <c r="H1068" s="165"/>
      <c r="I1068" s="165"/>
      <c r="J1068" s="165"/>
      <c r="K1068" s="132"/>
      <c r="L1068" s="132"/>
      <c r="M1068" s="132"/>
    </row>
    <row r="1069" spans="1:34" s="1" customFormat="1" ht="15.75">
      <c r="A1069" s="252" t="s">
        <v>171</v>
      </c>
      <c r="B1069" s="252"/>
      <c r="C1069" s="252"/>
      <c r="D1069" s="252"/>
      <c r="E1069" s="252"/>
      <c r="F1069" s="252"/>
      <c r="G1069" s="252"/>
      <c r="H1069" s="252"/>
      <c r="I1069" s="252"/>
      <c r="J1069" s="252"/>
      <c r="K1069" s="132"/>
      <c r="L1069" s="132"/>
      <c r="M1069" s="132"/>
      <c r="AE1069" s="92" t="s">
        <v>321</v>
      </c>
    </row>
    <row r="1070" spans="1:34" s="1" customFormat="1">
      <c r="A1070" s="246" t="s">
        <v>71</v>
      </c>
      <c r="B1070" s="246"/>
      <c r="C1070" s="246"/>
      <c r="D1070" s="246"/>
      <c r="E1070" s="246"/>
      <c r="F1070" s="246"/>
      <c r="G1070" s="246"/>
      <c r="H1070" s="246"/>
      <c r="I1070" s="246"/>
      <c r="J1070" s="246"/>
      <c r="K1070" s="132"/>
      <c r="L1070" s="132"/>
      <c r="M1070" s="132"/>
    </row>
    <row r="1071" spans="1:34" s="1" customFormat="1" ht="14.25" outlineLevel="1">
      <c r="A1071" s="165"/>
      <c r="B1071" s="165"/>
      <c r="C1071" s="165"/>
      <c r="D1071" s="165"/>
      <c r="E1071" s="165"/>
      <c r="F1071" s="165"/>
      <c r="G1071" s="165"/>
      <c r="H1071" s="165"/>
      <c r="I1071" s="165"/>
      <c r="J1071" s="165"/>
      <c r="K1071" s="132"/>
      <c r="L1071" s="132"/>
      <c r="M1071" s="132"/>
    </row>
    <row r="1072" spans="1:34" s="1" customFormat="1" ht="18" outlineLevel="1">
      <c r="A1072" s="247"/>
      <c r="B1072" s="247"/>
      <c r="C1072" s="247"/>
      <c r="D1072" s="247"/>
      <c r="E1072" s="247"/>
      <c r="F1072" s="247"/>
      <c r="G1072" s="247"/>
      <c r="H1072" s="247"/>
      <c r="I1072" s="247"/>
      <c r="J1072" s="247"/>
      <c r="K1072" s="132"/>
      <c r="L1072" s="132"/>
      <c r="M1072" s="132"/>
    </row>
    <row r="1073" spans="1:31" s="1" customFormat="1" ht="14.25" outlineLevel="1">
      <c r="A1073" s="165"/>
      <c r="B1073" s="165"/>
      <c r="C1073" s="165"/>
      <c r="D1073" s="165"/>
      <c r="E1073" s="165"/>
      <c r="F1073" s="165"/>
      <c r="G1073" s="165"/>
      <c r="H1073" s="165"/>
      <c r="I1073" s="165"/>
      <c r="J1073" s="165"/>
      <c r="K1073" s="132"/>
      <c r="L1073" s="132"/>
      <c r="M1073" s="132"/>
    </row>
    <row r="1074" spans="1:31" s="1" customFormat="1" ht="18" outlineLevel="1">
      <c r="A1074" s="248" t="s">
        <v>36</v>
      </c>
      <c r="B1074" s="249"/>
      <c r="C1074" s="249"/>
      <c r="D1074" s="249"/>
      <c r="E1074" s="249"/>
      <c r="F1074" s="249"/>
      <c r="G1074" s="249"/>
      <c r="H1074" s="249"/>
      <c r="I1074" s="249"/>
      <c r="J1074" s="249"/>
      <c r="K1074" s="132"/>
      <c r="L1074" s="132"/>
      <c r="M1074" s="132"/>
      <c r="AE1074" s="93" t="s">
        <v>825</v>
      </c>
    </row>
    <row r="1075" spans="1:31" s="1" customFormat="1" outlineLevel="1">
      <c r="A1075" s="246" t="s">
        <v>72</v>
      </c>
      <c r="B1075" s="250"/>
      <c r="C1075" s="250"/>
      <c r="D1075" s="250"/>
      <c r="E1075" s="250"/>
      <c r="F1075" s="250"/>
      <c r="G1075" s="250"/>
      <c r="H1075" s="250"/>
      <c r="I1075" s="250"/>
      <c r="J1075" s="250"/>
      <c r="K1075" s="132"/>
      <c r="L1075" s="132"/>
      <c r="M1075" s="132"/>
    </row>
    <row r="1076" spans="1:31" s="1" customFormat="1" ht="14.25" outlineLevel="1">
      <c r="A1076" s="165"/>
      <c r="B1076" s="165"/>
      <c r="C1076" s="165"/>
      <c r="D1076" s="165"/>
      <c r="E1076" s="165"/>
      <c r="F1076" s="165"/>
      <c r="G1076" s="165"/>
      <c r="H1076" s="165"/>
      <c r="I1076" s="165"/>
      <c r="J1076" s="165"/>
      <c r="K1076" s="132"/>
      <c r="L1076" s="132"/>
      <c r="M1076" s="132"/>
    </row>
    <row r="1077" spans="1:31" s="1" customFormat="1" ht="14.25" outlineLevel="1">
      <c r="A1077" s="251" t="s">
        <v>373</v>
      </c>
      <c r="B1077" s="251"/>
      <c r="C1077" s="251"/>
      <c r="D1077" s="251"/>
      <c r="E1077" s="251"/>
      <c r="F1077" s="251"/>
      <c r="G1077" s="251"/>
      <c r="H1077" s="251"/>
      <c r="I1077" s="251"/>
      <c r="J1077" s="251"/>
      <c r="K1077" s="132"/>
      <c r="L1077" s="132"/>
      <c r="M1077" s="132"/>
      <c r="AE1077" s="94" t="s">
        <v>373</v>
      </c>
    </row>
    <row r="1078" spans="1:31" s="1" customFormat="1" ht="14.25" outlineLevel="1">
      <c r="A1078" s="165"/>
      <c r="B1078" s="165"/>
      <c r="C1078" s="165"/>
      <c r="D1078" s="165"/>
      <c r="E1078" s="165"/>
      <c r="F1078" s="165"/>
      <c r="G1078" s="165"/>
      <c r="H1078" s="165"/>
      <c r="I1078" s="165"/>
      <c r="J1078" s="165"/>
      <c r="K1078" s="132"/>
      <c r="L1078" s="132"/>
      <c r="M1078" s="132"/>
    </row>
    <row r="1079" spans="1:31" s="1" customFormat="1" ht="14.25" outlineLevel="1">
      <c r="A1079" s="165"/>
      <c r="B1079" s="165"/>
      <c r="C1079" s="165"/>
      <c r="D1079" s="165"/>
      <c r="E1079" s="165"/>
      <c r="F1079" s="165"/>
      <c r="G1079" s="165"/>
      <c r="H1079" s="166" t="s">
        <v>73</v>
      </c>
      <c r="I1079" s="166" t="s">
        <v>74</v>
      </c>
      <c r="J1079" s="165"/>
      <c r="K1079" s="132"/>
      <c r="L1079" s="132"/>
      <c r="M1079" s="132"/>
    </row>
    <row r="1080" spans="1:31" s="1" customFormat="1" ht="14.25" outlineLevel="1">
      <c r="A1080" s="165"/>
      <c r="B1080" s="165"/>
      <c r="C1080" s="165"/>
      <c r="D1080" s="165"/>
      <c r="E1080" s="165"/>
      <c r="F1080" s="165"/>
      <c r="G1080" s="165"/>
      <c r="H1080" s="166" t="s">
        <v>75</v>
      </c>
      <c r="I1080" s="166" t="s">
        <v>75</v>
      </c>
      <c r="J1080" s="165"/>
      <c r="K1080" s="132"/>
      <c r="L1080" s="132"/>
      <c r="M1080" s="132"/>
    </row>
    <row r="1081" spans="1:31" s="1" customFormat="1" ht="14.25" outlineLevel="1">
      <c r="A1081" s="165"/>
      <c r="B1081" s="165"/>
      <c r="C1081" s="165"/>
      <c r="D1081" s="165"/>
      <c r="E1081" s="243" t="s">
        <v>76</v>
      </c>
      <c r="F1081" s="243"/>
      <c r="G1081" s="243"/>
      <c r="H1081" s="167">
        <v>307.40366999999998</v>
      </c>
      <c r="I1081" s="167">
        <v>305.21346999999997</v>
      </c>
      <c r="J1081" s="165" t="s">
        <v>77</v>
      </c>
      <c r="K1081" s="132"/>
      <c r="L1081" s="132"/>
      <c r="M1081" s="132"/>
    </row>
    <row r="1082" spans="1:31" s="1" customFormat="1" ht="14.25" outlineLevel="1">
      <c r="A1082" s="165"/>
      <c r="B1082" s="165"/>
      <c r="C1082" s="165"/>
      <c r="D1082" s="165"/>
      <c r="E1082" s="243" t="s">
        <v>78</v>
      </c>
      <c r="F1082" s="243"/>
      <c r="G1082" s="243"/>
      <c r="H1082" s="167">
        <v>878.29003999999998</v>
      </c>
      <c r="I1082" s="167">
        <v>878.29003999999998</v>
      </c>
      <c r="J1082" s="165" t="s">
        <v>79</v>
      </c>
      <c r="K1082" s="132"/>
      <c r="L1082" s="132"/>
      <c r="M1082" s="132"/>
    </row>
    <row r="1083" spans="1:31" s="1" customFormat="1" ht="14.25" outlineLevel="1">
      <c r="A1083" s="165"/>
      <c r="B1083" s="165"/>
      <c r="C1083" s="165"/>
      <c r="D1083" s="165"/>
      <c r="E1083" s="243" t="s">
        <v>26</v>
      </c>
      <c r="F1083" s="243"/>
      <c r="G1083" s="243"/>
      <c r="H1083" s="167">
        <v>9.1406300000000016</v>
      </c>
      <c r="I1083" s="167">
        <v>9.1406300000000016</v>
      </c>
      <c r="J1083" s="165" t="s">
        <v>77</v>
      </c>
      <c r="K1083" s="132"/>
      <c r="L1083" s="132"/>
      <c r="M1083" s="132"/>
    </row>
    <row r="1084" spans="1:31" s="1" customFormat="1" ht="14.25" outlineLevel="1">
      <c r="A1084" s="165"/>
      <c r="B1084" s="165"/>
      <c r="C1084" s="165"/>
      <c r="D1084" s="165"/>
      <c r="E1084" s="165"/>
      <c r="F1084" s="165"/>
      <c r="G1084" s="165"/>
      <c r="H1084" s="168"/>
      <c r="I1084" s="167"/>
      <c r="J1084" s="165"/>
      <c r="K1084" s="132"/>
      <c r="L1084" s="132"/>
      <c r="M1084" s="132"/>
    </row>
    <row r="1085" spans="1:31" s="1" customFormat="1" ht="14.25" outlineLevel="1">
      <c r="A1085" s="165" t="s">
        <v>246</v>
      </c>
      <c r="B1085" s="165"/>
      <c r="C1085" s="165"/>
      <c r="D1085" s="169"/>
      <c r="E1085" s="170"/>
      <c r="F1085" s="165"/>
      <c r="G1085" s="165"/>
      <c r="H1085" s="165"/>
      <c r="I1085" s="165"/>
      <c r="J1085" s="165"/>
      <c r="K1085" s="132"/>
      <c r="L1085" s="132"/>
      <c r="M1085" s="132"/>
    </row>
    <row r="1086" spans="1:31" s="1" customFormat="1" ht="71.25" outlineLevel="1">
      <c r="A1086" s="171" t="s">
        <v>2</v>
      </c>
      <c r="B1086" s="171" t="s">
        <v>80</v>
      </c>
      <c r="C1086" s="171" t="s">
        <v>24</v>
      </c>
      <c r="D1086" s="171" t="s">
        <v>81</v>
      </c>
      <c r="E1086" s="171" t="s">
        <v>82</v>
      </c>
      <c r="F1086" s="171" t="s">
        <v>83</v>
      </c>
      <c r="G1086" s="172" t="s">
        <v>84</v>
      </c>
      <c r="H1086" s="171" t="s">
        <v>85</v>
      </c>
      <c r="I1086" s="171" t="s">
        <v>86</v>
      </c>
      <c r="J1086" s="171" t="s">
        <v>87</v>
      </c>
      <c r="K1086" s="132"/>
      <c r="L1086" s="132"/>
      <c r="M1086" s="132"/>
    </row>
    <row r="1087" spans="1:31" s="1" customFormat="1" ht="14.25" outlineLevel="1">
      <c r="A1087" s="171">
        <v>1</v>
      </c>
      <c r="B1087" s="171">
        <v>2</v>
      </c>
      <c r="C1087" s="171">
        <v>3</v>
      </c>
      <c r="D1087" s="171">
        <v>4</v>
      </c>
      <c r="E1087" s="171">
        <v>5</v>
      </c>
      <c r="F1087" s="171">
        <v>6</v>
      </c>
      <c r="G1087" s="171">
        <v>7</v>
      </c>
      <c r="H1087" s="171">
        <v>8</v>
      </c>
      <c r="I1087" s="171">
        <v>9</v>
      </c>
      <c r="J1087" s="171">
        <v>10</v>
      </c>
      <c r="K1087" s="132"/>
      <c r="L1087" s="132"/>
      <c r="M1087" s="132"/>
    </row>
    <row r="1088" spans="1:31" s="1" customFormat="1" outlineLevel="1">
      <c r="A1088" s="132"/>
      <c r="B1088" s="132"/>
      <c r="C1088" s="132"/>
      <c r="D1088" s="132"/>
      <c r="E1088" s="132"/>
      <c r="F1088" s="132"/>
      <c r="G1088" s="132"/>
      <c r="H1088" s="132"/>
      <c r="I1088" s="132"/>
      <c r="J1088" s="132"/>
      <c r="K1088" s="132"/>
      <c r="L1088" s="132"/>
      <c r="M1088" s="132"/>
    </row>
    <row r="1089" spans="1:31" s="1" customFormat="1" ht="16.5" outlineLevel="1">
      <c r="A1089" s="244" t="s">
        <v>677</v>
      </c>
      <c r="B1089" s="244"/>
      <c r="C1089" s="244"/>
      <c r="D1089" s="244"/>
      <c r="E1089" s="244"/>
      <c r="F1089" s="244"/>
      <c r="G1089" s="244"/>
      <c r="H1089" s="244"/>
      <c r="I1089" s="244"/>
      <c r="J1089" s="244"/>
      <c r="K1089" s="132"/>
      <c r="L1089" s="132"/>
      <c r="M1089" s="132"/>
      <c r="AE1089" s="97" t="s">
        <v>677</v>
      </c>
    </row>
    <row r="1090" spans="1:31" s="1" customFormat="1" ht="28.5" outlineLevel="1">
      <c r="A1090" s="173" t="s">
        <v>385</v>
      </c>
      <c r="B1090" s="174" t="s">
        <v>826</v>
      </c>
      <c r="C1090" s="174" t="s">
        <v>827</v>
      </c>
      <c r="D1090" s="175" t="s">
        <v>828</v>
      </c>
      <c r="E1090" s="168">
        <v>1</v>
      </c>
      <c r="F1090" s="176"/>
      <c r="G1090" s="177"/>
      <c r="H1090" s="167"/>
      <c r="I1090" s="178" t="s">
        <v>98</v>
      </c>
      <c r="J1090" s="167"/>
      <c r="K1090" s="132"/>
      <c r="L1090" s="132"/>
      <c r="M1090" s="132"/>
      <c r="R1090" s="1">
        <v>172.43</v>
      </c>
      <c r="S1090" s="1">
        <v>146.56</v>
      </c>
      <c r="T1090" s="1">
        <v>117.98</v>
      </c>
      <c r="U1090" s="1">
        <v>94.38</v>
      </c>
    </row>
    <row r="1091" spans="1:31" s="1" customFormat="1" ht="14.25" outlineLevel="1">
      <c r="A1091" s="173"/>
      <c r="B1091" s="174"/>
      <c r="C1091" s="174" t="s">
        <v>88</v>
      </c>
      <c r="D1091" s="175"/>
      <c r="E1091" s="168"/>
      <c r="F1091" s="176">
        <v>140.44999999999999</v>
      </c>
      <c r="G1091" s="177" t="s">
        <v>771</v>
      </c>
      <c r="H1091" s="167">
        <v>168.54</v>
      </c>
      <c r="I1091" s="178">
        <v>1</v>
      </c>
      <c r="J1091" s="167">
        <v>168.54</v>
      </c>
      <c r="K1091" s="132"/>
      <c r="L1091" s="132"/>
      <c r="M1091" s="132"/>
      <c r="Q1091" s="1">
        <v>168.54</v>
      </c>
    </row>
    <row r="1092" spans="1:31" s="1" customFormat="1" ht="14.25" outlineLevel="1">
      <c r="A1092" s="173"/>
      <c r="B1092" s="174"/>
      <c r="C1092" s="174" t="s">
        <v>89</v>
      </c>
      <c r="D1092" s="175"/>
      <c r="E1092" s="168"/>
      <c r="F1092" s="176">
        <v>177.46</v>
      </c>
      <c r="G1092" s="177" t="s">
        <v>771</v>
      </c>
      <c r="H1092" s="167">
        <v>212.95</v>
      </c>
      <c r="I1092" s="178">
        <v>1</v>
      </c>
      <c r="J1092" s="167">
        <v>212.95</v>
      </c>
      <c r="K1092" s="132"/>
      <c r="L1092" s="132"/>
      <c r="M1092" s="132"/>
    </row>
    <row r="1093" spans="1:31" s="1" customFormat="1" ht="14.25" outlineLevel="1">
      <c r="A1093" s="173"/>
      <c r="B1093" s="174"/>
      <c r="C1093" s="174" t="s">
        <v>96</v>
      </c>
      <c r="D1093" s="175"/>
      <c r="E1093" s="168"/>
      <c r="F1093" s="176">
        <v>10.8</v>
      </c>
      <c r="G1093" s="177" t="s">
        <v>771</v>
      </c>
      <c r="H1093" s="179">
        <v>12.96</v>
      </c>
      <c r="I1093" s="178">
        <v>1</v>
      </c>
      <c r="J1093" s="179">
        <v>12.96</v>
      </c>
      <c r="K1093" s="132"/>
      <c r="L1093" s="132"/>
      <c r="M1093" s="132"/>
      <c r="Q1093" s="1">
        <v>12.96</v>
      </c>
    </row>
    <row r="1094" spans="1:31" s="1" customFormat="1" ht="14.25" outlineLevel="1">
      <c r="A1094" s="173"/>
      <c r="B1094" s="174"/>
      <c r="C1094" s="174" t="s">
        <v>97</v>
      </c>
      <c r="D1094" s="175"/>
      <c r="E1094" s="168"/>
      <c r="F1094" s="176">
        <v>96.23</v>
      </c>
      <c r="G1094" s="177" t="s">
        <v>98</v>
      </c>
      <c r="H1094" s="167">
        <v>96.23</v>
      </c>
      <c r="I1094" s="178">
        <v>1</v>
      </c>
      <c r="J1094" s="167">
        <v>96.23</v>
      </c>
      <c r="K1094" s="132"/>
      <c r="L1094" s="132"/>
      <c r="M1094" s="132"/>
    </row>
    <row r="1095" spans="1:31" s="1" customFormat="1" ht="14.25" outlineLevel="1">
      <c r="A1095" s="173"/>
      <c r="B1095" s="174"/>
      <c r="C1095" s="174" t="s">
        <v>829</v>
      </c>
      <c r="D1095" s="175" t="s">
        <v>91</v>
      </c>
      <c r="E1095" s="168">
        <v>95</v>
      </c>
      <c r="F1095" s="176"/>
      <c r="G1095" s="177"/>
      <c r="H1095" s="167">
        <v>172.43</v>
      </c>
      <c r="I1095" s="178">
        <v>80.75</v>
      </c>
      <c r="J1095" s="167">
        <v>146.56</v>
      </c>
      <c r="K1095" s="132"/>
      <c r="L1095" s="132"/>
      <c r="M1095" s="132"/>
    </row>
    <row r="1096" spans="1:31" s="1" customFormat="1" ht="14.25" outlineLevel="1">
      <c r="A1096" s="173"/>
      <c r="B1096" s="174"/>
      <c r="C1096" s="174" t="s">
        <v>830</v>
      </c>
      <c r="D1096" s="175" t="s">
        <v>91</v>
      </c>
      <c r="E1096" s="168">
        <v>65</v>
      </c>
      <c r="F1096" s="176"/>
      <c r="G1096" s="177"/>
      <c r="H1096" s="167">
        <v>117.98</v>
      </c>
      <c r="I1096" s="178">
        <v>52</v>
      </c>
      <c r="J1096" s="167">
        <v>94.38</v>
      </c>
      <c r="K1096" s="132"/>
      <c r="L1096" s="132"/>
      <c r="M1096" s="132"/>
    </row>
    <row r="1097" spans="1:31" s="1" customFormat="1" ht="14.25" outlineLevel="1">
      <c r="A1097" s="180"/>
      <c r="B1097" s="181"/>
      <c r="C1097" s="181" t="s">
        <v>93</v>
      </c>
      <c r="D1097" s="182" t="s">
        <v>94</v>
      </c>
      <c r="E1097" s="183">
        <v>14.6</v>
      </c>
      <c r="F1097" s="184"/>
      <c r="G1097" s="185" t="s">
        <v>771</v>
      </c>
      <c r="H1097" s="186">
        <v>17.52</v>
      </c>
      <c r="I1097" s="187"/>
      <c r="J1097" s="186"/>
      <c r="K1097" s="132"/>
      <c r="L1097" s="132"/>
      <c r="M1097" s="132"/>
    </row>
    <row r="1098" spans="1:31" s="1" customFormat="1" ht="15" outlineLevel="1">
      <c r="A1098" s="132"/>
      <c r="B1098" s="132"/>
      <c r="C1098" s="188" t="s">
        <v>95</v>
      </c>
      <c r="D1098" s="132"/>
      <c r="E1098" s="132"/>
      <c r="F1098" s="132"/>
      <c r="G1098" s="245">
        <v>768.13</v>
      </c>
      <c r="H1098" s="245"/>
      <c r="I1098" s="245">
        <v>718.66000000000008</v>
      </c>
      <c r="J1098" s="245"/>
      <c r="K1098" s="132"/>
      <c r="L1098" s="132"/>
      <c r="M1098" s="132"/>
      <c r="O1098" s="113">
        <v>768.13</v>
      </c>
      <c r="P1098" s="113">
        <v>718.66000000000008</v>
      </c>
    </row>
    <row r="1099" spans="1:31" s="1" customFormat="1" ht="14.25" outlineLevel="1">
      <c r="A1099" s="180" t="s">
        <v>389</v>
      </c>
      <c r="B1099" s="181" t="s">
        <v>98</v>
      </c>
      <c r="C1099" s="181" t="s">
        <v>831</v>
      </c>
      <c r="D1099" s="182" t="s">
        <v>454</v>
      </c>
      <c r="E1099" s="183">
        <v>1</v>
      </c>
      <c r="F1099" s="184">
        <v>50530.73</v>
      </c>
      <c r="G1099" s="185" t="s">
        <v>98</v>
      </c>
      <c r="H1099" s="186">
        <v>50530.73</v>
      </c>
      <c r="I1099" s="187">
        <v>1</v>
      </c>
      <c r="J1099" s="186">
        <v>50530.73</v>
      </c>
      <c r="K1099" s="132"/>
      <c r="L1099" s="132"/>
      <c r="M1099" s="132"/>
      <c r="R1099" s="1">
        <v>0</v>
      </c>
      <c r="S1099" s="1">
        <v>0</v>
      </c>
      <c r="T1099" s="1">
        <v>0</v>
      </c>
      <c r="U1099" s="1">
        <v>0</v>
      </c>
    </row>
    <row r="1100" spans="1:31" s="1" customFormat="1" ht="15" outlineLevel="1">
      <c r="A1100" s="132"/>
      <c r="B1100" s="132"/>
      <c r="C1100" s="188" t="s">
        <v>95</v>
      </c>
      <c r="D1100" s="132"/>
      <c r="E1100" s="132"/>
      <c r="F1100" s="132"/>
      <c r="G1100" s="245">
        <v>50530.73</v>
      </c>
      <c r="H1100" s="245"/>
      <c r="I1100" s="245">
        <v>50530.73</v>
      </c>
      <c r="J1100" s="245"/>
      <c r="K1100" s="132"/>
      <c r="L1100" s="132"/>
      <c r="M1100" s="132"/>
      <c r="O1100" s="1">
        <v>50530.73</v>
      </c>
      <c r="P1100" s="1">
        <v>50530.73</v>
      </c>
    </row>
    <row r="1101" spans="1:31" s="1" customFormat="1" ht="42.75" outlineLevel="1">
      <c r="A1101" s="173" t="s">
        <v>392</v>
      </c>
      <c r="B1101" s="174" t="s">
        <v>832</v>
      </c>
      <c r="C1101" s="174" t="s">
        <v>833</v>
      </c>
      <c r="D1101" s="175" t="s">
        <v>834</v>
      </c>
      <c r="E1101" s="168">
        <v>0.32</v>
      </c>
      <c r="F1101" s="176"/>
      <c r="G1101" s="177"/>
      <c r="H1101" s="167"/>
      <c r="I1101" s="178" t="s">
        <v>98</v>
      </c>
      <c r="J1101" s="167"/>
      <c r="K1101" s="132"/>
      <c r="L1101" s="132"/>
      <c r="M1101" s="132"/>
      <c r="R1101" s="1">
        <v>922.6</v>
      </c>
      <c r="S1101" s="1">
        <v>784.21</v>
      </c>
      <c r="T1101" s="1">
        <v>631.25</v>
      </c>
      <c r="U1101" s="1">
        <v>505</v>
      </c>
    </row>
    <row r="1102" spans="1:31" s="1" customFormat="1" outlineLevel="1">
      <c r="A1102" s="132"/>
      <c r="B1102" s="132"/>
      <c r="C1102" s="189" t="s">
        <v>835</v>
      </c>
      <c r="D1102" s="132"/>
      <c r="E1102" s="132"/>
      <c r="F1102" s="132"/>
      <c r="G1102" s="132"/>
      <c r="H1102" s="132"/>
      <c r="I1102" s="132"/>
      <c r="J1102" s="132"/>
      <c r="K1102" s="132"/>
      <c r="L1102" s="132"/>
      <c r="M1102" s="132"/>
    </row>
    <row r="1103" spans="1:31" s="1" customFormat="1" ht="14.25" outlineLevel="1">
      <c r="A1103" s="173"/>
      <c r="B1103" s="174"/>
      <c r="C1103" s="174" t="s">
        <v>88</v>
      </c>
      <c r="D1103" s="175"/>
      <c r="E1103" s="168"/>
      <c r="F1103" s="176">
        <v>2515.71</v>
      </c>
      <c r="G1103" s="177" t="s">
        <v>771</v>
      </c>
      <c r="H1103" s="167">
        <v>966.03</v>
      </c>
      <c r="I1103" s="178">
        <v>1</v>
      </c>
      <c r="J1103" s="167">
        <v>966.03</v>
      </c>
      <c r="K1103" s="132"/>
      <c r="L1103" s="132"/>
      <c r="M1103" s="132"/>
      <c r="Q1103" s="1">
        <v>966.03</v>
      </c>
    </row>
    <row r="1104" spans="1:31" s="1" customFormat="1" ht="14.25" outlineLevel="1">
      <c r="A1104" s="173"/>
      <c r="B1104" s="174"/>
      <c r="C1104" s="174" t="s">
        <v>89</v>
      </c>
      <c r="D1104" s="175"/>
      <c r="E1104" s="168"/>
      <c r="F1104" s="176">
        <v>230.49</v>
      </c>
      <c r="G1104" s="177" t="s">
        <v>771</v>
      </c>
      <c r="H1104" s="167">
        <v>88.51</v>
      </c>
      <c r="I1104" s="178">
        <v>1</v>
      </c>
      <c r="J1104" s="167">
        <v>88.51</v>
      </c>
      <c r="K1104" s="132"/>
      <c r="L1104" s="132"/>
      <c r="M1104" s="132"/>
    </row>
    <row r="1105" spans="1:21" s="1" customFormat="1" ht="14.25" outlineLevel="1">
      <c r="A1105" s="173"/>
      <c r="B1105" s="174"/>
      <c r="C1105" s="174" t="s">
        <v>96</v>
      </c>
      <c r="D1105" s="175"/>
      <c r="E1105" s="168"/>
      <c r="F1105" s="176">
        <v>13.37</v>
      </c>
      <c r="G1105" s="177" t="s">
        <v>771</v>
      </c>
      <c r="H1105" s="179">
        <v>5.13</v>
      </c>
      <c r="I1105" s="178">
        <v>1</v>
      </c>
      <c r="J1105" s="179">
        <v>5.13</v>
      </c>
      <c r="K1105" s="132"/>
      <c r="L1105" s="132"/>
      <c r="M1105" s="132"/>
      <c r="Q1105" s="1">
        <v>5.13</v>
      </c>
    </row>
    <row r="1106" spans="1:21" s="1" customFormat="1" ht="14.25" outlineLevel="1">
      <c r="A1106" s="173"/>
      <c r="B1106" s="174"/>
      <c r="C1106" s="174" t="s">
        <v>97</v>
      </c>
      <c r="D1106" s="175"/>
      <c r="E1106" s="168"/>
      <c r="F1106" s="176">
        <v>3213.25</v>
      </c>
      <c r="G1106" s="177" t="s">
        <v>98</v>
      </c>
      <c r="H1106" s="167">
        <v>1028.24</v>
      </c>
      <c r="I1106" s="178">
        <v>1</v>
      </c>
      <c r="J1106" s="167">
        <v>1028.24</v>
      </c>
      <c r="K1106" s="132"/>
      <c r="L1106" s="132"/>
      <c r="M1106" s="132"/>
    </row>
    <row r="1107" spans="1:21" s="1" customFormat="1" ht="14.25" outlineLevel="1">
      <c r="A1107" s="173"/>
      <c r="B1107" s="174"/>
      <c r="C1107" s="174" t="s">
        <v>829</v>
      </c>
      <c r="D1107" s="175" t="s">
        <v>91</v>
      </c>
      <c r="E1107" s="168">
        <v>95</v>
      </c>
      <c r="F1107" s="176"/>
      <c r="G1107" s="177"/>
      <c r="H1107" s="167">
        <v>922.6</v>
      </c>
      <c r="I1107" s="178">
        <v>80.75</v>
      </c>
      <c r="J1107" s="167">
        <v>784.21</v>
      </c>
      <c r="K1107" s="132"/>
      <c r="L1107" s="132"/>
      <c r="M1107" s="132"/>
    </row>
    <row r="1108" spans="1:21" s="1" customFormat="1" ht="14.25" outlineLevel="1">
      <c r="A1108" s="173"/>
      <c r="B1108" s="174"/>
      <c r="C1108" s="174" t="s">
        <v>830</v>
      </c>
      <c r="D1108" s="175" t="s">
        <v>91</v>
      </c>
      <c r="E1108" s="168">
        <v>65</v>
      </c>
      <c r="F1108" s="176"/>
      <c r="G1108" s="177"/>
      <c r="H1108" s="167">
        <v>631.25</v>
      </c>
      <c r="I1108" s="178">
        <v>52</v>
      </c>
      <c r="J1108" s="167">
        <v>505</v>
      </c>
      <c r="K1108" s="132"/>
      <c r="L1108" s="132"/>
      <c r="M1108" s="132"/>
    </row>
    <row r="1109" spans="1:21" s="1" customFormat="1" ht="14.25" outlineLevel="1">
      <c r="A1109" s="180"/>
      <c r="B1109" s="181"/>
      <c r="C1109" s="181" t="s">
        <v>93</v>
      </c>
      <c r="D1109" s="182" t="s">
        <v>94</v>
      </c>
      <c r="E1109" s="183">
        <v>253.6</v>
      </c>
      <c r="F1109" s="184"/>
      <c r="G1109" s="185" t="s">
        <v>771</v>
      </c>
      <c r="H1109" s="186">
        <v>97.382400000000004</v>
      </c>
      <c r="I1109" s="187"/>
      <c r="J1109" s="186"/>
      <c r="K1109" s="132"/>
      <c r="L1109" s="132"/>
      <c r="M1109" s="132"/>
    </row>
    <row r="1110" spans="1:21" s="1" customFormat="1" ht="15" outlineLevel="1">
      <c r="A1110" s="132"/>
      <c r="B1110" s="132"/>
      <c r="C1110" s="188" t="s">
        <v>95</v>
      </c>
      <c r="D1110" s="132"/>
      <c r="E1110" s="132"/>
      <c r="F1110" s="132"/>
      <c r="G1110" s="245">
        <v>3636.63</v>
      </c>
      <c r="H1110" s="245"/>
      <c r="I1110" s="245">
        <v>3371.9900000000002</v>
      </c>
      <c r="J1110" s="245"/>
      <c r="K1110" s="132"/>
      <c r="L1110" s="132"/>
      <c r="M1110" s="132"/>
      <c r="O1110" s="113">
        <v>3636.63</v>
      </c>
      <c r="P1110" s="113">
        <v>3371.9900000000002</v>
      </c>
    </row>
    <row r="1111" spans="1:21" s="1" customFormat="1" ht="42.75" outlineLevel="1">
      <c r="A1111" s="180" t="s">
        <v>414</v>
      </c>
      <c r="B1111" s="181" t="s">
        <v>98</v>
      </c>
      <c r="C1111" s="181" t="s">
        <v>836</v>
      </c>
      <c r="D1111" s="182" t="s">
        <v>454</v>
      </c>
      <c r="E1111" s="183">
        <v>9</v>
      </c>
      <c r="F1111" s="184">
        <v>1915.06</v>
      </c>
      <c r="G1111" s="185" t="s">
        <v>98</v>
      </c>
      <c r="H1111" s="186">
        <v>17235.54</v>
      </c>
      <c r="I1111" s="187">
        <v>1</v>
      </c>
      <c r="J1111" s="186">
        <v>17235.54</v>
      </c>
      <c r="K1111" s="132"/>
      <c r="L1111" s="132"/>
      <c r="M1111" s="132"/>
      <c r="R1111" s="1">
        <v>0</v>
      </c>
      <c r="S1111" s="1">
        <v>0</v>
      </c>
      <c r="T1111" s="1">
        <v>0</v>
      </c>
      <c r="U1111" s="1">
        <v>0</v>
      </c>
    </row>
    <row r="1112" spans="1:21" s="1" customFormat="1" ht="15" outlineLevel="1">
      <c r="A1112" s="132"/>
      <c r="B1112" s="132"/>
      <c r="C1112" s="188" t="s">
        <v>95</v>
      </c>
      <c r="D1112" s="132"/>
      <c r="E1112" s="132"/>
      <c r="F1112" s="132"/>
      <c r="G1112" s="245">
        <v>17235.54</v>
      </c>
      <c r="H1112" s="245"/>
      <c r="I1112" s="245">
        <v>17235.54</v>
      </c>
      <c r="J1112" s="245"/>
      <c r="K1112" s="132"/>
      <c r="L1112" s="132"/>
      <c r="M1112" s="132"/>
      <c r="O1112" s="1">
        <v>17235.54</v>
      </c>
      <c r="P1112" s="1">
        <v>17235.54</v>
      </c>
    </row>
    <row r="1113" spans="1:21" s="1" customFormat="1" ht="57" outlineLevel="1">
      <c r="A1113" s="180" t="s">
        <v>417</v>
      </c>
      <c r="B1113" s="181" t="s">
        <v>98</v>
      </c>
      <c r="C1113" s="181" t="s">
        <v>837</v>
      </c>
      <c r="D1113" s="182" t="s">
        <v>454</v>
      </c>
      <c r="E1113" s="183">
        <v>10</v>
      </c>
      <c r="F1113" s="184">
        <v>3098.66</v>
      </c>
      <c r="G1113" s="185" t="s">
        <v>98</v>
      </c>
      <c r="H1113" s="186">
        <v>30986.6</v>
      </c>
      <c r="I1113" s="187">
        <v>1</v>
      </c>
      <c r="J1113" s="186">
        <v>30986.6</v>
      </c>
      <c r="K1113" s="132"/>
      <c r="L1113" s="132"/>
      <c r="M1113" s="132"/>
      <c r="R1113" s="1">
        <v>0</v>
      </c>
      <c r="S1113" s="1">
        <v>0</v>
      </c>
      <c r="T1113" s="1">
        <v>0</v>
      </c>
      <c r="U1113" s="1">
        <v>0</v>
      </c>
    </row>
    <row r="1114" spans="1:21" s="1" customFormat="1" ht="15" outlineLevel="1">
      <c r="A1114" s="132"/>
      <c r="B1114" s="132"/>
      <c r="C1114" s="188" t="s">
        <v>95</v>
      </c>
      <c r="D1114" s="132"/>
      <c r="E1114" s="132"/>
      <c r="F1114" s="132"/>
      <c r="G1114" s="245">
        <v>30986.6</v>
      </c>
      <c r="H1114" s="245"/>
      <c r="I1114" s="245">
        <v>30986.6</v>
      </c>
      <c r="J1114" s="245"/>
      <c r="K1114" s="132"/>
      <c r="L1114" s="132"/>
      <c r="M1114" s="132"/>
      <c r="O1114" s="1">
        <v>30986.6</v>
      </c>
      <c r="P1114" s="1">
        <v>30986.6</v>
      </c>
    </row>
    <row r="1115" spans="1:21" s="1" customFormat="1" ht="14.25" outlineLevel="1">
      <c r="A1115" s="180" t="s">
        <v>424</v>
      </c>
      <c r="B1115" s="181" t="s">
        <v>98</v>
      </c>
      <c r="C1115" s="181" t="s">
        <v>838</v>
      </c>
      <c r="D1115" s="182" t="s">
        <v>454</v>
      </c>
      <c r="E1115" s="183">
        <v>9</v>
      </c>
      <c r="F1115" s="184">
        <v>4209.1099999999997</v>
      </c>
      <c r="G1115" s="185" t="s">
        <v>98</v>
      </c>
      <c r="H1115" s="186">
        <v>37881.99</v>
      </c>
      <c r="I1115" s="187">
        <v>1</v>
      </c>
      <c r="J1115" s="186">
        <v>37881.99</v>
      </c>
      <c r="K1115" s="132"/>
      <c r="L1115" s="132"/>
      <c r="M1115" s="132"/>
      <c r="R1115" s="1">
        <v>0</v>
      </c>
      <c r="S1115" s="1">
        <v>0</v>
      </c>
      <c r="T1115" s="1">
        <v>0</v>
      </c>
      <c r="U1115" s="1">
        <v>0</v>
      </c>
    </row>
    <row r="1116" spans="1:21" s="1" customFormat="1" ht="15" outlineLevel="1">
      <c r="A1116" s="132"/>
      <c r="B1116" s="132"/>
      <c r="C1116" s="188" t="s">
        <v>95</v>
      </c>
      <c r="D1116" s="132"/>
      <c r="E1116" s="132"/>
      <c r="F1116" s="132"/>
      <c r="G1116" s="245">
        <v>37881.99</v>
      </c>
      <c r="H1116" s="245"/>
      <c r="I1116" s="245">
        <v>37881.99</v>
      </c>
      <c r="J1116" s="245"/>
      <c r="K1116" s="132"/>
      <c r="L1116" s="132"/>
      <c r="M1116" s="132"/>
      <c r="O1116" s="1">
        <v>37881.99</v>
      </c>
      <c r="P1116" s="1">
        <v>37881.99</v>
      </c>
    </row>
    <row r="1117" spans="1:21" s="1" customFormat="1" ht="14.25" outlineLevel="1">
      <c r="A1117" s="180" t="s">
        <v>711</v>
      </c>
      <c r="B1117" s="181" t="s">
        <v>98</v>
      </c>
      <c r="C1117" s="181" t="s">
        <v>839</v>
      </c>
      <c r="D1117" s="182" t="s">
        <v>454</v>
      </c>
      <c r="E1117" s="183">
        <v>3</v>
      </c>
      <c r="F1117" s="184">
        <v>6049.5</v>
      </c>
      <c r="G1117" s="185" t="s">
        <v>98</v>
      </c>
      <c r="H1117" s="186">
        <v>18148.5</v>
      </c>
      <c r="I1117" s="187">
        <v>1</v>
      </c>
      <c r="J1117" s="186">
        <v>18148.5</v>
      </c>
      <c r="K1117" s="132"/>
      <c r="L1117" s="132"/>
      <c r="M1117" s="132"/>
      <c r="R1117" s="1">
        <v>0</v>
      </c>
      <c r="S1117" s="1">
        <v>0</v>
      </c>
      <c r="T1117" s="1">
        <v>0</v>
      </c>
      <c r="U1117" s="1">
        <v>0</v>
      </c>
    </row>
    <row r="1118" spans="1:21" s="1" customFormat="1" ht="15" outlineLevel="1">
      <c r="A1118" s="132"/>
      <c r="B1118" s="132"/>
      <c r="C1118" s="188" t="s">
        <v>95</v>
      </c>
      <c r="D1118" s="132"/>
      <c r="E1118" s="132"/>
      <c r="F1118" s="132"/>
      <c r="G1118" s="245">
        <v>18148.5</v>
      </c>
      <c r="H1118" s="245"/>
      <c r="I1118" s="245">
        <v>18148.5</v>
      </c>
      <c r="J1118" s="245"/>
      <c r="K1118" s="132"/>
      <c r="L1118" s="132"/>
      <c r="M1118" s="132"/>
      <c r="O1118" s="1">
        <v>18148.5</v>
      </c>
      <c r="P1118" s="1">
        <v>18148.5</v>
      </c>
    </row>
    <row r="1119" spans="1:21" s="1" customFormat="1" ht="28.5" outlineLevel="1">
      <c r="A1119" s="180" t="s">
        <v>714</v>
      </c>
      <c r="B1119" s="181" t="s">
        <v>98</v>
      </c>
      <c r="C1119" s="181" t="s">
        <v>840</v>
      </c>
      <c r="D1119" s="182" t="s">
        <v>454</v>
      </c>
      <c r="E1119" s="183">
        <v>1</v>
      </c>
      <c r="F1119" s="184">
        <v>1510.87</v>
      </c>
      <c r="G1119" s="185" t="s">
        <v>98</v>
      </c>
      <c r="H1119" s="186">
        <v>1510.87</v>
      </c>
      <c r="I1119" s="187">
        <v>1</v>
      </c>
      <c r="J1119" s="186">
        <v>1510.87</v>
      </c>
      <c r="K1119" s="132"/>
      <c r="L1119" s="132"/>
      <c r="M1119" s="132"/>
      <c r="R1119" s="1">
        <v>0</v>
      </c>
      <c r="S1119" s="1">
        <v>0</v>
      </c>
      <c r="T1119" s="1">
        <v>0</v>
      </c>
      <c r="U1119" s="1">
        <v>0</v>
      </c>
    </row>
    <row r="1120" spans="1:21" s="1" customFormat="1" ht="15" outlineLevel="1">
      <c r="A1120" s="132"/>
      <c r="B1120" s="132"/>
      <c r="C1120" s="188" t="s">
        <v>95</v>
      </c>
      <c r="D1120" s="132"/>
      <c r="E1120" s="132"/>
      <c r="F1120" s="132"/>
      <c r="G1120" s="245">
        <v>1510.87</v>
      </c>
      <c r="H1120" s="245"/>
      <c r="I1120" s="245">
        <v>1510.87</v>
      </c>
      <c r="J1120" s="245"/>
      <c r="K1120" s="132"/>
      <c r="L1120" s="132"/>
      <c r="M1120" s="132"/>
      <c r="O1120" s="1">
        <v>1510.87</v>
      </c>
      <c r="P1120" s="1">
        <v>1510.87</v>
      </c>
    </row>
    <row r="1121" spans="1:21" s="1" customFormat="1" ht="57" outlineLevel="1">
      <c r="A1121" s="173" t="s">
        <v>717</v>
      </c>
      <c r="B1121" s="174" t="s">
        <v>841</v>
      </c>
      <c r="C1121" s="174" t="s">
        <v>842</v>
      </c>
      <c r="D1121" s="175" t="s">
        <v>384</v>
      </c>
      <c r="E1121" s="168">
        <v>0.03</v>
      </c>
      <c r="F1121" s="176"/>
      <c r="G1121" s="177"/>
      <c r="H1121" s="167"/>
      <c r="I1121" s="178" t="s">
        <v>98</v>
      </c>
      <c r="J1121" s="167"/>
      <c r="K1121" s="132"/>
      <c r="L1121" s="132"/>
      <c r="M1121" s="132"/>
      <c r="R1121" s="1">
        <v>43.85</v>
      </c>
      <c r="S1121" s="1">
        <v>37.270000000000003</v>
      </c>
      <c r="T1121" s="1">
        <v>30.7</v>
      </c>
      <c r="U1121" s="1">
        <v>24.56</v>
      </c>
    </row>
    <row r="1122" spans="1:21" s="1" customFormat="1" outlineLevel="1">
      <c r="A1122" s="132"/>
      <c r="B1122" s="132"/>
      <c r="C1122" s="189" t="s">
        <v>843</v>
      </c>
      <c r="D1122" s="132"/>
      <c r="E1122" s="132"/>
      <c r="F1122" s="132"/>
      <c r="G1122" s="132"/>
      <c r="H1122" s="132"/>
      <c r="I1122" s="132"/>
      <c r="J1122" s="132"/>
      <c r="K1122" s="132"/>
      <c r="L1122" s="132"/>
      <c r="M1122" s="132"/>
    </row>
    <row r="1123" spans="1:21" s="1" customFormat="1" ht="14.25" outlineLevel="1">
      <c r="A1123" s="173"/>
      <c r="B1123" s="174"/>
      <c r="C1123" s="174" t="s">
        <v>88</v>
      </c>
      <c r="D1123" s="175"/>
      <c r="E1123" s="168"/>
      <c r="F1123" s="176">
        <v>1218.1600000000001</v>
      </c>
      <c r="G1123" s="177" t="s">
        <v>844</v>
      </c>
      <c r="H1123" s="167">
        <v>43.85</v>
      </c>
      <c r="I1123" s="178">
        <v>1</v>
      </c>
      <c r="J1123" s="167">
        <v>43.85</v>
      </c>
      <c r="K1123" s="132"/>
      <c r="L1123" s="132"/>
      <c r="M1123" s="132"/>
      <c r="Q1123" s="1">
        <v>43.85</v>
      </c>
    </row>
    <row r="1124" spans="1:21" s="1" customFormat="1" ht="14.25" outlineLevel="1">
      <c r="A1124" s="173"/>
      <c r="B1124" s="174"/>
      <c r="C1124" s="174" t="s">
        <v>89</v>
      </c>
      <c r="D1124" s="175"/>
      <c r="E1124" s="168"/>
      <c r="F1124" s="176">
        <v>390.64</v>
      </c>
      <c r="G1124" s="177" t="s">
        <v>844</v>
      </c>
      <c r="H1124" s="167">
        <v>14.06</v>
      </c>
      <c r="I1124" s="178">
        <v>1</v>
      </c>
      <c r="J1124" s="167">
        <v>14.06</v>
      </c>
      <c r="K1124" s="132"/>
      <c r="L1124" s="132"/>
      <c r="M1124" s="132"/>
    </row>
    <row r="1125" spans="1:21" s="1" customFormat="1" ht="14.25" outlineLevel="1">
      <c r="A1125" s="173"/>
      <c r="B1125" s="174"/>
      <c r="C1125" s="174" t="s">
        <v>97</v>
      </c>
      <c r="D1125" s="175"/>
      <c r="E1125" s="168"/>
      <c r="F1125" s="176">
        <v>4594.92</v>
      </c>
      <c r="G1125" s="177" t="s">
        <v>98</v>
      </c>
      <c r="H1125" s="167">
        <v>137.85</v>
      </c>
      <c r="I1125" s="178">
        <v>1</v>
      </c>
      <c r="J1125" s="167">
        <v>137.85</v>
      </c>
      <c r="K1125" s="132"/>
      <c r="L1125" s="132"/>
      <c r="M1125" s="132"/>
    </row>
    <row r="1126" spans="1:21" s="1" customFormat="1" ht="14.25" outlineLevel="1">
      <c r="A1126" s="173"/>
      <c r="B1126" s="174"/>
      <c r="C1126" s="174" t="s">
        <v>829</v>
      </c>
      <c r="D1126" s="175" t="s">
        <v>91</v>
      </c>
      <c r="E1126" s="168">
        <v>100</v>
      </c>
      <c r="F1126" s="176"/>
      <c r="G1126" s="177"/>
      <c r="H1126" s="167">
        <v>43.85</v>
      </c>
      <c r="I1126" s="178">
        <v>85</v>
      </c>
      <c r="J1126" s="167">
        <v>37.270000000000003</v>
      </c>
      <c r="K1126" s="132"/>
      <c r="L1126" s="132"/>
      <c r="M1126" s="132"/>
    </row>
    <row r="1127" spans="1:21" s="1" customFormat="1" ht="14.25" outlineLevel="1">
      <c r="A1127" s="173"/>
      <c r="B1127" s="174"/>
      <c r="C1127" s="174" t="s">
        <v>830</v>
      </c>
      <c r="D1127" s="175" t="s">
        <v>91</v>
      </c>
      <c r="E1127" s="168">
        <v>70</v>
      </c>
      <c r="F1127" s="176"/>
      <c r="G1127" s="177"/>
      <c r="H1127" s="167">
        <v>30.7</v>
      </c>
      <c r="I1127" s="178">
        <v>56</v>
      </c>
      <c r="J1127" s="167">
        <v>24.56</v>
      </c>
      <c r="K1127" s="132"/>
      <c r="L1127" s="132"/>
      <c r="M1127" s="132"/>
    </row>
    <row r="1128" spans="1:21" s="1" customFormat="1" ht="14.25" outlineLevel="1">
      <c r="A1128" s="180"/>
      <c r="B1128" s="181"/>
      <c r="C1128" s="181" t="s">
        <v>93</v>
      </c>
      <c r="D1128" s="182" t="s">
        <v>94</v>
      </c>
      <c r="E1128" s="183">
        <v>143.99</v>
      </c>
      <c r="F1128" s="184"/>
      <c r="G1128" s="185" t="s">
        <v>844</v>
      </c>
      <c r="H1128" s="186">
        <v>5.1836400000000005</v>
      </c>
      <c r="I1128" s="187"/>
      <c r="J1128" s="186"/>
      <c r="K1128" s="132"/>
      <c r="L1128" s="132"/>
      <c r="M1128" s="132"/>
    </row>
    <row r="1129" spans="1:21" s="1" customFormat="1" ht="15" outlineLevel="1">
      <c r="A1129" s="132"/>
      <c r="B1129" s="132"/>
      <c r="C1129" s="188" t="s">
        <v>95</v>
      </c>
      <c r="D1129" s="132"/>
      <c r="E1129" s="132"/>
      <c r="F1129" s="132"/>
      <c r="G1129" s="245">
        <v>270.31</v>
      </c>
      <c r="H1129" s="245"/>
      <c r="I1129" s="245">
        <v>257.58999999999997</v>
      </c>
      <c r="J1129" s="245"/>
      <c r="K1129" s="132"/>
      <c r="L1129" s="132"/>
      <c r="M1129" s="132"/>
      <c r="O1129" s="113">
        <v>270.31</v>
      </c>
      <c r="P1129" s="113">
        <v>257.58999999999997</v>
      </c>
    </row>
    <row r="1130" spans="1:21" s="1" customFormat="1" ht="14.25" outlineLevel="1">
      <c r="A1130" s="180" t="s">
        <v>431</v>
      </c>
      <c r="B1130" s="181" t="s">
        <v>98</v>
      </c>
      <c r="C1130" s="181" t="s">
        <v>845</v>
      </c>
      <c r="D1130" s="182" t="s">
        <v>454</v>
      </c>
      <c r="E1130" s="183">
        <v>1</v>
      </c>
      <c r="F1130" s="184">
        <v>118.36</v>
      </c>
      <c r="G1130" s="185" t="s">
        <v>98</v>
      </c>
      <c r="H1130" s="186">
        <v>118.36</v>
      </c>
      <c r="I1130" s="187">
        <v>1</v>
      </c>
      <c r="J1130" s="186">
        <v>118.36</v>
      </c>
      <c r="K1130" s="132"/>
      <c r="L1130" s="132"/>
      <c r="M1130" s="132"/>
      <c r="R1130" s="1">
        <v>0</v>
      </c>
      <c r="S1130" s="1">
        <v>0</v>
      </c>
      <c r="T1130" s="1">
        <v>0</v>
      </c>
      <c r="U1130" s="1">
        <v>0</v>
      </c>
    </row>
    <row r="1131" spans="1:21" s="1" customFormat="1" ht="15" outlineLevel="1">
      <c r="A1131" s="132"/>
      <c r="B1131" s="132"/>
      <c r="C1131" s="188" t="s">
        <v>95</v>
      </c>
      <c r="D1131" s="132"/>
      <c r="E1131" s="132"/>
      <c r="F1131" s="132"/>
      <c r="G1131" s="245">
        <v>118.36</v>
      </c>
      <c r="H1131" s="245"/>
      <c r="I1131" s="245">
        <v>118.36</v>
      </c>
      <c r="J1131" s="245"/>
      <c r="K1131" s="132"/>
      <c r="L1131" s="132"/>
      <c r="M1131" s="132"/>
      <c r="O1131" s="1">
        <v>118.36</v>
      </c>
      <c r="P1131" s="1">
        <v>118.36</v>
      </c>
    </row>
    <row r="1132" spans="1:21" s="1" customFormat="1" ht="14.25" outlineLevel="1">
      <c r="A1132" s="180" t="s">
        <v>433</v>
      </c>
      <c r="B1132" s="181" t="s">
        <v>98</v>
      </c>
      <c r="C1132" s="181" t="s">
        <v>846</v>
      </c>
      <c r="D1132" s="182" t="s">
        <v>454</v>
      </c>
      <c r="E1132" s="183">
        <v>4</v>
      </c>
      <c r="F1132" s="184">
        <v>307.26</v>
      </c>
      <c r="G1132" s="185" t="s">
        <v>98</v>
      </c>
      <c r="H1132" s="186">
        <v>1229.04</v>
      </c>
      <c r="I1132" s="187">
        <v>1</v>
      </c>
      <c r="J1132" s="186">
        <v>1229.04</v>
      </c>
      <c r="K1132" s="132"/>
      <c r="L1132" s="132"/>
      <c r="M1132" s="132"/>
      <c r="R1132" s="1">
        <v>0</v>
      </c>
      <c r="S1132" s="1">
        <v>0</v>
      </c>
      <c r="T1132" s="1">
        <v>0</v>
      </c>
      <c r="U1132" s="1">
        <v>0</v>
      </c>
    </row>
    <row r="1133" spans="1:21" s="1" customFormat="1" ht="15" outlineLevel="1">
      <c r="A1133" s="132"/>
      <c r="B1133" s="132"/>
      <c r="C1133" s="188" t="s">
        <v>95</v>
      </c>
      <c r="D1133" s="132"/>
      <c r="E1133" s="132"/>
      <c r="F1133" s="132"/>
      <c r="G1133" s="245">
        <v>1229.04</v>
      </c>
      <c r="H1133" s="245"/>
      <c r="I1133" s="245">
        <v>1229.04</v>
      </c>
      <c r="J1133" s="245"/>
      <c r="K1133" s="132"/>
      <c r="L1133" s="132"/>
      <c r="M1133" s="132"/>
      <c r="O1133" s="1">
        <v>1229.04</v>
      </c>
      <c r="P1133" s="1">
        <v>1229.04</v>
      </c>
    </row>
    <row r="1134" spans="1:21" s="1" customFormat="1" ht="28.5" outlineLevel="1">
      <c r="A1134" s="173" t="s">
        <v>731</v>
      </c>
      <c r="B1134" s="174" t="s">
        <v>847</v>
      </c>
      <c r="C1134" s="174" t="s">
        <v>848</v>
      </c>
      <c r="D1134" s="175" t="s">
        <v>460</v>
      </c>
      <c r="E1134" s="168">
        <v>4</v>
      </c>
      <c r="F1134" s="176"/>
      <c r="G1134" s="177"/>
      <c r="H1134" s="167"/>
      <c r="I1134" s="178" t="s">
        <v>98</v>
      </c>
      <c r="J1134" s="167"/>
      <c r="K1134" s="132"/>
      <c r="L1134" s="132"/>
      <c r="M1134" s="132"/>
      <c r="R1134" s="1">
        <v>84.96</v>
      </c>
      <c r="S1134" s="1">
        <v>72.22</v>
      </c>
      <c r="T1134" s="1">
        <v>60.03</v>
      </c>
      <c r="U1134" s="1">
        <v>48.02</v>
      </c>
    </row>
    <row r="1135" spans="1:21" s="1" customFormat="1" ht="14.25" outlineLevel="1">
      <c r="A1135" s="173"/>
      <c r="B1135" s="174"/>
      <c r="C1135" s="174" t="s">
        <v>88</v>
      </c>
      <c r="D1135" s="175"/>
      <c r="E1135" s="168"/>
      <c r="F1135" s="176">
        <v>19.239999999999998</v>
      </c>
      <c r="G1135" s="177" t="s">
        <v>771</v>
      </c>
      <c r="H1135" s="167">
        <v>92.35</v>
      </c>
      <c r="I1135" s="178">
        <v>1</v>
      </c>
      <c r="J1135" s="167">
        <v>92.35</v>
      </c>
      <c r="K1135" s="132"/>
      <c r="L1135" s="132"/>
      <c r="M1135" s="132"/>
      <c r="Q1135" s="1">
        <v>92.35</v>
      </c>
    </row>
    <row r="1136" spans="1:21" s="1" customFormat="1" ht="14.25" outlineLevel="1">
      <c r="A1136" s="173"/>
      <c r="B1136" s="174"/>
      <c r="C1136" s="174" t="s">
        <v>97</v>
      </c>
      <c r="D1136" s="175"/>
      <c r="E1136" s="168"/>
      <c r="F1136" s="176">
        <v>2.08</v>
      </c>
      <c r="G1136" s="177" t="s">
        <v>98</v>
      </c>
      <c r="H1136" s="167">
        <v>8.32</v>
      </c>
      <c r="I1136" s="178">
        <v>1</v>
      </c>
      <c r="J1136" s="167">
        <v>8.32</v>
      </c>
      <c r="K1136" s="132"/>
      <c r="L1136" s="132"/>
      <c r="M1136" s="132"/>
    </row>
    <row r="1137" spans="1:21" s="1" customFormat="1" ht="14.25" outlineLevel="1">
      <c r="A1137" s="173"/>
      <c r="B1137" s="174"/>
      <c r="C1137" s="174" t="s">
        <v>829</v>
      </c>
      <c r="D1137" s="175" t="s">
        <v>91</v>
      </c>
      <c r="E1137" s="168">
        <v>92</v>
      </c>
      <c r="F1137" s="176"/>
      <c r="G1137" s="177"/>
      <c r="H1137" s="167">
        <v>84.96</v>
      </c>
      <c r="I1137" s="178">
        <v>78.2</v>
      </c>
      <c r="J1137" s="167">
        <v>72.22</v>
      </c>
      <c r="K1137" s="132"/>
      <c r="L1137" s="132"/>
      <c r="M1137" s="132"/>
    </row>
    <row r="1138" spans="1:21" s="1" customFormat="1" ht="14.25" outlineLevel="1">
      <c r="A1138" s="173"/>
      <c r="B1138" s="174"/>
      <c r="C1138" s="174" t="s">
        <v>830</v>
      </c>
      <c r="D1138" s="175" t="s">
        <v>91</v>
      </c>
      <c r="E1138" s="168">
        <v>65</v>
      </c>
      <c r="F1138" s="176"/>
      <c r="G1138" s="177"/>
      <c r="H1138" s="167">
        <v>60.03</v>
      </c>
      <c r="I1138" s="178">
        <v>52</v>
      </c>
      <c r="J1138" s="167">
        <v>48.02</v>
      </c>
      <c r="K1138" s="132"/>
      <c r="L1138" s="132"/>
      <c r="M1138" s="132"/>
    </row>
    <row r="1139" spans="1:21" s="1" customFormat="1" ht="14.25" outlineLevel="1">
      <c r="A1139" s="180"/>
      <c r="B1139" s="181"/>
      <c r="C1139" s="181" t="s">
        <v>93</v>
      </c>
      <c r="D1139" s="182" t="s">
        <v>94</v>
      </c>
      <c r="E1139" s="183">
        <v>2</v>
      </c>
      <c r="F1139" s="184"/>
      <c r="G1139" s="185" t="s">
        <v>771</v>
      </c>
      <c r="H1139" s="186">
        <v>9.6</v>
      </c>
      <c r="I1139" s="187"/>
      <c r="J1139" s="186"/>
      <c r="K1139" s="132"/>
      <c r="L1139" s="132"/>
      <c r="M1139" s="132"/>
    </row>
    <row r="1140" spans="1:21" s="1" customFormat="1" ht="15" outlineLevel="1">
      <c r="A1140" s="132"/>
      <c r="B1140" s="132"/>
      <c r="C1140" s="188" t="s">
        <v>95</v>
      </c>
      <c r="D1140" s="132"/>
      <c r="E1140" s="132"/>
      <c r="F1140" s="132"/>
      <c r="G1140" s="245">
        <v>245.66</v>
      </c>
      <c r="H1140" s="245"/>
      <c r="I1140" s="245">
        <v>220.91000000000003</v>
      </c>
      <c r="J1140" s="245"/>
      <c r="K1140" s="132"/>
      <c r="L1140" s="132"/>
      <c r="M1140" s="132"/>
      <c r="O1140" s="113">
        <v>245.66</v>
      </c>
      <c r="P1140" s="113">
        <v>220.91000000000003</v>
      </c>
    </row>
    <row r="1141" spans="1:21" s="1" customFormat="1" ht="42.75" outlineLevel="1">
      <c r="A1141" s="180" t="s">
        <v>436</v>
      </c>
      <c r="B1141" s="181" t="s">
        <v>98</v>
      </c>
      <c r="C1141" s="181" t="s">
        <v>849</v>
      </c>
      <c r="D1141" s="182" t="s">
        <v>454</v>
      </c>
      <c r="E1141" s="183">
        <v>4</v>
      </c>
      <c r="F1141" s="184">
        <v>3714.64</v>
      </c>
      <c r="G1141" s="185" t="s">
        <v>98</v>
      </c>
      <c r="H1141" s="186">
        <v>14858.56</v>
      </c>
      <c r="I1141" s="187">
        <v>1</v>
      </c>
      <c r="J1141" s="186">
        <v>14858.56</v>
      </c>
      <c r="K1141" s="132"/>
      <c r="L1141" s="132"/>
      <c r="M1141" s="132"/>
      <c r="R1141" s="1">
        <v>0</v>
      </c>
      <c r="S1141" s="1">
        <v>0</v>
      </c>
      <c r="T1141" s="1">
        <v>0</v>
      </c>
      <c r="U1141" s="1">
        <v>0</v>
      </c>
    </row>
    <row r="1142" spans="1:21" s="1" customFormat="1" ht="15" outlineLevel="1">
      <c r="A1142" s="132"/>
      <c r="B1142" s="132"/>
      <c r="C1142" s="188" t="s">
        <v>95</v>
      </c>
      <c r="D1142" s="132"/>
      <c r="E1142" s="132"/>
      <c r="F1142" s="132"/>
      <c r="G1142" s="245">
        <v>14858.56</v>
      </c>
      <c r="H1142" s="245"/>
      <c r="I1142" s="245">
        <v>14858.56</v>
      </c>
      <c r="J1142" s="245"/>
      <c r="K1142" s="132"/>
      <c r="L1142" s="132"/>
      <c r="M1142" s="132"/>
      <c r="O1142" s="1">
        <v>14858.56</v>
      </c>
      <c r="P1142" s="1">
        <v>14858.56</v>
      </c>
    </row>
    <row r="1143" spans="1:21" s="1" customFormat="1" ht="28.5" outlineLevel="1">
      <c r="A1143" s="173" t="s">
        <v>440</v>
      </c>
      <c r="B1143" s="174" t="s">
        <v>850</v>
      </c>
      <c r="C1143" s="174" t="s">
        <v>851</v>
      </c>
      <c r="D1143" s="175" t="s">
        <v>834</v>
      </c>
      <c r="E1143" s="168">
        <v>0.04</v>
      </c>
      <c r="F1143" s="176"/>
      <c r="G1143" s="177"/>
      <c r="H1143" s="167"/>
      <c r="I1143" s="178" t="s">
        <v>98</v>
      </c>
      <c r="J1143" s="167"/>
      <c r="K1143" s="132"/>
      <c r="L1143" s="132"/>
      <c r="M1143" s="132"/>
      <c r="R1143" s="1">
        <v>35.659999999999997</v>
      </c>
      <c r="S1143" s="1">
        <v>30.31</v>
      </c>
      <c r="T1143" s="1">
        <v>24.4</v>
      </c>
      <c r="U1143" s="1">
        <v>19.52</v>
      </c>
    </row>
    <row r="1144" spans="1:21" s="1" customFormat="1" outlineLevel="1">
      <c r="A1144" s="132"/>
      <c r="B1144" s="132"/>
      <c r="C1144" s="189" t="s">
        <v>852</v>
      </c>
      <c r="D1144" s="132"/>
      <c r="E1144" s="132"/>
      <c r="F1144" s="132"/>
      <c r="G1144" s="132"/>
      <c r="H1144" s="132"/>
      <c r="I1144" s="132"/>
      <c r="J1144" s="132"/>
      <c r="K1144" s="132"/>
      <c r="L1144" s="132"/>
      <c r="M1144" s="132"/>
    </row>
    <row r="1145" spans="1:21" s="1" customFormat="1" ht="14.25" outlineLevel="1">
      <c r="A1145" s="173"/>
      <c r="B1145" s="174"/>
      <c r="C1145" s="174" t="s">
        <v>88</v>
      </c>
      <c r="D1145" s="175"/>
      <c r="E1145" s="168"/>
      <c r="F1145" s="176">
        <v>779.32</v>
      </c>
      <c r="G1145" s="177" t="s">
        <v>771</v>
      </c>
      <c r="H1145" s="167">
        <v>37.409999999999997</v>
      </c>
      <c r="I1145" s="178">
        <v>1</v>
      </c>
      <c r="J1145" s="167">
        <v>37.409999999999997</v>
      </c>
      <c r="K1145" s="132"/>
      <c r="L1145" s="132"/>
      <c r="M1145" s="132"/>
      <c r="Q1145" s="1">
        <v>37.409999999999997</v>
      </c>
    </row>
    <row r="1146" spans="1:21" s="1" customFormat="1" ht="14.25" outlineLevel="1">
      <c r="A1146" s="173"/>
      <c r="B1146" s="174"/>
      <c r="C1146" s="174" t="s">
        <v>89</v>
      </c>
      <c r="D1146" s="175"/>
      <c r="E1146" s="168"/>
      <c r="F1146" s="176">
        <v>44.36</v>
      </c>
      <c r="G1146" s="177" t="s">
        <v>771</v>
      </c>
      <c r="H1146" s="167">
        <v>2.13</v>
      </c>
      <c r="I1146" s="178">
        <v>1</v>
      </c>
      <c r="J1146" s="167">
        <v>2.13</v>
      </c>
      <c r="K1146" s="132"/>
      <c r="L1146" s="132"/>
      <c r="M1146" s="132"/>
    </row>
    <row r="1147" spans="1:21" s="1" customFormat="1" ht="14.25" outlineLevel="1">
      <c r="A1147" s="173"/>
      <c r="B1147" s="174"/>
      <c r="C1147" s="174" t="s">
        <v>96</v>
      </c>
      <c r="D1147" s="175"/>
      <c r="E1147" s="168"/>
      <c r="F1147" s="176">
        <v>2.7</v>
      </c>
      <c r="G1147" s="177" t="s">
        <v>771</v>
      </c>
      <c r="H1147" s="179">
        <v>0.13</v>
      </c>
      <c r="I1147" s="178">
        <v>1</v>
      </c>
      <c r="J1147" s="179">
        <v>0.13</v>
      </c>
      <c r="K1147" s="132"/>
      <c r="L1147" s="132"/>
      <c r="M1147" s="132"/>
      <c r="Q1147" s="1">
        <v>0.13</v>
      </c>
    </row>
    <row r="1148" spans="1:21" s="1" customFormat="1" ht="14.25" outlineLevel="1">
      <c r="A1148" s="173"/>
      <c r="B1148" s="174"/>
      <c r="C1148" s="174" t="s">
        <v>97</v>
      </c>
      <c r="D1148" s="175"/>
      <c r="E1148" s="168"/>
      <c r="F1148" s="176">
        <v>520.41</v>
      </c>
      <c r="G1148" s="177" t="s">
        <v>98</v>
      </c>
      <c r="H1148" s="167">
        <v>20.82</v>
      </c>
      <c r="I1148" s="178">
        <v>1</v>
      </c>
      <c r="J1148" s="167">
        <v>20.82</v>
      </c>
      <c r="K1148" s="132"/>
      <c r="L1148" s="132"/>
      <c r="M1148" s="132"/>
    </row>
    <row r="1149" spans="1:21" s="1" customFormat="1" ht="14.25" outlineLevel="1">
      <c r="A1149" s="173"/>
      <c r="B1149" s="174"/>
      <c r="C1149" s="174" t="s">
        <v>829</v>
      </c>
      <c r="D1149" s="175" t="s">
        <v>91</v>
      </c>
      <c r="E1149" s="168">
        <v>95</v>
      </c>
      <c r="F1149" s="176"/>
      <c r="G1149" s="177"/>
      <c r="H1149" s="167">
        <v>35.659999999999997</v>
      </c>
      <c r="I1149" s="178">
        <v>80.75</v>
      </c>
      <c r="J1149" s="167">
        <v>30.31</v>
      </c>
      <c r="K1149" s="132"/>
      <c r="L1149" s="132"/>
      <c r="M1149" s="132"/>
    </row>
    <row r="1150" spans="1:21" s="1" customFormat="1" ht="14.25" outlineLevel="1">
      <c r="A1150" s="173"/>
      <c r="B1150" s="174"/>
      <c r="C1150" s="174" t="s">
        <v>830</v>
      </c>
      <c r="D1150" s="175" t="s">
        <v>91</v>
      </c>
      <c r="E1150" s="168">
        <v>65</v>
      </c>
      <c r="F1150" s="176"/>
      <c r="G1150" s="177"/>
      <c r="H1150" s="167">
        <v>24.4</v>
      </c>
      <c r="I1150" s="178">
        <v>52</v>
      </c>
      <c r="J1150" s="167">
        <v>19.52</v>
      </c>
      <c r="K1150" s="132"/>
      <c r="L1150" s="132"/>
      <c r="M1150" s="132"/>
    </row>
    <row r="1151" spans="1:21" s="1" customFormat="1" ht="14.25" outlineLevel="1">
      <c r="A1151" s="180"/>
      <c r="B1151" s="181"/>
      <c r="C1151" s="181" t="s">
        <v>93</v>
      </c>
      <c r="D1151" s="182" t="s">
        <v>94</v>
      </c>
      <c r="E1151" s="183">
        <v>78.56</v>
      </c>
      <c r="F1151" s="184"/>
      <c r="G1151" s="185" t="s">
        <v>771</v>
      </c>
      <c r="H1151" s="186">
        <v>3.7708800000000005</v>
      </c>
      <c r="I1151" s="187"/>
      <c r="J1151" s="186"/>
      <c r="K1151" s="132"/>
      <c r="L1151" s="132"/>
      <c r="M1151" s="132"/>
    </row>
    <row r="1152" spans="1:21" s="1" customFormat="1" ht="15" outlineLevel="1">
      <c r="A1152" s="132"/>
      <c r="B1152" s="132"/>
      <c r="C1152" s="188" t="s">
        <v>95</v>
      </c>
      <c r="D1152" s="132"/>
      <c r="E1152" s="132"/>
      <c r="F1152" s="132"/>
      <c r="G1152" s="245">
        <v>120.41999999999999</v>
      </c>
      <c r="H1152" s="245"/>
      <c r="I1152" s="245">
        <v>110.19</v>
      </c>
      <c r="J1152" s="245"/>
      <c r="K1152" s="132"/>
      <c r="L1152" s="132"/>
      <c r="M1152" s="132"/>
      <c r="O1152" s="113">
        <v>120.41999999999999</v>
      </c>
      <c r="P1152" s="113">
        <v>110.19</v>
      </c>
    </row>
    <row r="1153" spans="1:21" s="1" customFormat="1" ht="28.5" outlineLevel="1">
      <c r="A1153" s="180" t="s">
        <v>446</v>
      </c>
      <c r="B1153" s="181" t="s">
        <v>98</v>
      </c>
      <c r="C1153" s="181" t="s">
        <v>853</v>
      </c>
      <c r="D1153" s="182" t="s">
        <v>454</v>
      </c>
      <c r="E1153" s="183">
        <v>4</v>
      </c>
      <c r="F1153" s="184">
        <v>164.47</v>
      </c>
      <c r="G1153" s="185" t="s">
        <v>98</v>
      </c>
      <c r="H1153" s="186">
        <v>657.88</v>
      </c>
      <c r="I1153" s="187">
        <v>1</v>
      </c>
      <c r="J1153" s="186">
        <v>657.88</v>
      </c>
      <c r="K1153" s="132"/>
      <c r="L1153" s="132"/>
      <c r="M1153" s="132"/>
      <c r="R1153" s="1">
        <v>0</v>
      </c>
      <c r="S1153" s="1">
        <v>0</v>
      </c>
      <c r="T1153" s="1">
        <v>0</v>
      </c>
      <c r="U1153" s="1">
        <v>0</v>
      </c>
    </row>
    <row r="1154" spans="1:21" s="1" customFormat="1" ht="15" outlineLevel="1">
      <c r="A1154" s="132"/>
      <c r="B1154" s="132"/>
      <c r="C1154" s="188" t="s">
        <v>95</v>
      </c>
      <c r="D1154" s="132"/>
      <c r="E1154" s="132"/>
      <c r="F1154" s="132"/>
      <c r="G1154" s="245">
        <v>657.88</v>
      </c>
      <c r="H1154" s="245"/>
      <c r="I1154" s="245">
        <v>657.88</v>
      </c>
      <c r="J1154" s="245"/>
      <c r="K1154" s="132"/>
      <c r="L1154" s="132"/>
      <c r="M1154" s="132"/>
      <c r="O1154" s="1">
        <v>657.88</v>
      </c>
      <c r="P1154" s="1">
        <v>657.88</v>
      </c>
    </row>
    <row r="1155" spans="1:21" s="1" customFormat="1" ht="28.5" outlineLevel="1">
      <c r="A1155" s="173" t="s">
        <v>744</v>
      </c>
      <c r="B1155" s="174" t="s">
        <v>854</v>
      </c>
      <c r="C1155" s="174" t="s">
        <v>855</v>
      </c>
      <c r="D1155" s="175" t="s">
        <v>834</v>
      </c>
      <c r="E1155" s="168">
        <v>0.02</v>
      </c>
      <c r="F1155" s="176"/>
      <c r="G1155" s="177"/>
      <c r="H1155" s="167"/>
      <c r="I1155" s="178" t="s">
        <v>98</v>
      </c>
      <c r="J1155" s="167"/>
      <c r="K1155" s="132"/>
      <c r="L1155" s="132"/>
      <c r="M1155" s="132"/>
      <c r="R1155" s="1">
        <v>6.91</v>
      </c>
      <c r="S1155" s="1">
        <v>5.87</v>
      </c>
      <c r="T1155" s="1">
        <v>4.7300000000000004</v>
      </c>
      <c r="U1155" s="1">
        <v>3.78</v>
      </c>
    </row>
    <row r="1156" spans="1:21" s="1" customFormat="1" outlineLevel="1">
      <c r="A1156" s="132"/>
      <c r="B1156" s="132"/>
      <c r="C1156" s="189" t="s">
        <v>856</v>
      </c>
      <c r="D1156" s="132"/>
      <c r="E1156" s="132"/>
      <c r="F1156" s="132"/>
      <c r="G1156" s="132"/>
      <c r="H1156" s="132"/>
      <c r="I1156" s="132"/>
      <c r="J1156" s="132"/>
      <c r="K1156" s="132"/>
      <c r="L1156" s="132"/>
      <c r="M1156" s="132"/>
    </row>
    <row r="1157" spans="1:21" s="1" customFormat="1" ht="14.25" outlineLevel="1">
      <c r="A1157" s="173"/>
      <c r="B1157" s="174"/>
      <c r="C1157" s="174" t="s">
        <v>88</v>
      </c>
      <c r="D1157" s="175"/>
      <c r="E1157" s="168"/>
      <c r="F1157" s="176">
        <v>302.36</v>
      </c>
      <c r="G1157" s="177" t="s">
        <v>771</v>
      </c>
      <c r="H1157" s="167">
        <v>7.26</v>
      </c>
      <c r="I1157" s="178">
        <v>1</v>
      </c>
      <c r="J1157" s="167">
        <v>7.26</v>
      </c>
      <c r="K1157" s="132"/>
      <c r="L1157" s="132"/>
      <c r="M1157" s="132"/>
      <c r="Q1157" s="1">
        <v>7.26</v>
      </c>
    </row>
    <row r="1158" spans="1:21" s="1" customFormat="1" ht="14.25" outlineLevel="1">
      <c r="A1158" s="173"/>
      <c r="B1158" s="174"/>
      <c r="C1158" s="174" t="s">
        <v>89</v>
      </c>
      <c r="D1158" s="175"/>
      <c r="E1158" s="168"/>
      <c r="F1158" s="176">
        <v>5.78</v>
      </c>
      <c r="G1158" s="177" t="s">
        <v>771</v>
      </c>
      <c r="H1158" s="167">
        <v>0.14000000000000001</v>
      </c>
      <c r="I1158" s="178">
        <v>1</v>
      </c>
      <c r="J1158" s="167">
        <v>0.14000000000000001</v>
      </c>
      <c r="K1158" s="132"/>
      <c r="L1158" s="132"/>
      <c r="M1158" s="132"/>
    </row>
    <row r="1159" spans="1:21" s="1" customFormat="1" ht="14.25" outlineLevel="1">
      <c r="A1159" s="173"/>
      <c r="B1159" s="174"/>
      <c r="C1159" s="174" t="s">
        <v>96</v>
      </c>
      <c r="D1159" s="175"/>
      <c r="E1159" s="168"/>
      <c r="F1159" s="176">
        <v>0.41</v>
      </c>
      <c r="G1159" s="177" t="s">
        <v>771</v>
      </c>
      <c r="H1159" s="179">
        <v>0.01</v>
      </c>
      <c r="I1159" s="178">
        <v>1</v>
      </c>
      <c r="J1159" s="179">
        <v>0.01</v>
      </c>
      <c r="K1159" s="132"/>
      <c r="L1159" s="132"/>
      <c r="M1159" s="132"/>
      <c r="Q1159" s="1">
        <v>0.01</v>
      </c>
    </row>
    <row r="1160" spans="1:21" s="1" customFormat="1" ht="14.25" outlineLevel="1">
      <c r="A1160" s="173"/>
      <c r="B1160" s="174"/>
      <c r="C1160" s="174" t="s">
        <v>97</v>
      </c>
      <c r="D1160" s="175"/>
      <c r="E1160" s="168"/>
      <c r="F1160" s="176">
        <v>62.22</v>
      </c>
      <c r="G1160" s="177" t="s">
        <v>98</v>
      </c>
      <c r="H1160" s="167">
        <v>1.24</v>
      </c>
      <c r="I1160" s="178">
        <v>1</v>
      </c>
      <c r="J1160" s="167">
        <v>1.24</v>
      </c>
      <c r="K1160" s="132"/>
      <c r="L1160" s="132"/>
      <c r="M1160" s="132"/>
    </row>
    <row r="1161" spans="1:21" s="1" customFormat="1" ht="14.25" outlineLevel="1">
      <c r="A1161" s="173"/>
      <c r="B1161" s="174"/>
      <c r="C1161" s="174" t="s">
        <v>829</v>
      </c>
      <c r="D1161" s="175" t="s">
        <v>91</v>
      </c>
      <c r="E1161" s="168">
        <v>95</v>
      </c>
      <c r="F1161" s="176"/>
      <c r="G1161" s="177"/>
      <c r="H1161" s="167">
        <v>6.91</v>
      </c>
      <c r="I1161" s="178">
        <v>80.75</v>
      </c>
      <c r="J1161" s="167">
        <v>5.87</v>
      </c>
      <c r="K1161" s="132"/>
      <c r="L1161" s="132"/>
      <c r="M1161" s="132"/>
    </row>
    <row r="1162" spans="1:21" s="1" customFormat="1" ht="14.25" outlineLevel="1">
      <c r="A1162" s="173"/>
      <c r="B1162" s="174"/>
      <c r="C1162" s="174" t="s">
        <v>830</v>
      </c>
      <c r="D1162" s="175" t="s">
        <v>91</v>
      </c>
      <c r="E1162" s="168">
        <v>65</v>
      </c>
      <c r="F1162" s="176"/>
      <c r="G1162" s="177"/>
      <c r="H1162" s="167">
        <v>4.7300000000000004</v>
      </c>
      <c r="I1162" s="178">
        <v>52</v>
      </c>
      <c r="J1162" s="167">
        <v>3.78</v>
      </c>
      <c r="K1162" s="132"/>
      <c r="L1162" s="132"/>
      <c r="M1162" s="132"/>
    </row>
    <row r="1163" spans="1:21" s="1" customFormat="1" ht="14.25" outlineLevel="1">
      <c r="A1163" s="180"/>
      <c r="B1163" s="181"/>
      <c r="C1163" s="181" t="s">
        <v>93</v>
      </c>
      <c r="D1163" s="182" t="s">
        <v>94</v>
      </c>
      <c r="E1163" s="183">
        <v>30.48</v>
      </c>
      <c r="F1163" s="184"/>
      <c r="G1163" s="185" t="s">
        <v>771</v>
      </c>
      <c r="H1163" s="186">
        <v>0.73152000000000006</v>
      </c>
      <c r="I1163" s="187"/>
      <c r="J1163" s="186"/>
      <c r="K1163" s="132"/>
      <c r="L1163" s="132"/>
      <c r="M1163" s="132"/>
    </row>
    <row r="1164" spans="1:21" s="1" customFormat="1" ht="15" outlineLevel="1">
      <c r="A1164" s="132"/>
      <c r="B1164" s="132"/>
      <c r="C1164" s="188" t="s">
        <v>95</v>
      </c>
      <c r="D1164" s="132"/>
      <c r="E1164" s="132"/>
      <c r="F1164" s="132"/>
      <c r="G1164" s="245">
        <v>20.28</v>
      </c>
      <c r="H1164" s="245"/>
      <c r="I1164" s="245">
        <v>18.29</v>
      </c>
      <c r="J1164" s="245"/>
      <c r="K1164" s="132"/>
      <c r="L1164" s="132"/>
      <c r="M1164" s="132"/>
      <c r="O1164" s="113">
        <v>20.28</v>
      </c>
      <c r="P1164" s="113">
        <v>18.29</v>
      </c>
    </row>
    <row r="1165" spans="1:21" s="1" customFormat="1" ht="28.5" outlineLevel="1">
      <c r="A1165" s="180" t="s">
        <v>453</v>
      </c>
      <c r="B1165" s="181" t="s">
        <v>98</v>
      </c>
      <c r="C1165" s="181" t="s">
        <v>857</v>
      </c>
      <c r="D1165" s="182" t="s">
        <v>454</v>
      </c>
      <c r="E1165" s="183">
        <v>2</v>
      </c>
      <c r="F1165" s="184">
        <v>160.97</v>
      </c>
      <c r="G1165" s="185" t="s">
        <v>98</v>
      </c>
      <c r="H1165" s="186">
        <v>321.94</v>
      </c>
      <c r="I1165" s="187">
        <v>1</v>
      </c>
      <c r="J1165" s="186">
        <v>321.94</v>
      </c>
      <c r="K1165" s="132"/>
      <c r="L1165" s="132"/>
      <c r="M1165" s="132"/>
      <c r="R1165" s="1">
        <v>0</v>
      </c>
      <c r="S1165" s="1">
        <v>0</v>
      </c>
      <c r="T1165" s="1">
        <v>0</v>
      </c>
      <c r="U1165" s="1">
        <v>0</v>
      </c>
    </row>
    <row r="1166" spans="1:21" s="1" customFormat="1" ht="15" outlineLevel="1">
      <c r="A1166" s="132"/>
      <c r="B1166" s="132"/>
      <c r="C1166" s="188" t="s">
        <v>95</v>
      </c>
      <c r="D1166" s="132"/>
      <c r="E1166" s="132"/>
      <c r="F1166" s="132"/>
      <c r="G1166" s="245">
        <v>321.94</v>
      </c>
      <c r="H1166" s="245"/>
      <c r="I1166" s="245">
        <v>321.94</v>
      </c>
      <c r="J1166" s="245"/>
      <c r="K1166" s="132"/>
      <c r="L1166" s="132"/>
      <c r="M1166" s="132"/>
      <c r="O1166" s="1">
        <v>321.94</v>
      </c>
      <c r="P1166" s="1">
        <v>321.94</v>
      </c>
    </row>
    <row r="1167" spans="1:21" s="1" customFormat="1" ht="28.5" outlineLevel="1">
      <c r="A1167" s="173" t="s">
        <v>455</v>
      </c>
      <c r="B1167" s="174" t="s">
        <v>858</v>
      </c>
      <c r="C1167" s="174" t="s">
        <v>859</v>
      </c>
      <c r="D1167" s="175" t="s">
        <v>834</v>
      </c>
      <c r="E1167" s="168">
        <v>0.15</v>
      </c>
      <c r="F1167" s="176"/>
      <c r="G1167" s="177"/>
      <c r="H1167" s="167"/>
      <c r="I1167" s="178" t="s">
        <v>98</v>
      </c>
      <c r="J1167" s="167"/>
      <c r="K1167" s="132"/>
      <c r="L1167" s="132"/>
      <c r="M1167" s="132"/>
      <c r="R1167" s="1">
        <v>103.46</v>
      </c>
      <c r="S1167" s="1">
        <v>87.94</v>
      </c>
      <c r="T1167" s="1">
        <v>70.790000000000006</v>
      </c>
      <c r="U1167" s="1">
        <v>56.63</v>
      </c>
    </row>
    <row r="1168" spans="1:21" s="1" customFormat="1" outlineLevel="1">
      <c r="A1168" s="132"/>
      <c r="B1168" s="132"/>
      <c r="C1168" s="189" t="s">
        <v>860</v>
      </c>
      <c r="D1168" s="132"/>
      <c r="E1168" s="132"/>
      <c r="F1168" s="132"/>
      <c r="G1168" s="132"/>
      <c r="H1168" s="132"/>
      <c r="I1168" s="132"/>
      <c r="J1168" s="132"/>
      <c r="K1168" s="132"/>
      <c r="L1168" s="132"/>
      <c r="M1168" s="132"/>
    </row>
    <row r="1169" spans="1:21" s="1" customFormat="1" ht="14.25" outlineLevel="1">
      <c r="A1169" s="173"/>
      <c r="B1169" s="174"/>
      <c r="C1169" s="174" t="s">
        <v>88</v>
      </c>
      <c r="D1169" s="175"/>
      <c r="E1169" s="168"/>
      <c r="F1169" s="176">
        <v>603.92999999999995</v>
      </c>
      <c r="G1169" s="177" t="s">
        <v>771</v>
      </c>
      <c r="H1169" s="167">
        <v>108.71</v>
      </c>
      <c r="I1169" s="178">
        <v>1</v>
      </c>
      <c r="J1169" s="167">
        <v>108.71</v>
      </c>
      <c r="K1169" s="132"/>
      <c r="L1169" s="132"/>
      <c r="M1169" s="132"/>
      <c r="Q1169" s="1">
        <v>108.71</v>
      </c>
    </row>
    <row r="1170" spans="1:21" s="1" customFormat="1" ht="14.25" outlineLevel="1">
      <c r="A1170" s="173"/>
      <c r="B1170" s="174"/>
      <c r="C1170" s="174" t="s">
        <v>89</v>
      </c>
      <c r="D1170" s="175"/>
      <c r="E1170" s="168"/>
      <c r="F1170" s="176">
        <v>41.8</v>
      </c>
      <c r="G1170" s="177" t="s">
        <v>771</v>
      </c>
      <c r="H1170" s="167">
        <v>7.52</v>
      </c>
      <c r="I1170" s="178">
        <v>1</v>
      </c>
      <c r="J1170" s="167">
        <v>7.52</v>
      </c>
      <c r="K1170" s="132"/>
      <c r="L1170" s="132"/>
      <c r="M1170" s="132"/>
    </row>
    <row r="1171" spans="1:21" s="1" customFormat="1" ht="14.25" outlineLevel="1">
      <c r="A1171" s="173"/>
      <c r="B1171" s="174"/>
      <c r="C1171" s="174" t="s">
        <v>96</v>
      </c>
      <c r="D1171" s="175"/>
      <c r="E1171" s="168"/>
      <c r="F1171" s="176">
        <v>1.08</v>
      </c>
      <c r="G1171" s="177" t="s">
        <v>771</v>
      </c>
      <c r="H1171" s="179">
        <v>0.19</v>
      </c>
      <c r="I1171" s="178">
        <v>1</v>
      </c>
      <c r="J1171" s="179">
        <v>0.19</v>
      </c>
      <c r="K1171" s="132"/>
      <c r="L1171" s="132"/>
      <c r="M1171" s="132"/>
      <c r="Q1171" s="1">
        <v>0.19</v>
      </c>
    </row>
    <row r="1172" spans="1:21" s="1" customFormat="1" ht="14.25" outlineLevel="1">
      <c r="A1172" s="173"/>
      <c r="B1172" s="174"/>
      <c r="C1172" s="174" t="s">
        <v>97</v>
      </c>
      <c r="D1172" s="175"/>
      <c r="E1172" s="168"/>
      <c r="F1172" s="176">
        <v>128.15</v>
      </c>
      <c r="G1172" s="177" t="s">
        <v>98</v>
      </c>
      <c r="H1172" s="167">
        <v>19.22</v>
      </c>
      <c r="I1172" s="178">
        <v>1</v>
      </c>
      <c r="J1172" s="167">
        <v>19.22</v>
      </c>
      <c r="K1172" s="132"/>
      <c r="L1172" s="132"/>
      <c r="M1172" s="132"/>
    </row>
    <row r="1173" spans="1:21" s="1" customFormat="1" ht="14.25" outlineLevel="1">
      <c r="A1173" s="173"/>
      <c r="B1173" s="174"/>
      <c r="C1173" s="174" t="s">
        <v>829</v>
      </c>
      <c r="D1173" s="175" t="s">
        <v>91</v>
      </c>
      <c r="E1173" s="168">
        <v>95</v>
      </c>
      <c r="F1173" s="176"/>
      <c r="G1173" s="177"/>
      <c r="H1173" s="167">
        <v>103.46</v>
      </c>
      <c r="I1173" s="178">
        <v>80.75</v>
      </c>
      <c r="J1173" s="167">
        <v>87.94</v>
      </c>
      <c r="K1173" s="132"/>
      <c r="L1173" s="132"/>
      <c r="M1173" s="132"/>
    </row>
    <row r="1174" spans="1:21" s="1" customFormat="1" ht="14.25" outlineLevel="1">
      <c r="A1174" s="173"/>
      <c r="B1174" s="174"/>
      <c r="C1174" s="174" t="s">
        <v>830</v>
      </c>
      <c r="D1174" s="175" t="s">
        <v>91</v>
      </c>
      <c r="E1174" s="168">
        <v>65</v>
      </c>
      <c r="F1174" s="176"/>
      <c r="G1174" s="177"/>
      <c r="H1174" s="167">
        <v>70.790000000000006</v>
      </c>
      <c r="I1174" s="178">
        <v>52</v>
      </c>
      <c r="J1174" s="167">
        <v>56.63</v>
      </c>
      <c r="K1174" s="132"/>
      <c r="L1174" s="132"/>
      <c r="M1174" s="132"/>
    </row>
    <row r="1175" spans="1:21" s="1" customFormat="1" ht="14.25" outlineLevel="1">
      <c r="A1175" s="180"/>
      <c r="B1175" s="181"/>
      <c r="C1175" s="181" t="s">
        <v>93</v>
      </c>
      <c r="D1175" s="182" t="s">
        <v>94</v>
      </c>
      <c r="E1175" s="183">
        <v>60.88</v>
      </c>
      <c r="F1175" s="184"/>
      <c r="G1175" s="185" t="s">
        <v>771</v>
      </c>
      <c r="H1175" s="186">
        <v>10.958399999999999</v>
      </c>
      <c r="I1175" s="187"/>
      <c r="J1175" s="186"/>
      <c r="K1175" s="132"/>
      <c r="L1175" s="132"/>
      <c r="M1175" s="132"/>
    </row>
    <row r="1176" spans="1:21" s="1" customFormat="1" ht="15" outlineLevel="1">
      <c r="A1176" s="132"/>
      <c r="B1176" s="132"/>
      <c r="C1176" s="188" t="s">
        <v>95</v>
      </c>
      <c r="D1176" s="132"/>
      <c r="E1176" s="132"/>
      <c r="F1176" s="132"/>
      <c r="G1176" s="245">
        <v>309.7</v>
      </c>
      <c r="H1176" s="245"/>
      <c r="I1176" s="245">
        <v>280.02</v>
      </c>
      <c r="J1176" s="245"/>
      <c r="K1176" s="132"/>
      <c r="L1176" s="132"/>
      <c r="M1176" s="132"/>
      <c r="O1176" s="113">
        <v>309.7</v>
      </c>
      <c r="P1176" s="113">
        <v>280.02</v>
      </c>
    </row>
    <row r="1177" spans="1:21" s="1" customFormat="1" ht="28.5" outlineLevel="1">
      <c r="A1177" s="180" t="s">
        <v>456</v>
      </c>
      <c r="B1177" s="181" t="s">
        <v>98</v>
      </c>
      <c r="C1177" s="181" t="s">
        <v>861</v>
      </c>
      <c r="D1177" s="182" t="s">
        <v>454</v>
      </c>
      <c r="E1177" s="183">
        <v>10</v>
      </c>
      <c r="F1177" s="184">
        <v>1088.44</v>
      </c>
      <c r="G1177" s="185" t="s">
        <v>98</v>
      </c>
      <c r="H1177" s="186">
        <v>10884.4</v>
      </c>
      <c r="I1177" s="187">
        <v>1</v>
      </c>
      <c r="J1177" s="186">
        <v>10884.4</v>
      </c>
      <c r="K1177" s="132"/>
      <c r="L1177" s="132"/>
      <c r="M1177" s="132"/>
      <c r="R1177" s="1">
        <v>0</v>
      </c>
      <c r="S1177" s="1">
        <v>0</v>
      </c>
      <c r="T1177" s="1">
        <v>0</v>
      </c>
      <c r="U1177" s="1">
        <v>0</v>
      </c>
    </row>
    <row r="1178" spans="1:21" s="1" customFormat="1" ht="15" outlineLevel="1">
      <c r="A1178" s="132"/>
      <c r="B1178" s="132"/>
      <c r="C1178" s="188" t="s">
        <v>95</v>
      </c>
      <c r="D1178" s="132"/>
      <c r="E1178" s="132"/>
      <c r="F1178" s="132"/>
      <c r="G1178" s="245">
        <v>10884.4</v>
      </c>
      <c r="H1178" s="245"/>
      <c r="I1178" s="245">
        <v>10884.4</v>
      </c>
      <c r="J1178" s="245"/>
      <c r="K1178" s="132"/>
      <c r="L1178" s="132"/>
      <c r="M1178" s="132"/>
      <c r="O1178" s="1">
        <v>10884.4</v>
      </c>
      <c r="P1178" s="1">
        <v>10884.4</v>
      </c>
    </row>
    <row r="1179" spans="1:21" s="1" customFormat="1" ht="28.5" outlineLevel="1">
      <c r="A1179" s="180" t="s">
        <v>457</v>
      </c>
      <c r="B1179" s="181" t="s">
        <v>98</v>
      </c>
      <c r="C1179" s="181" t="s">
        <v>862</v>
      </c>
      <c r="D1179" s="182" t="s">
        <v>454</v>
      </c>
      <c r="E1179" s="183">
        <v>5</v>
      </c>
      <c r="F1179" s="184">
        <v>3181.99</v>
      </c>
      <c r="G1179" s="185" t="s">
        <v>98</v>
      </c>
      <c r="H1179" s="186">
        <v>15909.95</v>
      </c>
      <c r="I1179" s="187">
        <v>1</v>
      </c>
      <c r="J1179" s="186">
        <v>15909.95</v>
      </c>
      <c r="K1179" s="132"/>
      <c r="L1179" s="132"/>
      <c r="M1179" s="132"/>
      <c r="R1179" s="1">
        <v>0</v>
      </c>
      <c r="S1179" s="1">
        <v>0</v>
      </c>
      <c r="T1179" s="1">
        <v>0</v>
      </c>
      <c r="U1179" s="1">
        <v>0</v>
      </c>
    </row>
    <row r="1180" spans="1:21" s="1" customFormat="1" ht="15" outlineLevel="1">
      <c r="A1180" s="132"/>
      <c r="B1180" s="132"/>
      <c r="C1180" s="188" t="s">
        <v>95</v>
      </c>
      <c r="D1180" s="132"/>
      <c r="E1180" s="132"/>
      <c r="F1180" s="132"/>
      <c r="G1180" s="245">
        <v>15909.95</v>
      </c>
      <c r="H1180" s="245"/>
      <c r="I1180" s="245">
        <v>15909.95</v>
      </c>
      <c r="J1180" s="245"/>
      <c r="K1180" s="132"/>
      <c r="L1180" s="132"/>
      <c r="M1180" s="132"/>
      <c r="O1180" s="1">
        <v>15909.95</v>
      </c>
      <c r="P1180" s="1">
        <v>15909.95</v>
      </c>
    </row>
    <row r="1181" spans="1:21" s="1" customFormat="1" ht="28.5" outlineLevel="1">
      <c r="A1181" s="173" t="s">
        <v>754</v>
      </c>
      <c r="B1181" s="174" t="s">
        <v>863</v>
      </c>
      <c r="C1181" s="174" t="s">
        <v>864</v>
      </c>
      <c r="D1181" s="175" t="s">
        <v>834</v>
      </c>
      <c r="E1181" s="168">
        <v>0.01</v>
      </c>
      <c r="F1181" s="176"/>
      <c r="G1181" s="177"/>
      <c r="H1181" s="167"/>
      <c r="I1181" s="178" t="s">
        <v>98</v>
      </c>
      <c r="J1181" s="167"/>
      <c r="K1181" s="132"/>
      <c r="L1181" s="132"/>
      <c r="M1181" s="132"/>
      <c r="R1181" s="1">
        <v>6.65</v>
      </c>
      <c r="S1181" s="1">
        <v>5.65</v>
      </c>
      <c r="T1181" s="1">
        <v>4.55</v>
      </c>
      <c r="U1181" s="1">
        <v>3.64</v>
      </c>
    </row>
    <row r="1182" spans="1:21" s="1" customFormat="1" outlineLevel="1">
      <c r="A1182" s="132"/>
      <c r="B1182" s="132"/>
      <c r="C1182" s="189" t="s">
        <v>865</v>
      </c>
      <c r="D1182" s="132"/>
      <c r="E1182" s="132"/>
      <c r="F1182" s="132"/>
      <c r="G1182" s="132"/>
      <c r="H1182" s="132"/>
      <c r="I1182" s="132"/>
      <c r="J1182" s="132"/>
      <c r="K1182" s="132"/>
      <c r="L1182" s="132"/>
      <c r="M1182" s="132"/>
    </row>
    <row r="1183" spans="1:21" s="1" customFormat="1" ht="14.25" outlineLevel="1">
      <c r="A1183" s="173"/>
      <c r="B1183" s="174"/>
      <c r="C1183" s="174" t="s">
        <v>88</v>
      </c>
      <c r="D1183" s="175"/>
      <c r="E1183" s="168"/>
      <c r="F1183" s="176">
        <v>582.6</v>
      </c>
      <c r="G1183" s="177" t="s">
        <v>771</v>
      </c>
      <c r="H1183" s="167">
        <v>6.99</v>
      </c>
      <c r="I1183" s="178">
        <v>1</v>
      </c>
      <c r="J1183" s="167">
        <v>6.99</v>
      </c>
      <c r="K1183" s="132"/>
      <c r="L1183" s="132"/>
      <c r="M1183" s="132"/>
      <c r="Q1183" s="1">
        <v>6.99</v>
      </c>
    </row>
    <row r="1184" spans="1:21" s="1" customFormat="1" ht="14.25" outlineLevel="1">
      <c r="A1184" s="173"/>
      <c r="B1184" s="174"/>
      <c r="C1184" s="174" t="s">
        <v>89</v>
      </c>
      <c r="D1184" s="175"/>
      <c r="E1184" s="168"/>
      <c r="F1184" s="176">
        <v>17.75</v>
      </c>
      <c r="G1184" s="177" t="s">
        <v>771</v>
      </c>
      <c r="H1184" s="167">
        <v>0.21</v>
      </c>
      <c r="I1184" s="178">
        <v>1</v>
      </c>
      <c r="J1184" s="167">
        <v>0.21</v>
      </c>
      <c r="K1184" s="132"/>
      <c r="L1184" s="132"/>
      <c r="M1184" s="132"/>
    </row>
    <row r="1185" spans="1:21" s="1" customFormat="1" ht="14.25" outlineLevel="1">
      <c r="A1185" s="173"/>
      <c r="B1185" s="174"/>
      <c r="C1185" s="174" t="s">
        <v>96</v>
      </c>
      <c r="D1185" s="175"/>
      <c r="E1185" s="168"/>
      <c r="F1185" s="176">
        <v>1.08</v>
      </c>
      <c r="G1185" s="177" t="s">
        <v>771</v>
      </c>
      <c r="H1185" s="179">
        <v>0.01</v>
      </c>
      <c r="I1185" s="178">
        <v>1</v>
      </c>
      <c r="J1185" s="179">
        <v>0.01</v>
      </c>
      <c r="K1185" s="132"/>
      <c r="L1185" s="132"/>
      <c r="M1185" s="132"/>
      <c r="Q1185" s="1">
        <v>0.01</v>
      </c>
    </row>
    <row r="1186" spans="1:21" s="1" customFormat="1" ht="14.25" outlineLevel="1">
      <c r="A1186" s="173"/>
      <c r="B1186" s="174"/>
      <c r="C1186" s="174" t="s">
        <v>97</v>
      </c>
      <c r="D1186" s="175"/>
      <c r="E1186" s="168"/>
      <c r="F1186" s="176">
        <v>59.65</v>
      </c>
      <c r="G1186" s="177" t="s">
        <v>98</v>
      </c>
      <c r="H1186" s="167">
        <v>0.6</v>
      </c>
      <c r="I1186" s="178">
        <v>1</v>
      </c>
      <c r="J1186" s="167">
        <v>0.6</v>
      </c>
      <c r="K1186" s="132"/>
      <c r="L1186" s="132"/>
      <c r="M1186" s="132"/>
    </row>
    <row r="1187" spans="1:21" s="1" customFormat="1" ht="14.25" outlineLevel="1">
      <c r="A1187" s="173"/>
      <c r="B1187" s="174"/>
      <c r="C1187" s="174" t="s">
        <v>829</v>
      </c>
      <c r="D1187" s="175" t="s">
        <v>91</v>
      </c>
      <c r="E1187" s="168">
        <v>95</v>
      </c>
      <c r="F1187" s="176"/>
      <c r="G1187" s="177"/>
      <c r="H1187" s="167">
        <v>6.65</v>
      </c>
      <c r="I1187" s="178">
        <v>80.75</v>
      </c>
      <c r="J1187" s="167">
        <v>5.65</v>
      </c>
      <c r="K1187" s="132"/>
      <c r="L1187" s="132"/>
      <c r="M1187" s="132"/>
    </row>
    <row r="1188" spans="1:21" s="1" customFormat="1" ht="14.25" outlineLevel="1">
      <c r="A1188" s="173"/>
      <c r="B1188" s="174"/>
      <c r="C1188" s="174" t="s">
        <v>830</v>
      </c>
      <c r="D1188" s="175" t="s">
        <v>91</v>
      </c>
      <c r="E1188" s="168">
        <v>65</v>
      </c>
      <c r="F1188" s="176"/>
      <c r="G1188" s="177"/>
      <c r="H1188" s="167">
        <v>4.55</v>
      </c>
      <c r="I1188" s="178">
        <v>52</v>
      </c>
      <c r="J1188" s="167">
        <v>3.64</v>
      </c>
      <c r="K1188" s="132"/>
      <c r="L1188" s="132"/>
      <c r="M1188" s="132"/>
    </row>
    <row r="1189" spans="1:21" s="1" customFormat="1" ht="14.25" outlineLevel="1">
      <c r="A1189" s="180"/>
      <c r="B1189" s="181"/>
      <c r="C1189" s="181" t="s">
        <v>93</v>
      </c>
      <c r="D1189" s="182" t="s">
        <v>94</v>
      </c>
      <c r="E1189" s="183">
        <v>58.73</v>
      </c>
      <c r="F1189" s="184"/>
      <c r="G1189" s="185" t="s">
        <v>771</v>
      </c>
      <c r="H1189" s="186">
        <v>0.70476000000000005</v>
      </c>
      <c r="I1189" s="187"/>
      <c r="J1189" s="186"/>
      <c r="K1189" s="132"/>
      <c r="L1189" s="132"/>
      <c r="M1189" s="132"/>
    </row>
    <row r="1190" spans="1:21" s="1" customFormat="1" ht="15" outlineLevel="1">
      <c r="A1190" s="132"/>
      <c r="B1190" s="132"/>
      <c r="C1190" s="188" t="s">
        <v>95</v>
      </c>
      <c r="D1190" s="132"/>
      <c r="E1190" s="132"/>
      <c r="F1190" s="132"/>
      <c r="G1190" s="245">
        <v>19</v>
      </c>
      <c r="H1190" s="245"/>
      <c r="I1190" s="245">
        <v>17.09</v>
      </c>
      <c r="J1190" s="245"/>
      <c r="K1190" s="132"/>
      <c r="L1190" s="132"/>
      <c r="M1190" s="132"/>
      <c r="O1190" s="113">
        <v>19</v>
      </c>
      <c r="P1190" s="113">
        <v>17.09</v>
      </c>
    </row>
    <row r="1191" spans="1:21" s="1" customFormat="1" ht="28.5" outlineLevel="1">
      <c r="A1191" s="180" t="s">
        <v>461</v>
      </c>
      <c r="B1191" s="181" t="s">
        <v>98</v>
      </c>
      <c r="C1191" s="181" t="s">
        <v>866</v>
      </c>
      <c r="D1191" s="182" t="s">
        <v>454</v>
      </c>
      <c r="E1191" s="183">
        <v>1</v>
      </c>
      <c r="F1191" s="184">
        <v>192.69</v>
      </c>
      <c r="G1191" s="185" t="s">
        <v>98</v>
      </c>
      <c r="H1191" s="186">
        <v>192.69</v>
      </c>
      <c r="I1191" s="187">
        <v>1</v>
      </c>
      <c r="J1191" s="186">
        <v>192.69</v>
      </c>
      <c r="K1191" s="132"/>
      <c r="L1191" s="132"/>
      <c r="M1191" s="132"/>
      <c r="R1191" s="1">
        <v>0</v>
      </c>
      <c r="S1191" s="1">
        <v>0</v>
      </c>
      <c r="T1191" s="1">
        <v>0</v>
      </c>
      <c r="U1191" s="1">
        <v>0</v>
      </c>
    </row>
    <row r="1192" spans="1:21" s="1" customFormat="1" ht="15" outlineLevel="1">
      <c r="A1192" s="132"/>
      <c r="B1192" s="132"/>
      <c r="C1192" s="188" t="s">
        <v>95</v>
      </c>
      <c r="D1192" s="132"/>
      <c r="E1192" s="132"/>
      <c r="F1192" s="132"/>
      <c r="G1192" s="245">
        <v>192.69</v>
      </c>
      <c r="H1192" s="245"/>
      <c r="I1192" s="245">
        <v>192.69</v>
      </c>
      <c r="J1192" s="245"/>
      <c r="K1192" s="132"/>
      <c r="L1192" s="132"/>
      <c r="M1192" s="132"/>
      <c r="O1192" s="1">
        <v>192.69</v>
      </c>
      <c r="P1192" s="1">
        <v>192.69</v>
      </c>
    </row>
    <row r="1193" spans="1:21" s="1" customFormat="1" ht="42.75" outlineLevel="1">
      <c r="A1193" s="173" t="s">
        <v>468</v>
      </c>
      <c r="B1193" s="174" t="s">
        <v>867</v>
      </c>
      <c r="C1193" s="174" t="s">
        <v>868</v>
      </c>
      <c r="D1193" s="175" t="s">
        <v>834</v>
      </c>
      <c r="E1193" s="168">
        <v>0.08</v>
      </c>
      <c r="F1193" s="176"/>
      <c r="G1193" s="177"/>
      <c r="H1193" s="167"/>
      <c r="I1193" s="178" t="s">
        <v>98</v>
      </c>
      <c r="J1193" s="167"/>
      <c r="K1193" s="132"/>
      <c r="L1193" s="132"/>
      <c r="M1193" s="132"/>
      <c r="R1193" s="1">
        <v>23.34</v>
      </c>
      <c r="S1193" s="1">
        <v>19.84</v>
      </c>
      <c r="T1193" s="1">
        <v>15.97</v>
      </c>
      <c r="U1193" s="1">
        <v>12.78</v>
      </c>
    </row>
    <row r="1194" spans="1:21" s="1" customFormat="1" outlineLevel="1">
      <c r="A1194" s="132"/>
      <c r="B1194" s="132"/>
      <c r="C1194" s="189" t="s">
        <v>869</v>
      </c>
      <c r="D1194" s="132"/>
      <c r="E1194" s="132"/>
      <c r="F1194" s="132"/>
      <c r="G1194" s="132"/>
      <c r="H1194" s="132"/>
      <c r="I1194" s="132"/>
      <c r="J1194" s="132"/>
      <c r="K1194" s="132"/>
      <c r="L1194" s="132"/>
      <c r="M1194" s="132"/>
    </row>
    <row r="1195" spans="1:21" s="1" customFormat="1" ht="14.25" outlineLevel="1">
      <c r="A1195" s="173"/>
      <c r="B1195" s="174"/>
      <c r="C1195" s="174" t="s">
        <v>88</v>
      </c>
      <c r="D1195" s="175"/>
      <c r="E1195" s="168"/>
      <c r="F1195" s="176">
        <v>255.54</v>
      </c>
      <c r="G1195" s="177" t="s">
        <v>771</v>
      </c>
      <c r="H1195" s="167">
        <v>24.53</v>
      </c>
      <c r="I1195" s="178">
        <v>1</v>
      </c>
      <c r="J1195" s="167">
        <v>24.53</v>
      </c>
      <c r="K1195" s="132"/>
      <c r="L1195" s="132"/>
      <c r="M1195" s="132"/>
      <c r="Q1195" s="1">
        <v>24.53</v>
      </c>
    </row>
    <row r="1196" spans="1:21" s="1" customFormat="1" ht="14.25" outlineLevel="1">
      <c r="A1196" s="173"/>
      <c r="B1196" s="174"/>
      <c r="C1196" s="174" t="s">
        <v>89</v>
      </c>
      <c r="D1196" s="175"/>
      <c r="E1196" s="168"/>
      <c r="F1196" s="176">
        <v>5.78</v>
      </c>
      <c r="G1196" s="177" t="s">
        <v>771</v>
      </c>
      <c r="H1196" s="167">
        <v>0.55000000000000004</v>
      </c>
      <c r="I1196" s="178">
        <v>1</v>
      </c>
      <c r="J1196" s="167">
        <v>0.55000000000000004</v>
      </c>
      <c r="K1196" s="132"/>
      <c r="L1196" s="132"/>
      <c r="M1196" s="132"/>
    </row>
    <row r="1197" spans="1:21" s="1" customFormat="1" ht="14.25" outlineLevel="1">
      <c r="A1197" s="173"/>
      <c r="B1197" s="174"/>
      <c r="C1197" s="174" t="s">
        <v>96</v>
      </c>
      <c r="D1197" s="175"/>
      <c r="E1197" s="168"/>
      <c r="F1197" s="176">
        <v>0.41</v>
      </c>
      <c r="G1197" s="177" t="s">
        <v>771</v>
      </c>
      <c r="H1197" s="179">
        <v>0.04</v>
      </c>
      <c r="I1197" s="178">
        <v>1</v>
      </c>
      <c r="J1197" s="179">
        <v>0.04</v>
      </c>
      <c r="K1197" s="132"/>
      <c r="L1197" s="132"/>
      <c r="M1197" s="132"/>
      <c r="Q1197" s="1">
        <v>0.04</v>
      </c>
    </row>
    <row r="1198" spans="1:21" s="1" customFormat="1" ht="14.25" outlineLevel="1">
      <c r="A1198" s="173"/>
      <c r="B1198" s="174"/>
      <c r="C1198" s="174" t="s">
        <v>97</v>
      </c>
      <c r="D1198" s="175"/>
      <c r="E1198" s="168"/>
      <c r="F1198" s="176">
        <v>34.950000000000003</v>
      </c>
      <c r="G1198" s="177" t="s">
        <v>98</v>
      </c>
      <c r="H1198" s="167">
        <v>2.8</v>
      </c>
      <c r="I1198" s="178">
        <v>1</v>
      </c>
      <c r="J1198" s="167">
        <v>2.8</v>
      </c>
      <c r="K1198" s="132"/>
      <c r="L1198" s="132"/>
      <c r="M1198" s="132"/>
    </row>
    <row r="1199" spans="1:21" s="1" customFormat="1" ht="14.25" outlineLevel="1">
      <c r="A1199" s="173"/>
      <c r="B1199" s="174"/>
      <c r="C1199" s="174" t="s">
        <v>829</v>
      </c>
      <c r="D1199" s="175" t="s">
        <v>91</v>
      </c>
      <c r="E1199" s="168">
        <v>95</v>
      </c>
      <c r="F1199" s="176"/>
      <c r="G1199" s="177"/>
      <c r="H1199" s="167">
        <v>23.34</v>
      </c>
      <c r="I1199" s="178">
        <v>80.75</v>
      </c>
      <c r="J1199" s="167">
        <v>19.84</v>
      </c>
      <c r="K1199" s="132"/>
      <c r="L1199" s="132"/>
      <c r="M1199" s="132"/>
    </row>
    <row r="1200" spans="1:21" s="1" customFormat="1" ht="14.25" outlineLevel="1">
      <c r="A1200" s="173"/>
      <c r="B1200" s="174"/>
      <c r="C1200" s="174" t="s">
        <v>830</v>
      </c>
      <c r="D1200" s="175" t="s">
        <v>91</v>
      </c>
      <c r="E1200" s="168">
        <v>65</v>
      </c>
      <c r="F1200" s="176"/>
      <c r="G1200" s="177"/>
      <c r="H1200" s="167">
        <v>15.97</v>
      </c>
      <c r="I1200" s="178">
        <v>52</v>
      </c>
      <c r="J1200" s="167">
        <v>12.78</v>
      </c>
      <c r="K1200" s="132"/>
      <c r="L1200" s="132"/>
      <c r="M1200" s="132"/>
    </row>
    <row r="1201" spans="1:21" s="1" customFormat="1" ht="14.25" outlineLevel="1">
      <c r="A1201" s="180"/>
      <c r="B1201" s="181"/>
      <c r="C1201" s="181" t="s">
        <v>93</v>
      </c>
      <c r="D1201" s="182" t="s">
        <v>94</v>
      </c>
      <c r="E1201" s="183">
        <v>25.76</v>
      </c>
      <c r="F1201" s="184"/>
      <c r="G1201" s="185" t="s">
        <v>771</v>
      </c>
      <c r="H1201" s="186">
        <v>2.47296</v>
      </c>
      <c r="I1201" s="187"/>
      <c r="J1201" s="186"/>
      <c r="K1201" s="132"/>
      <c r="L1201" s="132"/>
      <c r="M1201" s="132"/>
    </row>
    <row r="1202" spans="1:21" s="1" customFormat="1" ht="15" outlineLevel="1">
      <c r="A1202" s="132"/>
      <c r="B1202" s="132"/>
      <c r="C1202" s="188" t="s">
        <v>95</v>
      </c>
      <c r="D1202" s="132"/>
      <c r="E1202" s="132"/>
      <c r="F1202" s="132"/>
      <c r="G1202" s="245">
        <v>67.19</v>
      </c>
      <c r="H1202" s="245"/>
      <c r="I1202" s="245">
        <v>60.5</v>
      </c>
      <c r="J1202" s="245"/>
      <c r="K1202" s="132"/>
      <c r="L1202" s="132"/>
      <c r="M1202" s="132"/>
      <c r="O1202" s="113">
        <v>67.19</v>
      </c>
      <c r="P1202" s="113">
        <v>60.5</v>
      </c>
    </row>
    <row r="1203" spans="1:21" s="1" customFormat="1" ht="28.5" outlineLevel="1">
      <c r="A1203" s="180" t="s">
        <v>475</v>
      </c>
      <c r="B1203" s="181" t="s">
        <v>98</v>
      </c>
      <c r="C1203" s="181" t="s">
        <v>870</v>
      </c>
      <c r="D1203" s="182" t="s">
        <v>454</v>
      </c>
      <c r="E1203" s="183">
        <v>8</v>
      </c>
      <c r="F1203" s="184">
        <v>54.68</v>
      </c>
      <c r="G1203" s="185" t="s">
        <v>98</v>
      </c>
      <c r="H1203" s="186">
        <v>437.44</v>
      </c>
      <c r="I1203" s="187">
        <v>1</v>
      </c>
      <c r="J1203" s="186">
        <v>437.44</v>
      </c>
      <c r="K1203" s="132"/>
      <c r="L1203" s="132"/>
      <c r="M1203" s="132"/>
      <c r="R1203" s="1">
        <v>0</v>
      </c>
      <c r="S1203" s="1">
        <v>0</v>
      </c>
      <c r="T1203" s="1">
        <v>0</v>
      </c>
      <c r="U1203" s="1">
        <v>0</v>
      </c>
    </row>
    <row r="1204" spans="1:21" s="1" customFormat="1" ht="15" outlineLevel="1">
      <c r="A1204" s="132"/>
      <c r="B1204" s="132"/>
      <c r="C1204" s="188" t="s">
        <v>95</v>
      </c>
      <c r="D1204" s="132"/>
      <c r="E1204" s="132"/>
      <c r="F1204" s="132"/>
      <c r="G1204" s="245">
        <v>437.44</v>
      </c>
      <c r="H1204" s="245"/>
      <c r="I1204" s="245">
        <v>437.44</v>
      </c>
      <c r="J1204" s="245"/>
      <c r="K1204" s="132"/>
      <c r="L1204" s="132"/>
      <c r="M1204" s="132"/>
      <c r="O1204" s="1">
        <v>437.44</v>
      </c>
      <c r="P1204" s="1">
        <v>437.44</v>
      </c>
    </row>
    <row r="1205" spans="1:21" s="1" customFormat="1" ht="42.75" outlineLevel="1">
      <c r="A1205" s="173" t="s">
        <v>478</v>
      </c>
      <c r="B1205" s="174" t="s">
        <v>871</v>
      </c>
      <c r="C1205" s="174" t="s">
        <v>872</v>
      </c>
      <c r="D1205" s="175" t="s">
        <v>834</v>
      </c>
      <c r="E1205" s="168">
        <v>7.0000000000000007E-2</v>
      </c>
      <c r="F1205" s="176"/>
      <c r="G1205" s="177"/>
      <c r="H1205" s="167"/>
      <c r="I1205" s="178" t="s">
        <v>98</v>
      </c>
      <c r="J1205" s="167"/>
      <c r="K1205" s="132"/>
      <c r="L1205" s="132"/>
      <c r="M1205" s="132"/>
      <c r="R1205" s="1">
        <v>20.81</v>
      </c>
      <c r="S1205" s="1">
        <v>17.68</v>
      </c>
      <c r="T1205" s="1">
        <v>14.24</v>
      </c>
      <c r="U1205" s="1">
        <v>11.39</v>
      </c>
    </row>
    <row r="1206" spans="1:21" s="1" customFormat="1" outlineLevel="1">
      <c r="A1206" s="132"/>
      <c r="B1206" s="132"/>
      <c r="C1206" s="189" t="s">
        <v>873</v>
      </c>
      <c r="D1206" s="132"/>
      <c r="E1206" s="132"/>
      <c r="F1206" s="132"/>
      <c r="G1206" s="132"/>
      <c r="H1206" s="132"/>
      <c r="I1206" s="132"/>
      <c r="J1206" s="132"/>
      <c r="K1206" s="132"/>
      <c r="L1206" s="132"/>
      <c r="M1206" s="132"/>
    </row>
    <row r="1207" spans="1:21" s="1" customFormat="1" ht="14.25" outlineLevel="1">
      <c r="A1207" s="173"/>
      <c r="B1207" s="174"/>
      <c r="C1207" s="174" t="s">
        <v>88</v>
      </c>
      <c r="D1207" s="175"/>
      <c r="E1207" s="168"/>
      <c r="F1207" s="176">
        <v>260.3</v>
      </c>
      <c r="G1207" s="177" t="s">
        <v>771</v>
      </c>
      <c r="H1207" s="167">
        <v>21.87</v>
      </c>
      <c r="I1207" s="178">
        <v>1</v>
      </c>
      <c r="J1207" s="167">
        <v>21.87</v>
      </c>
      <c r="K1207" s="132"/>
      <c r="L1207" s="132"/>
      <c r="M1207" s="132"/>
      <c r="Q1207" s="1">
        <v>21.87</v>
      </c>
    </row>
    <row r="1208" spans="1:21" s="1" customFormat="1" ht="14.25" outlineLevel="1">
      <c r="A1208" s="173"/>
      <c r="B1208" s="174"/>
      <c r="C1208" s="174" t="s">
        <v>89</v>
      </c>
      <c r="D1208" s="175"/>
      <c r="E1208" s="168"/>
      <c r="F1208" s="176">
        <v>5.78</v>
      </c>
      <c r="G1208" s="177" t="s">
        <v>771</v>
      </c>
      <c r="H1208" s="167">
        <v>0.49</v>
      </c>
      <c r="I1208" s="178">
        <v>1</v>
      </c>
      <c r="J1208" s="167">
        <v>0.49</v>
      </c>
      <c r="K1208" s="132"/>
      <c r="L1208" s="132"/>
      <c r="M1208" s="132"/>
    </row>
    <row r="1209" spans="1:21" s="1" customFormat="1" ht="14.25" outlineLevel="1">
      <c r="A1209" s="173"/>
      <c r="B1209" s="174"/>
      <c r="C1209" s="174" t="s">
        <v>96</v>
      </c>
      <c r="D1209" s="175"/>
      <c r="E1209" s="168"/>
      <c r="F1209" s="176">
        <v>0.41</v>
      </c>
      <c r="G1209" s="177" t="s">
        <v>771</v>
      </c>
      <c r="H1209" s="179">
        <v>0.03</v>
      </c>
      <c r="I1209" s="178">
        <v>1</v>
      </c>
      <c r="J1209" s="179">
        <v>0.03</v>
      </c>
      <c r="K1209" s="132"/>
      <c r="L1209" s="132"/>
      <c r="M1209" s="132"/>
      <c r="Q1209" s="1">
        <v>0.03</v>
      </c>
    </row>
    <row r="1210" spans="1:21" s="1" customFormat="1" ht="14.25" outlineLevel="1">
      <c r="A1210" s="173"/>
      <c r="B1210" s="174"/>
      <c r="C1210" s="174" t="s">
        <v>97</v>
      </c>
      <c r="D1210" s="175"/>
      <c r="E1210" s="168"/>
      <c r="F1210" s="176">
        <v>35.049999999999997</v>
      </c>
      <c r="G1210" s="177" t="s">
        <v>98</v>
      </c>
      <c r="H1210" s="167">
        <v>2.4500000000000002</v>
      </c>
      <c r="I1210" s="178">
        <v>1</v>
      </c>
      <c r="J1210" s="167">
        <v>2.4500000000000002</v>
      </c>
      <c r="K1210" s="132"/>
      <c r="L1210" s="132"/>
      <c r="M1210" s="132"/>
    </row>
    <row r="1211" spans="1:21" s="1" customFormat="1" ht="14.25" outlineLevel="1">
      <c r="A1211" s="173"/>
      <c r="B1211" s="174"/>
      <c r="C1211" s="174" t="s">
        <v>829</v>
      </c>
      <c r="D1211" s="175" t="s">
        <v>91</v>
      </c>
      <c r="E1211" s="168">
        <v>95</v>
      </c>
      <c r="F1211" s="176"/>
      <c r="G1211" s="177"/>
      <c r="H1211" s="167">
        <v>20.81</v>
      </c>
      <c r="I1211" s="178">
        <v>80.75</v>
      </c>
      <c r="J1211" s="167">
        <v>17.68</v>
      </c>
      <c r="K1211" s="132"/>
      <c r="L1211" s="132"/>
      <c r="M1211" s="132"/>
    </row>
    <row r="1212" spans="1:21" s="1" customFormat="1" ht="14.25" outlineLevel="1">
      <c r="A1212" s="173"/>
      <c r="B1212" s="174"/>
      <c r="C1212" s="174" t="s">
        <v>830</v>
      </c>
      <c r="D1212" s="175" t="s">
        <v>91</v>
      </c>
      <c r="E1212" s="168">
        <v>65</v>
      </c>
      <c r="F1212" s="176"/>
      <c r="G1212" s="177"/>
      <c r="H1212" s="167">
        <v>14.24</v>
      </c>
      <c r="I1212" s="178">
        <v>52</v>
      </c>
      <c r="J1212" s="167">
        <v>11.39</v>
      </c>
      <c r="K1212" s="132"/>
      <c r="L1212" s="132"/>
      <c r="M1212" s="132"/>
    </row>
    <row r="1213" spans="1:21" s="1" customFormat="1" ht="14.25" outlineLevel="1">
      <c r="A1213" s="180"/>
      <c r="B1213" s="181"/>
      <c r="C1213" s="181" t="s">
        <v>93</v>
      </c>
      <c r="D1213" s="182" t="s">
        <v>94</v>
      </c>
      <c r="E1213" s="183">
        <v>26.24</v>
      </c>
      <c r="F1213" s="184"/>
      <c r="G1213" s="185" t="s">
        <v>771</v>
      </c>
      <c r="H1213" s="186">
        <v>2.2041599999999999</v>
      </c>
      <c r="I1213" s="187"/>
      <c r="J1213" s="186"/>
      <c r="K1213" s="132"/>
      <c r="L1213" s="132"/>
      <c r="M1213" s="132"/>
    </row>
    <row r="1214" spans="1:21" s="1" customFormat="1" ht="15" outlineLevel="1">
      <c r="A1214" s="132"/>
      <c r="B1214" s="132"/>
      <c r="C1214" s="188" t="s">
        <v>95</v>
      </c>
      <c r="D1214" s="132"/>
      <c r="E1214" s="132"/>
      <c r="F1214" s="132"/>
      <c r="G1214" s="245">
        <v>59.86</v>
      </c>
      <c r="H1214" s="245"/>
      <c r="I1214" s="245">
        <v>53.879999999999995</v>
      </c>
      <c r="J1214" s="245"/>
      <c r="K1214" s="132"/>
      <c r="L1214" s="132"/>
      <c r="M1214" s="132"/>
      <c r="O1214" s="113">
        <v>59.86</v>
      </c>
      <c r="P1214" s="113">
        <v>53.879999999999995</v>
      </c>
    </row>
    <row r="1215" spans="1:21" s="1" customFormat="1" ht="28.5" outlineLevel="1">
      <c r="A1215" s="180" t="s">
        <v>487</v>
      </c>
      <c r="B1215" s="181" t="s">
        <v>98</v>
      </c>
      <c r="C1215" s="181" t="s">
        <v>874</v>
      </c>
      <c r="D1215" s="182" t="s">
        <v>454</v>
      </c>
      <c r="E1215" s="183">
        <v>1</v>
      </c>
      <c r="F1215" s="184">
        <v>99.42</v>
      </c>
      <c r="G1215" s="185" t="s">
        <v>98</v>
      </c>
      <c r="H1215" s="186">
        <v>99.42</v>
      </c>
      <c r="I1215" s="187">
        <v>1</v>
      </c>
      <c r="J1215" s="186">
        <v>99.42</v>
      </c>
      <c r="K1215" s="132"/>
      <c r="L1215" s="132"/>
      <c r="M1215" s="132"/>
      <c r="R1215" s="1">
        <v>0</v>
      </c>
      <c r="S1215" s="1">
        <v>0</v>
      </c>
      <c r="T1215" s="1">
        <v>0</v>
      </c>
      <c r="U1215" s="1">
        <v>0</v>
      </c>
    </row>
    <row r="1216" spans="1:21" s="1" customFormat="1" ht="15" outlineLevel="1">
      <c r="A1216" s="132"/>
      <c r="B1216" s="132"/>
      <c r="C1216" s="188" t="s">
        <v>95</v>
      </c>
      <c r="D1216" s="132"/>
      <c r="E1216" s="132"/>
      <c r="F1216" s="132"/>
      <c r="G1216" s="245">
        <v>99.42</v>
      </c>
      <c r="H1216" s="245"/>
      <c r="I1216" s="245">
        <v>99.42</v>
      </c>
      <c r="J1216" s="245"/>
      <c r="K1216" s="132"/>
      <c r="L1216" s="132"/>
      <c r="M1216" s="132"/>
      <c r="O1216" s="1">
        <v>99.42</v>
      </c>
      <c r="P1216" s="1">
        <v>99.42</v>
      </c>
    </row>
    <row r="1217" spans="1:21" s="1" customFormat="1" ht="28.5" outlineLevel="1">
      <c r="A1217" s="180" t="s">
        <v>492</v>
      </c>
      <c r="B1217" s="181" t="s">
        <v>98</v>
      </c>
      <c r="C1217" s="181" t="s">
        <v>875</v>
      </c>
      <c r="D1217" s="182" t="s">
        <v>454</v>
      </c>
      <c r="E1217" s="183">
        <v>6</v>
      </c>
      <c r="F1217" s="184">
        <v>99.19</v>
      </c>
      <c r="G1217" s="185" t="s">
        <v>98</v>
      </c>
      <c r="H1217" s="186">
        <v>595.14</v>
      </c>
      <c r="I1217" s="187">
        <v>1</v>
      </c>
      <c r="J1217" s="186">
        <v>595.14</v>
      </c>
      <c r="K1217" s="132"/>
      <c r="L1217" s="132"/>
      <c r="M1217" s="132"/>
      <c r="R1217" s="1">
        <v>0</v>
      </c>
      <c r="S1217" s="1">
        <v>0</v>
      </c>
      <c r="T1217" s="1">
        <v>0</v>
      </c>
      <c r="U1217" s="1">
        <v>0</v>
      </c>
    </row>
    <row r="1218" spans="1:21" s="1" customFormat="1" ht="15" outlineLevel="1">
      <c r="A1218" s="132"/>
      <c r="B1218" s="132"/>
      <c r="C1218" s="188" t="s">
        <v>95</v>
      </c>
      <c r="D1218" s="132"/>
      <c r="E1218" s="132"/>
      <c r="F1218" s="132"/>
      <c r="G1218" s="245">
        <v>595.14</v>
      </c>
      <c r="H1218" s="245"/>
      <c r="I1218" s="245">
        <v>595.14</v>
      </c>
      <c r="J1218" s="245"/>
      <c r="K1218" s="132"/>
      <c r="L1218" s="132"/>
      <c r="M1218" s="132"/>
      <c r="O1218" s="1">
        <v>595.14</v>
      </c>
      <c r="P1218" s="1">
        <v>595.14</v>
      </c>
    </row>
    <row r="1219" spans="1:21" s="1" customFormat="1" ht="57" outlineLevel="1">
      <c r="A1219" s="173" t="s">
        <v>496</v>
      </c>
      <c r="B1219" s="174" t="s">
        <v>876</v>
      </c>
      <c r="C1219" s="174" t="s">
        <v>877</v>
      </c>
      <c r="D1219" s="175" t="s">
        <v>530</v>
      </c>
      <c r="E1219" s="168">
        <v>1.5</v>
      </c>
      <c r="F1219" s="176"/>
      <c r="G1219" s="177"/>
      <c r="H1219" s="167"/>
      <c r="I1219" s="178" t="s">
        <v>98</v>
      </c>
      <c r="J1219" s="167"/>
      <c r="K1219" s="132"/>
      <c r="L1219" s="132"/>
      <c r="M1219" s="132"/>
      <c r="R1219" s="1">
        <v>308.14</v>
      </c>
      <c r="S1219" s="1">
        <v>261.92</v>
      </c>
      <c r="T1219" s="1">
        <v>210.83</v>
      </c>
      <c r="U1219" s="1">
        <v>168.67</v>
      </c>
    </row>
    <row r="1220" spans="1:21" s="1" customFormat="1" outlineLevel="1">
      <c r="A1220" s="132"/>
      <c r="B1220" s="132"/>
      <c r="C1220" s="189" t="s">
        <v>878</v>
      </c>
      <c r="D1220" s="132"/>
      <c r="E1220" s="132"/>
      <c r="F1220" s="132"/>
      <c r="G1220" s="132"/>
      <c r="H1220" s="132"/>
      <c r="I1220" s="132"/>
      <c r="J1220" s="132"/>
      <c r="K1220" s="132"/>
      <c r="L1220" s="132"/>
      <c r="M1220" s="132"/>
    </row>
    <row r="1221" spans="1:21" s="1" customFormat="1" ht="14.25" outlineLevel="1">
      <c r="A1221" s="173"/>
      <c r="B1221" s="174"/>
      <c r="C1221" s="174" t="s">
        <v>88</v>
      </c>
      <c r="D1221" s="175"/>
      <c r="E1221" s="168"/>
      <c r="F1221" s="176">
        <v>178.98</v>
      </c>
      <c r="G1221" s="177" t="s">
        <v>771</v>
      </c>
      <c r="H1221" s="167">
        <v>322.16000000000003</v>
      </c>
      <c r="I1221" s="178">
        <v>1</v>
      </c>
      <c r="J1221" s="167">
        <v>322.16000000000003</v>
      </c>
      <c r="K1221" s="132"/>
      <c r="L1221" s="132"/>
      <c r="M1221" s="132"/>
      <c r="Q1221" s="1">
        <v>322.16000000000003</v>
      </c>
    </row>
    <row r="1222" spans="1:21" s="1" customFormat="1" ht="14.25" outlineLevel="1">
      <c r="A1222" s="173"/>
      <c r="B1222" s="174"/>
      <c r="C1222" s="174" t="s">
        <v>89</v>
      </c>
      <c r="D1222" s="175"/>
      <c r="E1222" s="168"/>
      <c r="F1222" s="176">
        <v>45.51</v>
      </c>
      <c r="G1222" s="177" t="s">
        <v>771</v>
      </c>
      <c r="H1222" s="167">
        <v>81.92</v>
      </c>
      <c r="I1222" s="178">
        <v>1</v>
      </c>
      <c r="J1222" s="167">
        <v>81.92</v>
      </c>
      <c r="K1222" s="132"/>
      <c r="L1222" s="132"/>
      <c r="M1222" s="132"/>
    </row>
    <row r="1223" spans="1:21" s="1" customFormat="1" ht="14.25" outlineLevel="1">
      <c r="A1223" s="173"/>
      <c r="B1223" s="174"/>
      <c r="C1223" s="174" t="s">
        <v>96</v>
      </c>
      <c r="D1223" s="175"/>
      <c r="E1223" s="168"/>
      <c r="F1223" s="176">
        <v>1.22</v>
      </c>
      <c r="G1223" s="177" t="s">
        <v>771</v>
      </c>
      <c r="H1223" s="179">
        <v>2.2000000000000002</v>
      </c>
      <c r="I1223" s="178">
        <v>1</v>
      </c>
      <c r="J1223" s="179">
        <v>2.2000000000000002</v>
      </c>
      <c r="K1223" s="132"/>
      <c r="L1223" s="132"/>
      <c r="M1223" s="132"/>
      <c r="Q1223" s="1">
        <v>2.2000000000000002</v>
      </c>
    </row>
    <row r="1224" spans="1:21" s="1" customFormat="1" ht="14.25" outlineLevel="1">
      <c r="A1224" s="173"/>
      <c r="B1224" s="174"/>
      <c r="C1224" s="174" t="s">
        <v>97</v>
      </c>
      <c r="D1224" s="175"/>
      <c r="E1224" s="168"/>
      <c r="F1224" s="176">
        <v>18.89</v>
      </c>
      <c r="G1224" s="177" t="s">
        <v>98</v>
      </c>
      <c r="H1224" s="167">
        <v>28.34</v>
      </c>
      <c r="I1224" s="178">
        <v>1</v>
      </c>
      <c r="J1224" s="167">
        <v>28.34</v>
      </c>
      <c r="K1224" s="132"/>
      <c r="L1224" s="132"/>
      <c r="M1224" s="132"/>
    </row>
    <row r="1225" spans="1:21" s="1" customFormat="1" ht="14.25" outlineLevel="1">
      <c r="A1225" s="173"/>
      <c r="B1225" s="174"/>
      <c r="C1225" s="174" t="s">
        <v>829</v>
      </c>
      <c r="D1225" s="175" t="s">
        <v>91</v>
      </c>
      <c r="E1225" s="168">
        <v>95</v>
      </c>
      <c r="F1225" s="176"/>
      <c r="G1225" s="177"/>
      <c r="H1225" s="167">
        <v>308.14</v>
      </c>
      <c r="I1225" s="178">
        <v>80.75</v>
      </c>
      <c r="J1225" s="167">
        <v>261.92</v>
      </c>
      <c r="K1225" s="132"/>
      <c r="L1225" s="132"/>
      <c r="M1225" s="132"/>
    </row>
    <row r="1226" spans="1:21" s="1" customFormat="1" ht="14.25" outlineLevel="1">
      <c r="A1226" s="173"/>
      <c r="B1226" s="174"/>
      <c r="C1226" s="174" t="s">
        <v>830</v>
      </c>
      <c r="D1226" s="175" t="s">
        <v>91</v>
      </c>
      <c r="E1226" s="168">
        <v>65</v>
      </c>
      <c r="F1226" s="176"/>
      <c r="G1226" s="177"/>
      <c r="H1226" s="167">
        <v>210.83</v>
      </c>
      <c r="I1226" s="178">
        <v>52</v>
      </c>
      <c r="J1226" s="167">
        <v>168.67</v>
      </c>
      <c r="K1226" s="132"/>
      <c r="L1226" s="132"/>
      <c r="M1226" s="132"/>
    </row>
    <row r="1227" spans="1:21" s="1" customFormat="1" ht="14.25" outlineLevel="1">
      <c r="A1227" s="180"/>
      <c r="B1227" s="181"/>
      <c r="C1227" s="181" t="s">
        <v>93</v>
      </c>
      <c r="D1227" s="182" t="s">
        <v>94</v>
      </c>
      <c r="E1227" s="183">
        <v>19.04</v>
      </c>
      <c r="F1227" s="184"/>
      <c r="G1227" s="185" t="s">
        <v>771</v>
      </c>
      <c r="H1227" s="186">
        <v>34.271999999999998</v>
      </c>
      <c r="I1227" s="187"/>
      <c r="J1227" s="186"/>
      <c r="K1227" s="132"/>
      <c r="L1227" s="132"/>
      <c r="M1227" s="132"/>
    </row>
    <row r="1228" spans="1:21" s="1" customFormat="1" ht="15" outlineLevel="1">
      <c r="A1228" s="132"/>
      <c r="B1228" s="132"/>
      <c r="C1228" s="188" t="s">
        <v>95</v>
      </c>
      <c r="D1228" s="132"/>
      <c r="E1228" s="132"/>
      <c r="F1228" s="132"/>
      <c r="G1228" s="245">
        <v>951.3900000000001</v>
      </c>
      <c r="H1228" s="245"/>
      <c r="I1228" s="245">
        <v>863.01</v>
      </c>
      <c r="J1228" s="245"/>
      <c r="K1228" s="132"/>
      <c r="L1228" s="132"/>
      <c r="M1228" s="132"/>
      <c r="O1228" s="113">
        <v>951.3900000000001</v>
      </c>
      <c r="P1228" s="113">
        <v>863.01</v>
      </c>
    </row>
    <row r="1229" spans="1:21" s="1" customFormat="1" ht="14.25" outlineLevel="1">
      <c r="A1229" s="173" t="s">
        <v>501</v>
      </c>
      <c r="B1229" s="174" t="s">
        <v>98</v>
      </c>
      <c r="C1229" s="174" t="s">
        <v>879</v>
      </c>
      <c r="D1229" s="175" t="s">
        <v>687</v>
      </c>
      <c r="E1229" s="168">
        <v>153</v>
      </c>
      <c r="F1229" s="176">
        <v>2.8</v>
      </c>
      <c r="G1229" s="177" t="s">
        <v>98</v>
      </c>
      <c r="H1229" s="167">
        <v>428.4</v>
      </c>
      <c r="I1229" s="178">
        <v>1</v>
      </c>
      <c r="J1229" s="167">
        <v>428.4</v>
      </c>
      <c r="K1229" s="132"/>
      <c r="L1229" s="132"/>
      <c r="M1229" s="132"/>
      <c r="R1229" s="1">
        <v>0</v>
      </c>
      <c r="S1229" s="1">
        <v>0</v>
      </c>
      <c r="T1229" s="1">
        <v>0</v>
      </c>
      <c r="U1229" s="1">
        <v>0</v>
      </c>
    </row>
    <row r="1230" spans="1:21" s="1" customFormat="1" outlineLevel="1">
      <c r="A1230" s="190"/>
      <c r="B1230" s="190"/>
      <c r="C1230" s="191" t="s">
        <v>880</v>
      </c>
      <c r="D1230" s="190"/>
      <c r="E1230" s="190"/>
      <c r="F1230" s="190"/>
      <c r="G1230" s="190"/>
      <c r="H1230" s="190"/>
      <c r="I1230" s="190"/>
      <c r="J1230" s="190"/>
      <c r="K1230" s="132"/>
      <c r="L1230" s="132"/>
      <c r="M1230" s="132"/>
    </row>
    <row r="1231" spans="1:21" s="1" customFormat="1" ht="15" outlineLevel="1">
      <c r="A1231" s="132"/>
      <c r="B1231" s="132"/>
      <c r="C1231" s="188" t="s">
        <v>95</v>
      </c>
      <c r="D1231" s="132"/>
      <c r="E1231" s="132"/>
      <c r="F1231" s="132"/>
      <c r="G1231" s="245">
        <v>428.4</v>
      </c>
      <c r="H1231" s="245"/>
      <c r="I1231" s="245">
        <v>428.4</v>
      </c>
      <c r="J1231" s="245"/>
      <c r="K1231" s="132"/>
      <c r="L1231" s="132"/>
      <c r="M1231" s="132"/>
      <c r="O1231" s="1">
        <v>428.4</v>
      </c>
      <c r="P1231" s="1">
        <v>428.4</v>
      </c>
    </row>
    <row r="1232" spans="1:21" s="1" customFormat="1" ht="57" outlineLevel="1">
      <c r="A1232" s="173" t="s">
        <v>504</v>
      </c>
      <c r="B1232" s="174" t="s">
        <v>881</v>
      </c>
      <c r="C1232" s="174" t="s">
        <v>882</v>
      </c>
      <c r="D1232" s="175" t="s">
        <v>530</v>
      </c>
      <c r="E1232" s="168">
        <v>0.4</v>
      </c>
      <c r="F1232" s="176"/>
      <c r="G1232" s="177"/>
      <c r="H1232" s="167"/>
      <c r="I1232" s="178" t="s">
        <v>98</v>
      </c>
      <c r="J1232" s="167"/>
      <c r="K1232" s="132"/>
      <c r="L1232" s="132"/>
      <c r="M1232" s="132"/>
      <c r="R1232" s="1">
        <v>119.56</v>
      </c>
      <c r="S1232" s="1">
        <v>101.62</v>
      </c>
      <c r="T1232" s="1">
        <v>81.8</v>
      </c>
      <c r="U1232" s="1">
        <v>65.44</v>
      </c>
    </row>
    <row r="1233" spans="1:21" s="1" customFormat="1" outlineLevel="1">
      <c r="A1233" s="132"/>
      <c r="B1233" s="132"/>
      <c r="C1233" s="189" t="s">
        <v>883</v>
      </c>
      <c r="D1233" s="132"/>
      <c r="E1233" s="132"/>
      <c r="F1233" s="132"/>
      <c r="G1233" s="132"/>
      <c r="H1233" s="132"/>
      <c r="I1233" s="132"/>
      <c r="J1233" s="132"/>
      <c r="K1233" s="132"/>
      <c r="L1233" s="132"/>
      <c r="M1233" s="132"/>
    </row>
    <row r="1234" spans="1:21" s="1" customFormat="1" ht="14.25" outlineLevel="1">
      <c r="A1234" s="173"/>
      <c r="B1234" s="174"/>
      <c r="C1234" s="174" t="s">
        <v>88</v>
      </c>
      <c r="D1234" s="175"/>
      <c r="E1234" s="168"/>
      <c r="F1234" s="176">
        <v>258.69</v>
      </c>
      <c r="G1234" s="177" t="s">
        <v>771</v>
      </c>
      <c r="H1234" s="167">
        <v>124.17</v>
      </c>
      <c r="I1234" s="178">
        <v>1</v>
      </c>
      <c r="J1234" s="167">
        <v>124.17</v>
      </c>
      <c r="K1234" s="132"/>
      <c r="L1234" s="132"/>
      <c r="M1234" s="132"/>
      <c r="Q1234" s="1">
        <v>124.17</v>
      </c>
    </row>
    <row r="1235" spans="1:21" s="1" customFormat="1" ht="14.25" outlineLevel="1">
      <c r="A1235" s="173"/>
      <c r="B1235" s="174"/>
      <c r="C1235" s="174" t="s">
        <v>89</v>
      </c>
      <c r="D1235" s="175"/>
      <c r="E1235" s="168"/>
      <c r="F1235" s="176">
        <v>86.75</v>
      </c>
      <c r="G1235" s="177" t="s">
        <v>771</v>
      </c>
      <c r="H1235" s="167">
        <v>41.64</v>
      </c>
      <c r="I1235" s="178">
        <v>1</v>
      </c>
      <c r="J1235" s="167">
        <v>41.64</v>
      </c>
      <c r="K1235" s="132"/>
      <c r="L1235" s="132"/>
      <c r="M1235" s="132"/>
    </row>
    <row r="1236" spans="1:21" s="1" customFormat="1" ht="14.25" outlineLevel="1">
      <c r="A1236" s="173"/>
      <c r="B1236" s="174"/>
      <c r="C1236" s="174" t="s">
        <v>96</v>
      </c>
      <c r="D1236" s="175"/>
      <c r="E1236" s="168"/>
      <c r="F1236" s="176">
        <v>3.51</v>
      </c>
      <c r="G1236" s="177" t="s">
        <v>771</v>
      </c>
      <c r="H1236" s="179">
        <v>1.68</v>
      </c>
      <c r="I1236" s="178">
        <v>1</v>
      </c>
      <c r="J1236" s="179">
        <v>1.68</v>
      </c>
      <c r="K1236" s="132"/>
      <c r="L1236" s="132"/>
      <c r="M1236" s="132"/>
      <c r="Q1236" s="1">
        <v>1.68</v>
      </c>
    </row>
    <row r="1237" spans="1:21" s="1" customFormat="1" ht="14.25" outlineLevel="1">
      <c r="A1237" s="173"/>
      <c r="B1237" s="174"/>
      <c r="C1237" s="174" t="s">
        <v>97</v>
      </c>
      <c r="D1237" s="175"/>
      <c r="E1237" s="168"/>
      <c r="F1237" s="176">
        <v>25.64</v>
      </c>
      <c r="G1237" s="177" t="s">
        <v>98</v>
      </c>
      <c r="H1237" s="167">
        <v>10.26</v>
      </c>
      <c r="I1237" s="178">
        <v>1</v>
      </c>
      <c r="J1237" s="167">
        <v>10.26</v>
      </c>
      <c r="K1237" s="132"/>
      <c r="L1237" s="132"/>
      <c r="M1237" s="132"/>
    </row>
    <row r="1238" spans="1:21" s="1" customFormat="1" ht="14.25" outlineLevel="1">
      <c r="A1238" s="173"/>
      <c r="B1238" s="174"/>
      <c r="C1238" s="174" t="s">
        <v>829</v>
      </c>
      <c r="D1238" s="175" t="s">
        <v>91</v>
      </c>
      <c r="E1238" s="168">
        <v>95</v>
      </c>
      <c r="F1238" s="176"/>
      <c r="G1238" s="177"/>
      <c r="H1238" s="167">
        <v>119.56</v>
      </c>
      <c r="I1238" s="178">
        <v>80.75</v>
      </c>
      <c r="J1238" s="167">
        <v>101.62</v>
      </c>
      <c r="K1238" s="132"/>
      <c r="L1238" s="132"/>
      <c r="M1238" s="132"/>
    </row>
    <row r="1239" spans="1:21" s="1" customFormat="1" ht="14.25" outlineLevel="1">
      <c r="A1239" s="173"/>
      <c r="B1239" s="174"/>
      <c r="C1239" s="174" t="s">
        <v>830</v>
      </c>
      <c r="D1239" s="175" t="s">
        <v>91</v>
      </c>
      <c r="E1239" s="168">
        <v>65</v>
      </c>
      <c r="F1239" s="176"/>
      <c r="G1239" s="177"/>
      <c r="H1239" s="167">
        <v>81.8</v>
      </c>
      <c r="I1239" s="178">
        <v>52</v>
      </c>
      <c r="J1239" s="167">
        <v>65.44</v>
      </c>
      <c r="K1239" s="132"/>
      <c r="L1239" s="132"/>
      <c r="M1239" s="132"/>
    </row>
    <row r="1240" spans="1:21" s="1" customFormat="1" ht="14.25" outlineLevel="1">
      <c r="A1240" s="180"/>
      <c r="B1240" s="181"/>
      <c r="C1240" s="181" t="s">
        <v>93</v>
      </c>
      <c r="D1240" s="182" t="s">
        <v>94</v>
      </c>
      <c r="E1240" s="183">
        <v>27.52</v>
      </c>
      <c r="F1240" s="184"/>
      <c r="G1240" s="185" t="s">
        <v>771</v>
      </c>
      <c r="H1240" s="186">
        <v>13.209600000000002</v>
      </c>
      <c r="I1240" s="187"/>
      <c r="J1240" s="186"/>
      <c r="K1240" s="132"/>
      <c r="L1240" s="132"/>
      <c r="M1240" s="132"/>
    </row>
    <row r="1241" spans="1:21" s="1" customFormat="1" ht="15" outlineLevel="1">
      <c r="A1241" s="132"/>
      <c r="B1241" s="132"/>
      <c r="C1241" s="188" t="s">
        <v>95</v>
      </c>
      <c r="D1241" s="132"/>
      <c r="E1241" s="132"/>
      <c r="F1241" s="132"/>
      <c r="G1241" s="245">
        <v>377.43</v>
      </c>
      <c r="H1241" s="245"/>
      <c r="I1241" s="245">
        <v>343.13</v>
      </c>
      <c r="J1241" s="245"/>
      <c r="K1241" s="132"/>
      <c r="L1241" s="132"/>
      <c r="M1241" s="132"/>
      <c r="O1241" s="113">
        <v>377.43</v>
      </c>
      <c r="P1241" s="113">
        <v>343.13</v>
      </c>
    </row>
    <row r="1242" spans="1:21" s="1" customFormat="1" ht="14.25" outlineLevel="1">
      <c r="A1242" s="173" t="s">
        <v>508</v>
      </c>
      <c r="B1242" s="174" t="s">
        <v>98</v>
      </c>
      <c r="C1242" s="174" t="s">
        <v>884</v>
      </c>
      <c r="D1242" s="175" t="s">
        <v>687</v>
      </c>
      <c r="E1242" s="168">
        <v>40.799999999999997</v>
      </c>
      <c r="F1242" s="176">
        <v>4.3099999999999996</v>
      </c>
      <c r="G1242" s="177" t="s">
        <v>98</v>
      </c>
      <c r="H1242" s="167">
        <v>175.85</v>
      </c>
      <c r="I1242" s="178">
        <v>1</v>
      </c>
      <c r="J1242" s="167">
        <v>175.85</v>
      </c>
      <c r="K1242" s="132"/>
      <c r="L1242" s="132"/>
      <c r="M1242" s="132"/>
      <c r="R1242" s="1">
        <v>0</v>
      </c>
      <c r="S1242" s="1">
        <v>0</v>
      </c>
      <c r="T1242" s="1">
        <v>0</v>
      </c>
      <c r="U1242" s="1">
        <v>0</v>
      </c>
    </row>
    <row r="1243" spans="1:21" s="1" customFormat="1" outlineLevel="1">
      <c r="A1243" s="190"/>
      <c r="B1243" s="190"/>
      <c r="C1243" s="191" t="s">
        <v>885</v>
      </c>
      <c r="D1243" s="190"/>
      <c r="E1243" s="190"/>
      <c r="F1243" s="190"/>
      <c r="G1243" s="190"/>
      <c r="H1243" s="190"/>
      <c r="I1243" s="190"/>
      <c r="J1243" s="190"/>
      <c r="K1243" s="132"/>
      <c r="L1243" s="132"/>
      <c r="M1243" s="132"/>
    </row>
    <row r="1244" spans="1:21" s="1" customFormat="1" ht="15" outlineLevel="1">
      <c r="A1244" s="132"/>
      <c r="B1244" s="132"/>
      <c r="C1244" s="188" t="s">
        <v>95</v>
      </c>
      <c r="D1244" s="132"/>
      <c r="E1244" s="132"/>
      <c r="F1244" s="132"/>
      <c r="G1244" s="245">
        <v>175.85</v>
      </c>
      <c r="H1244" s="245"/>
      <c r="I1244" s="245">
        <v>175.85</v>
      </c>
      <c r="J1244" s="245"/>
      <c r="K1244" s="132"/>
      <c r="L1244" s="132"/>
      <c r="M1244" s="132"/>
      <c r="O1244" s="1">
        <v>175.85</v>
      </c>
      <c r="P1244" s="1">
        <v>175.85</v>
      </c>
    </row>
    <row r="1245" spans="1:21" s="1" customFormat="1" ht="99.75" outlineLevel="1">
      <c r="A1245" s="173" t="s">
        <v>512</v>
      </c>
      <c r="B1245" s="174" t="s">
        <v>886</v>
      </c>
      <c r="C1245" s="174" t="s">
        <v>776</v>
      </c>
      <c r="D1245" s="175" t="s">
        <v>680</v>
      </c>
      <c r="E1245" s="168">
        <v>0.15</v>
      </c>
      <c r="F1245" s="176"/>
      <c r="G1245" s="177"/>
      <c r="H1245" s="167"/>
      <c r="I1245" s="178" t="s">
        <v>98</v>
      </c>
      <c r="J1245" s="167"/>
      <c r="K1245" s="132"/>
      <c r="L1245" s="132"/>
      <c r="M1245" s="132"/>
      <c r="R1245" s="1">
        <v>520.46</v>
      </c>
      <c r="S1245" s="1">
        <v>442.39</v>
      </c>
      <c r="T1245" s="1">
        <v>390.35</v>
      </c>
      <c r="U1245" s="1">
        <v>312.27999999999997</v>
      </c>
    </row>
    <row r="1246" spans="1:21" s="1" customFormat="1" outlineLevel="1">
      <c r="A1246" s="132"/>
      <c r="B1246" s="132"/>
      <c r="C1246" s="189" t="s">
        <v>860</v>
      </c>
      <c r="D1246" s="132"/>
      <c r="E1246" s="132"/>
      <c r="F1246" s="132"/>
      <c r="G1246" s="132"/>
      <c r="H1246" s="132"/>
      <c r="I1246" s="132"/>
      <c r="J1246" s="132"/>
      <c r="K1246" s="132"/>
      <c r="L1246" s="132"/>
      <c r="M1246" s="132"/>
    </row>
    <row r="1247" spans="1:21" s="1" customFormat="1" ht="14.25" outlineLevel="1">
      <c r="A1247" s="173"/>
      <c r="B1247" s="174"/>
      <c r="C1247" s="174" t="s">
        <v>88</v>
      </c>
      <c r="D1247" s="175"/>
      <c r="E1247" s="168"/>
      <c r="F1247" s="176">
        <v>3145.74</v>
      </c>
      <c r="G1247" s="177" t="s">
        <v>771</v>
      </c>
      <c r="H1247" s="167">
        <v>566.23</v>
      </c>
      <c r="I1247" s="178">
        <v>1</v>
      </c>
      <c r="J1247" s="167">
        <v>566.23</v>
      </c>
      <c r="K1247" s="132"/>
      <c r="L1247" s="132"/>
      <c r="M1247" s="132"/>
      <c r="Q1247" s="1">
        <v>566.23</v>
      </c>
    </row>
    <row r="1248" spans="1:21" s="1" customFormat="1" ht="14.25" outlineLevel="1">
      <c r="A1248" s="173"/>
      <c r="B1248" s="174"/>
      <c r="C1248" s="174" t="s">
        <v>89</v>
      </c>
      <c r="D1248" s="175"/>
      <c r="E1248" s="168"/>
      <c r="F1248" s="176">
        <v>7784.73</v>
      </c>
      <c r="G1248" s="177" t="s">
        <v>771</v>
      </c>
      <c r="H1248" s="167">
        <v>1401.25</v>
      </c>
      <c r="I1248" s="178">
        <v>1</v>
      </c>
      <c r="J1248" s="167">
        <v>1401.25</v>
      </c>
      <c r="K1248" s="132"/>
      <c r="L1248" s="132"/>
      <c r="M1248" s="132"/>
    </row>
    <row r="1249" spans="1:21" s="1" customFormat="1" ht="14.25" outlineLevel="1">
      <c r="A1249" s="173"/>
      <c r="B1249" s="174"/>
      <c r="C1249" s="174" t="s">
        <v>96</v>
      </c>
      <c r="D1249" s="175"/>
      <c r="E1249" s="168"/>
      <c r="F1249" s="176">
        <v>468.59</v>
      </c>
      <c r="G1249" s="177" t="s">
        <v>771</v>
      </c>
      <c r="H1249" s="179">
        <v>84.35</v>
      </c>
      <c r="I1249" s="178">
        <v>1</v>
      </c>
      <c r="J1249" s="179">
        <v>84.35</v>
      </c>
      <c r="K1249" s="132"/>
      <c r="L1249" s="132"/>
      <c r="M1249" s="132"/>
      <c r="Q1249" s="1">
        <v>84.35</v>
      </c>
    </row>
    <row r="1250" spans="1:21" s="1" customFormat="1" ht="14.25" outlineLevel="1">
      <c r="A1250" s="173"/>
      <c r="B1250" s="174"/>
      <c r="C1250" s="174" t="s">
        <v>97</v>
      </c>
      <c r="D1250" s="175"/>
      <c r="E1250" s="168"/>
      <c r="F1250" s="176">
        <v>676.03</v>
      </c>
      <c r="G1250" s="177" t="s">
        <v>98</v>
      </c>
      <c r="H1250" s="167">
        <v>101.4</v>
      </c>
      <c r="I1250" s="178">
        <v>1</v>
      </c>
      <c r="J1250" s="167">
        <v>101.4</v>
      </c>
      <c r="K1250" s="132"/>
      <c r="L1250" s="132"/>
      <c r="M1250" s="132"/>
    </row>
    <row r="1251" spans="1:21" s="1" customFormat="1" ht="14.25" outlineLevel="1">
      <c r="A1251" s="173"/>
      <c r="B1251" s="174"/>
      <c r="C1251" s="174" t="s">
        <v>829</v>
      </c>
      <c r="D1251" s="175" t="s">
        <v>91</v>
      </c>
      <c r="E1251" s="168">
        <v>80</v>
      </c>
      <c r="F1251" s="176"/>
      <c r="G1251" s="177"/>
      <c r="H1251" s="167">
        <v>520.46</v>
      </c>
      <c r="I1251" s="178">
        <v>68</v>
      </c>
      <c r="J1251" s="167">
        <v>442.39</v>
      </c>
      <c r="K1251" s="132"/>
      <c r="L1251" s="132"/>
      <c r="M1251" s="132"/>
    </row>
    <row r="1252" spans="1:21" s="1" customFormat="1" ht="14.25" outlineLevel="1">
      <c r="A1252" s="173"/>
      <c r="B1252" s="174"/>
      <c r="C1252" s="174" t="s">
        <v>830</v>
      </c>
      <c r="D1252" s="175" t="s">
        <v>91</v>
      </c>
      <c r="E1252" s="168">
        <v>60</v>
      </c>
      <c r="F1252" s="176"/>
      <c r="G1252" s="177"/>
      <c r="H1252" s="167">
        <v>390.35</v>
      </c>
      <c r="I1252" s="178">
        <v>48</v>
      </c>
      <c r="J1252" s="167">
        <v>312.27999999999997</v>
      </c>
      <c r="K1252" s="132"/>
      <c r="L1252" s="132"/>
      <c r="M1252" s="132"/>
    </row>
    <row r="1253" spans="1:21" s="1" customFormat="1" ht="14.25" outlineLevel="1">
      <c r="A1253" s="180"/>
      <c r="B1253" s="181"/>
      <c r="C1253" s="181" t="s">
        <v>93</v>
      </c>
      <c r="D1253" s="182" t="s">
        <v>94</v>
      </c>
      <c r="E1253" s="183">
        <v>327</v>
      </c>
      <c r="F1253" s="184"/>
      <c r="G1253" s="185" t="s">
        <v>771</v>
      </c>
      <c r="H1253" s="186">
        <v>58.859999999999992</v>
      </c>
      <c r="I1253" s="187"/>
      <c r="J1253" s="186"/>
      <c r="K1253" s="132"/>
      <c r="L1253" s="132"/>
      <c r="M1253" s="132"/>
    </row>
    <row r="1254" spans="1:21" s="1" customFormat="1" ht="15" outlineLevel="1">
      <c r="A1254" s="132"/>
      <c r="B1254" s="132"/>
      <c r="C1254" s="188" t="s">
        <v>95</v>
      </c>
      <c r="D1254" s="132"/>
      <c r="E1254" s="132"/>
      <c r="F1254" s="132"/>
      <c r="G1254" s="245">
        <v>2979.69</v>
      </c>
      <c r="H1254" s="245"/>
      <c r="I1254" s="245">
        <v>2823.55</v>
      </c>
      <c r="J1254" s="245"/>
      <c r="K1254" s="132"/>
      <c r="L1254" s="132"/>
      <c r="M1254" s="132"/>
      <c r="O1254" s="113">
        <v>2979.69</v>
      </c>
      <c r="P1254" s="113">
        <v>2823.55</v>
      </c>
    </row>
    <row r="1255" spans="1:21" s="1" customFormat="1" ht="28.5" outlineLevel="1">
      <c r="A1255" s="173" t="s">
        <v>520</v>
      </c>
      <c r="B1255" s="174" t="s">
        <v>98</v>
      </c>
      <c r="C1255" s="174" t="s">
        <v>887</v>
      </c>
      <c r="D1255" s="175" t="s">
        <v>687</v>
      </c>
      <c r="E1255" s="168">
        <v>15.3</v>
      </c>
      <c r="F1255" s="176">
        <v>107.83</v>
      </c>
      <c r="G1255" s="177" t="s">
        <v>98</v>
      </c>
      <c r="H1255" s="167">
        <v>1649.8</v>
      </c>
      <c r="I1255" s="178">
        <v>1</v>
      </c>
      <c r="J1255" s="167">
        <v>1649.8</v>
      </c>
      <c r="K1255" s="132"/>
      <c r="L1255" s="132"/>
      <c r="M1255" s="132"/>
      <c r="R1255" s="1">
        <v>0</v>
      </c>
      <c r="S1255" s="1">
        <v>0</v>
      </c>
      <c r="T1255" s="1">
        <v>0</v>
      </c>
      <c r="U1255" s="1">
        <v>0</v>
      </c>
    </row>
    <row r="1256" spans="1:21" s="1" customFormat="1" outlineLevel="1">
      <c r="A1256" s="190"/>
      <c r="B1256" s="190"/>
      <c r="C1256" s="191" t="s">
        <v>888</v>
      </c>
      <c r="D1256" s="190"/>
      <c r="E1256" s="190"/>
      <c r="F1256" s="190"/>
      <c r="G1256" s="190"/>
      <c r="H1256" s="190"/>
      <c r="I1256" s="190"/>
      <c r="J1256" s="190"/>
      <c r="K1256" s="132"/>
      <c r="L1256" s="132"/>
      <c r="M1256" s="132"/>
    </row>
    <row r="1257" spans="1:21" s="1" customFormat="1" ht="15" outlineLevel="1">
      <c r="A1257" s="132"/>
      <c r="B1257" s="132"/>
      <c r="C1257" s="188" t="s">
        <v>95</v>
      </c>
      <c r="D1257" s="132"/>
      <c r="E1257" s="132"/>
      <c r="F1257" s="132"/>
      <c r="G1257" s="245">
        <v>1649.8</v>
      </c>
      <c r="H1257" s="245"/>
      <c r="I1257" s="245">
        <v>1649.8</v>
      </c>
      <c r="J1257" s="245"/>
      <c r="K1257" s="132"/>
      <c r="L1257" s="132"/>
      <c r="M1257" s="132"/>
      <c r="O1257" s="1">
        <v>1649.8</v>
      </c>
      <c r="P1257" s="1">
        <v>1649.8</v>
      </c>
    </row>
    <row r="1258" spans="1:21" s="1" customFormat="1" ht="28.5" outlineLevel="1">
      <c r="A1258" s="173" t="s">
        <v>524</v>
      </c>
      <c r="B1258" s="174" t="s">
        <v>889</v>
      </c>
      <c r="C1258" s="174" t="s">
        <v>890</v>
      </c>
      <c r="D1258" s="175" t="s">
        <v>891</v>
      </c>
      <c r="E1258" s="168">
        <v>0.76</v>
      </c>
      <c r="F1258" s="176"/>
      <c r="G1258" s="177"/>
      <c r="H1258" s="167"/>
      <c r="I1258" s="178" t="s">
        <v>98</v>
      </c>
      <c r="J1258" s="167"/>
      <c r="K1258" s="132"/>
      <c r="L1258" s="132"/>
      <c r="M1258" s="132"/>
      <c r="R1258" s="1">
        <v>209.27</v>
      </c>
      <c r="S1258" s="1">
        <v>177.88</v>
      </c>
      <c r="T1258" s="1">
        <v>136.83000000000001</v>
      </c>
      <c r="U1258" s="1">
        <v>109.47</v>
      </c>
    </row>
    <row r="1259" spans="1:21" s="1" customFormat="1" outlineLevel="1">
      <c r="A1259" s="132"/>
      <c r="B1259" s="132"/>
      <c r="C1259" s="189" t="s">
        <v>892</v>
      </c>
      <c r="D1259" s="132"/>
      <c r="E1259" s="132"/>
      <c r="F1259" s="132"/>
      <c r="G1259" s="132"/>
      <c r="H1259" s="132"/>
      <c r="I1259" s="132"/>
      <c r="J1259" s="132"/>
      <c r="K1259" s="132"/>
      <c r="L1259" s="132"/>
      <c r="M1259" s="132"/>
    </row>
    <row r="1260" spans="1:21" s="1" customFormat="1" ht="14.25" outlineLevel="1">
      <c r="A1260" s="173"/>
      <c r="B1260" s="174"/>
      <c r="C1260" s="174" t="s">
        <v>88</v>
      </c>
      <c r="D1260" s="175"/>
      <c r="E1260" s="168"/>
      <c r="F1260" s="176">
        <v>176.51</v>
      </c>
      <c r="G1260" s="177" t="s">
        <v>844</v>
      </c>
      <c r="H1260" s="167">
        <v>160.97999999999999</v>
      </c>
      <c r="I1260" s="178">
        <v>1</v>
      </c>
      <c r="J1260" s="167">
        <v>160.97999999999999</v>
      </c>
      <c r="K1260" s="132"/>
      <c r="L1260" s="132"/>
      <c r="M1260" s="132"/>
      <c r="Q1260" s="1">
        <v>160.97999999999999</v>
      </c>
    </row>
    <row r="1261" spans="1:21" s="1" customFormat="1" ht="14.25" outlineLevel="1">
      <c r="A1261" s="173"/>
      <c r="B1261" s="174"/>
      <c r="C1261" s="174" t="s">
        <v>89</v>
      </c>
      <c r="D1261" s="175"/>
      <c r="E1261" s="168"/>
      <c r="F1261" s="176">
        <v>460.59</v>
      </c>
      <c r="G1261" s="177" t="s">
        <v>844</v>
      </c>
      <c r="H1261" s="167">
        <v>420.06</v>
      </c>
      <c r="I1261" s="178">
        <v>1</v>
      </c>
      <c r="J1261" s="167">
        <v>420.06</v>
      </c>
      <c r="K1261" s="132"/>
      <c r="L1261" s="132"/>
      <c r="M1261" s="132"/>
    </row>
    <row r="1262" spans="1:21" s="1" customFormat="1" ht="14.25" outlineLevel="1">
      <c r="A1262" s="173"/>
      <c r="B1262" s="174"/>
      <c r="C1262" s="174" t="s">
        <v>97</v>
      </c>
      <c r="D1262" s="175"/>
      <c r="E1262" s="168"/>
      <c r="F1262" s="176">
        <v>835.55</v>
      </c>
      <c r="G1262" s="177" t="s">
        <v>98</v>
      </c>
      <c r="H1262" s="167">
        <v>635.02</v>
      </c>
      <c r="I1262" s="178">
        <v>1</v>
      </c>
      <c r="J1262" s="167">
        <v>635.02</v>
      </c>
      <c r="K1262" s="132"/>
      <c r="L1262" s="132"/>
      <c r="M1262" s="132"/>
    </row>
    <row r="1263" spans="1:21" s="1" customFormat="1" ht="14.25" outlineLevel="1">
      <c r="A1263" s="173"/>
      <c r="B1263" s="174"/>
      <c r="C1263" s="174" t="s">
        <v>829</v>
      </c>
      <c r="D1263" s="175" t="s">
        <v>91</v>
      </c>
      <c r="E1263" s="168">
        <v>130</v>
      </c>
      <c r="F1263" s="176"/>
      <c r="G1263" s="177"/>
      <c r="H1263" s="167">
        <v>209.27</v>
      </c>
      <c r="I1263" s="178">
        <v>110.5</v>
      </c>
      <c r="J1263" s="167">
        <v>177.88</v>
      </c>
      <c r="K1263" s="132"/>
      <c r="L1263" s="132"/>
      <c r="M1263" s="132"/>
    </row>
    <row r="1264" spans="1:21" s="1" customFormat="1" ht="14.25" outlineLevel="1">
      <c r="A1264" s="173"/>
      <c r="B1264" s="174"/>
      <c r="C1264" s="174" t="s">
        <v>830</v>
      </c>
      <c r="D1264" s="175" t="s">
        <v>91</v>
      </c>
      <c r="E1264" s="168">
        <v>85</v>
      </c>
      <c r="F1264" s="176"/>
      <c r="G1264" s="177"/>
      <c r="H1264" s="167">
        <v>136.83000000000001</v>
      </c>
      <c r="I1264" s="178">
        <v>68</v>
      </c>
      <c r="J1264" s="167">
        <v>109.47</v>
      </c>
      <c r="K1264" s="132"/>
      <c r="L1264" s="132"/>
      <c r="M1264" s="132"/>
    </row>
    <row r="1265" spans="1:21" s="1" customFormat="1" ht="14.25" outlineLevel="1">
      <c r="A1265" s="180"/>
      <c r="B1265" s="181"/>
      <c r="C1265" s="181" t="s">
        <v>93</v>
      </c>
      <c r="D1265" s="182" t="s">
        <v>94</v>
      </c>
      <c r="E1265" s="183">
        <v>19</v>
      </c>
      <c r="F1265" s="184"/>
      <c r="G1265" s="185" t="s">
        <v>844</v>
      </c>
      <c r="H1265" s="186">
        <v>17.327999999999999</v>
      </c>
      <c r="I1265" s="187"/>
      <c r="J1265" s="186"/>
      <c r="K1265" s="132"/>
      <c r="L1265" s="132"/>
      <c r="M1265" s="132"/>
    </row>
    <row r="1266" spans="1:21" s="1" customFormat="1" ht="15" outlineLevel="1">
      <c r="A1266" s="132"/>
      <c r="B1266" s="132"/>
      <c r="C1266" s="188" t="s">
        <v>95</v>
      </c>
      <c r="D1266" s="132"/>
      <c r="E1266" s="132"/>
      <c r="F1266" s="132"/>
      <c r="G1266" s="245">
        <v>1562.1599999999999</v>
      </c>
      <c r="H1266" s="245"/>
      <c r="I1266" s="245">
        <v>1503.4099999999999</v>
      </c>
      <c r="J1266" s="245"/>
      <c r="K1266" s="132"/>
      <c r="L1266" s="132"/>
      <c r="M1266" s="132"/>
      <c r="O1266" s="113">
        <v>1562.1599999999999</v>
      </c>
      <c r="P1266" s="113">
        <v>1503.4099999999999</v>
      </c>
    </row>
    <row r="1267" spans="1:21" s="1" customFormat="1" ht="42.75" outlineLevel="1">
      <c r="A1267" s="180" t="s">
        <v>526</v>
      </c>
      <c r="B1267" s="181" t="s">
        <v>98</v>
      </c>
      <c r="C1267" s="181" t="s">
        <v>893</v>
      </c>
      <c r="D1267" s="182" t="s">
        <v>454</v>
      </c>
      <c r="E1267" s="183">
        <v>24</v>
      </c>
      <c r="F1267" s="184">
        <v>622.86</v>
      </c>
      <c r="G1267" s="185" t="s">
        <v>98</v>
      </c>
      <c r="H1267" s="186">
        <v>14948.64</v>
      </c>
      <c r="I1267" s="187">
        <v>1</v>
      </c>
      <c r="J1267" s="186">
        <v>14948.64</v>
      </c>
      <c r="K1267" s="132"/>
      <c r="L1267" s="132"/>
      <c r="M1267" s="132"/>
      <c r="R1267" s="1">
        <v>0</v>
      </c>
      <c r="S1267" s="1">
        <v>0</v>
      </c>
      <c r="T1267" s="1">
        <v>0</v>
      </c>
      <c r="U1267" s="1">
        <v>0</v>
      </c>
    </row>
    <row r="1268" spans="1:21" s="1" customFormat="1" ht="15" outlineLevel="1">
      <c r="A1268" s="132"/>
      <c r="B1268" s="132"/>
      <c r="C1268" s="188" t="s">
        <v>95</v>
      </c>
      <c r="D1268" s="132"/>
      <c r="E1268" s="132"/>
      <c r="F1268" s="132"/>
      <c r="G1268" s="245">
        <v>14948.64</v>
      </c>
      <c r="H1268" s="245"/>
      <c r="I1268" s="245">
        <v>14948.64</v>
      </c>
      <c r="J1268" s="245"/>
      <c r="K1268" s="132"/>
      <c r="L1268" s="132"/>
      <c r="M1268" s="132"/>
      <c r="O1268" s="1">
        <v>14948.64</v>
      </c>
      <c r="P1268" s="1">
        <v>14948.64</v>
      </c>
    </row>
    <row r="1269" spans="1:21" s="1" customFormat="1" ht="28.5" outlineLevel="1">
      <c r="A1269" s="173" t="s">
        <v>527</v>
      </c>
      <c r="B1269" s="174" t="s">
        <v>889</v>
      </c>
      <c r="C1269" s="174" t="s">
        <v>890</v>
      </c>
      <c r="D1269" s="175" t="s">
        <v>891</v>
      </c>
      <c r="E1269" s="168">
        <v>0.30399999999999999</v>
      </c>
      <c r="F1269" s="176"/>
      <c r="G1269" s="177"/>
      <c r="H1269" s="167"/>
      <c r="I1269" s="178" t="s">
        <v>98</v>
      </c>
      <c r="J1269" s="167"/>
      <c r="K1269" s="132"/>
      <c r="L1269" s="132"/>
      <c r="M1269" s="132"/>
      <c r="R1269" s="1">
        <v>83.71</v>
      </c>
      <c r="S1269" s="1">
        <v>71.150000000000006</v>
      </c>
      <c r="T1269" s="1">
        <v>54.73</v>
      </c>
      <c r="U1269" s="1">
        <v>43.79</v>
      </c>
    </row>
    <row r="1270" spans="1:21" s="1" customFormat="1" outlineLevel="1">
      <c r="A1270" s="132"/>
      <c r="B1270" s="132"/>
      <c r="C1270" s="189" t="s">
        <v>894</v>
      </c>
      <c r="D1270" s="132"/>
      <c r="E1270" s="132"/>
      <c r="F1270" s="132"/>
      <c r="G1270" s="132"/>
      <c r="H1270" s="132"/>
      <c r="I1270" s="132"/>
      <c r="J1270" s="132"/>
      <c r="K1270" s="132"/>
      <c r="L1270" s="132"/>
      <c r="M1270" s="132"/>
    </row>
    <row r="1271" spans="1:21" s="1" customFormat="1" ht="14.25" outlineLevel="1">
      <c r="A1271" s="173"/>
      <c r="B1271" s="174"/>
      <c r="C1271" s="174" t="s">
        <v>88</v>
      </c>
      <c r="D1271" s="175"/>
      <c r="E1271" s="168"/>
      <c r="F1271" s="176">
        <v>176.51</v>
      </c>
      <c r="G1271" s="177" t="s">
        <v>844</v>
      </c>
      <c r="H1271" s="167">
        <v>64.39</v>
      </c>
      <c r="I1271" s="178">
        <v>1</v>
      </c>
      <c r="J1271" s="167">
        <v>64.39</v>
      </c>
      <c r="K1271" s="132"/>
      <c r="L1271" s="132"/>
      <c r="M1271" s="132"/>
      <c r="Q1271" s="1">
        <v>64.39</v>
      </c>
    </row>
    <row r="1272" spans="1:21" s="1" customFormat="1" ht="14.25" outlineLevel="1">
      <c r="A1272" s="173"/>
      <c r="B1272" s="174"/>
      <c r="C1272" s="174" t="s">
        <v>89</v>
      </c>
      <c r="D1272" s="175"/>
      <c r="E1272" s="168"/>
      <c r="F1272" s="176">
        <v>460.59</v>
      </c>
      <c r="G1272" s="177" t="s">
        <v>844</v>
      </c>
      <c r="H1272" s="167">
        <v>168.02</v>
      </c>
      <c r="I1272" s="178">
        <v>1</v>
      </c>
      <c r="J1272" s="167">
        <v>168.02</v>
      </c>
      <c r="K1272" s="132"/>
      <c r="L1272" s="132"/>
      <c r="M1272" s="132"/>
    </row>
    <row r="1273" spans="1:21" s="1" customFormat="1" ht="14.25" outlineLevel="1">
      <c r="A1273" s="173"/>
      <c r="B1273" s="174"/>
      <c r="C1273" s="174" t="s">
        <v>97</v>
      </c>
      <c r="D1273" s="175"/>
      <c r="E1273" s="168"/>
      <c r="F1273" s="176">
        <v>835.55</v>
      </c>
      <c r="G1273" s="177" t="s">
        <v>98</v>
      </c>
      <c r="H1273" s="167">
        <v>254.01</v>
      </c>
      <c r="I1273" s="178">
        <v>1</v>
      </c>
      <c r="J1273" s="167">
        <v>254.01</v>
      </c>
      <c r="K1273" s="132"/>
      <c r="L1273" s="132"/>
      <c r="M1273" s="132"/>
    </row>
    <row r="1274" spans="1:21" s="1" customFormat="1" ht="14.25" outlineLevel="1">
      <c r="A1274" s="173"/>
      <c r="B1274" s="174"/>
      <c r="C1274" s="174" t="s">
        <v>829</v>
      </c>
      <c r="D1274" s="175" t="s">
        <v>91</v>
      </c>
      <c r="E1274" s="168">
        <v>130</v>
      </c>
      <c r="F1274" s="176"/>
      <c r="G1274" s="177"/>
      <c r="H1274" s="167">
        <v>83.71</v>
      </c>
      <c r="I1274" s="178">
        <v>110.5</v>
      </c>
      <c r="J1274" s="167">
        <v>71.150000000000006</v>
      </c>
      <c r="K1274" s="132"/>
      <c r="L1274" s="132"/>
      <c r="M1274" s="132"/>
    </row>
    <row r="1275" spans="1:21" s="1" customFormat="1" ht="14.25" outlineLevel="1">
      <c r="A1275" s="173"/>
      <c r="B1275" s="174"/>
      <c r="C1275" s="174" t="s">
        <v>830</v>
      </c>
      <c r="D1275" s="175" t="s">
        <v>91</v>
      </c>
      <c r="E1275" s="168">
        <v>85</v>
      </c>
      <c r="F1275" s="176"/>
      <c r="G1275" s="177"/>
      <c r="H1275" s="167">
        <v>54.73</v>
      </c>
      <c r="I1275" s="178">
        <v>68</v>
      </c>
      <c r="J1275" s="167">
        <v>43.79</v>
      </c>
      <c r="K1275" s="132"/>
      <c r="L1275" s="132"/>
      <c r="M1275" s="132"/>
    </row>
    <row r="1276" spans="1:21" s="1" customFormat="1" ht="14.25" outlineLevel="1">
      <c r="A1276" s="180"/>
      <c r="B1276" s="181"/>
      <c r="C1276" s="181" t="s">
        <v>93</v>
      </c>
      <c r="D1276" s="182" t="s">
        <v>94</v>
      </c>
      <c r="E1276" s="183">
        <v>19</v>
      </c>
      <c r="F1276" s="184"/>
      <c r="G1276" s="185" t="s">
        <v>844</v>
      </c>
      <c r="H1276" s="186">
        <v>6.9312000000000005</v>
      </c>
      <c r="I1276" s="187"/>
      <c r="J1276" s="186"/>
      <c r="K1276" s="132"/>
      <c r="L1276" s="132"/>
      <c r="M1276" s="132"/>
    </row>
    <row r="1277" spans="1:21" s="1" customFormat="1" ht="15" outlineLevel="1">
      <c r="A1277" s="132"/>
      <c r="B1277" s="132"/>
      <c r="C1277" s="188" t="s">
        <v>95</v>
      </c>
      <c r="D1277" s="132"/>
      <c r="E1277" s="132"/>
      <c r="F1277" s="132"/>
      <c r="G1277" s="245">
        <v>624.8599999999999</v>
      </c>
      <c r="H1277" s="245"/>
      <c r="I1277" s="245">
        <v>601.36</v>
      </c>
      <c r="J1277" s="245"/>
      <c r="K1277" s="132"/>
      <c r="L1277" s="132"/>
      <c r="M1277" s="132"/>
      <c r="O1277" s="113">
        <v>624.8599999999999</v>
      </c>
      <c r="P1277" s="113">
        <v>601.36</v>
      </c>
    </row>
    <row r="1278" spans="1:21" s="1" customFormat="1" ht="28.5" outlineLevel="1">
      <c r="A1278" s="180" t="s">
        <v>533</v>
      </c>
      <c r="B1278" s="181" t="s">
        <v>98</v>
      </c>
      <c r="C1278" s="181" t="s">
        <v>895</v>
      </c>
      <c r="D1278" s="182" t="s">
        <v>454</v>
      </c>
      <c r="E1278" s="183">
        <v>24</v>
      </c>
      <c r="F1278" s="184">
        <v>427.56</v>
      </c>
      <c r="G1278" s="185" t="s">
        <v>98</v>
      </c>
      <c r="H1278" s="186">
        <v>10261.44</v>
      </c>
      <c r="I1278" s="187">
        <v>1</v>
      </c>
      <c r="J1278" s="186">
        <v>10261.44</v>
      </c>
      <c r="K1278" s="132"/>
      <c r="L1278" s="132"/>
      <c r="M1278" s="132"/>
      <c r="R1278" s="1">
        <v>0</v>
      </c>
      <c r="S1278" s="1">
        <v>0</v>
      </c>
      <c r="T1278" s="1">
        <v>0</v>
      </c>
      <c r="U1278" s="1">
        <v>0</v>
      </c>
    </row>
    <row r="1279" spans="1:21" s="1" customFormat="1" ht="15" outlineLevel="1">
      <c r="A1279" s="132"/>
      <c r="B1279" s="132"/>
      <c r="C1279" s="188" t="s">
        <v>95</v>
      </c>
      <c r="D1279" s="132"/>
      <c r="E1279" s="132"/>
      <c r="F1279" s="132"/>
      <c r="G1279" s="245">
        <v>10261.44</v>
      </c>
      <c r="H1279" s="245"/>
      <c r="I1279" s="245">
        <v>10261.44</v>
      </c>
      <c r="J1279" s="245"/>
      <c r="K1279" s="132"/>
      <c r="L1279" s="132"/>
      <c r="M1279" s="132"/>
      <c r="O1279" s="1">
        <v>10261.44</v>
      </c>
      <c r="P1279" s="1">
        <v>10261.44</v>
      </c>
    </row>
    <row r="1280" spans="1:21" s="1" customFormat="1" ht="42.75" outlineLevel="1">
      <c r="A1280" s="173" t="s">
        <v>538</v>
      </c>
      <c r="B1280" s="174" t="s">
        <v>896</v>
      </c>
      <c r="C1280" s="174" t="s">
        <v>897</v>
      </c>
      <c r="D1280" s="175" t="s">
        <v>530</v>
      </c>
      <c r="E1280" s="168">
        <v>0.48</v>
      </c>
      <c r="F1280" s="176"/>
      <c r="G1280" s="177"/>
      <c r="H1280" s="167"/>
      <c r="I1280" s="178" t="s">
        <v>98</v>
      </c>
      <c r="J1280" s="167"/>
      <c r="K1280" s="132"/>
      <c r="L1280" s="132"/>
      <c r="M1280" s="132"/>
      <c r="R1280" s="1">
        <v>263.8</v>
      </c>
      <c r="S1280" s="1">
        <v>224.23</v>
      </c>
      <c r="T1280" s="1">
        <v>180.49</v>
      </c>
      <c r="U1280" s="1">
        <v>144.38999999999999</v>
      </c>
    </row>
    <row r="1281" spans="1:21" s="1" customFormat="1" outlineLevel="1">
      <c r="A1281" s="132"/>
      <c r="B1281" s="132"/>
      <c r="C1281" s="189" t="s">
        <v>898</v>
      </c>
      <c r="D1281" s="132"/>
      <c r="E1281" s="132"/>
      <c r="F1281" s="132"/>
      <c r="G1281" s="132"/>
      <c r="H1281" s="132"/>
      <c r="I1281" s="132"/>
      <c r="J1281" s="132"/>
      <c r="K1281" s="132"/>
      <c r="L1281" s="132"/>
      <c r="M1281" s="132"/>
    </row>
    <row r="1282" spans="1:21" s="1" customFormat="1" ht="14.25" outlineLevel="1">
      <c r="A1282" s="173"/>
      <c r="B1282" s="174"/>
      <c r="C1282" s="174" t="s">
        <v>88</v>
      </c>
      <c r="D1282" s="175"/>
      <c r="E1282" s="168"/>
      <c r="F1282" s="176">
        <v>371.49</v>
      </c>
      <c r="G1282" s="177" t="s">
        <v>771</v>
      </c>
      <c r="H1282" s="167">
        <v>213.98</v>
      </c>
      <c r="I1282" s="178">
        <v>1</v>
      </c>
      <c r="J1282" s="167">
        <v>213.98</v>
      </c>
      <c r="K1282" s="132"/>
      <c r="L1282" s="132"/>
      <c r="M1282" s="132"/>
      <c r="Q1282" s="1">
        <v>213.98</v>
      </c>
    </row>
    <row r="1283" spans="1:21" s="1" customFormat="1" ht="14.25" outlineLevel="1">
      <c r="A1283" s="173"/>
      <c r="B1283" s="174"/>
      <c r="C1283" s="174" t="s">
        <v>89</v>
      </c>
      <c r="D1283" s="175"/>
      <c r="E1283" s="168"/>
      <c r="F1283" s="176">
        <v>367.1</v>
      </c>
      <c r="G1283" s="177" t="s">
        <v>771</v>
      </c>
      <c r="H1283" s="167">
        <v>211.45</v>
      </c>
      <c r="I1283" s="178">
        <v>1</v>
      </c>
      <c r="J1283" s="167">
        <v>211.45</v>
      </c>
      <c r="K1283" s="132"/>
      <c r="L1283" s="132"/>
      <c r="M1283" s="132"/>
    </row>
    <row r="1284" spans="1:21" s="1" customFormat="1" ht="14.25" outlineLevel="1">
      <c r="A1284" s="173"/>
      <c r="B1284" s="174"/>
      <c r="C1284" s="174" t="s">
        <v>96</v>
      </c>
      <c r="D1284" s="175"/>
      <c r="E1284" s="168"/>
      <c r="F1284" s="176">
        <v>110.59</v>
      </c>
      <c r="G1284" s="177" t="s">
        <v>771</v>
      </c>
      <c r="H1284" s="179">
        <v>63.7</v>
      </c>
      <c r="I1284" s="178">
        <v>1</v>
      </c>
      <c r="J1284" s="179">
        <v>63.7</v>
      </c>
      <c r="K1284" s="132"/>
      <c r="L1284" s="132"/>
      <c r="M1284" s="132"/>
      <c r="Q1284" s="1">
        <v>63.7</v>
      </c>
    </row>
    <row r="1285" spans="1:21" s="1" customFormat="1" ht="14.25" outlineLevel="1">
      <c r="A1285" s="173"/>
      <c r="B1285" s="174"/>
      <c r="C1285" s="174" t="s">
        <v>97</v>
      </c>
      <c r="D1285" s="175"/>
      <c r="E1285" s="168"/>
      <c r="F1285" s="176">
        <v>83.34</v>
      </c>
      <c r="G1285" s="177" t="s">
        <v>98</v>
      </c>
      <c r="H1285" s="167">
        <v>40</v>
      </c>
      <c r="I1285" s="178">
        <v>1</v>
      </c>
      <c r="J1285" s="167">
        <v>40</v>
      </c>
      <c r="K1285" s="132"/>
      <c r="L1285" s="132"/>
      <c r="M1285" s="132"/>
    </row>
    <row r="1286" spans="1:21" s="1" customFormat="1" ht="14.25" outlineLevel="1">
      <c r="A1286" s="173"/>
      <c r="B1286" s="174"/>
      <c r="C1286" s="174" t="s">
        <v>829</v>
      </c>
      <c r="D1286" s="175" t="s">
        <v>91</v>
      </c>
      <c r="E1286" s="168">
        <v>95</v>
      </c>
      <c r="F1286" s="176"/>
      <c r="G1286" s="177"/>
      <c r="H1286" s="167">
        <v>263.8</v>
      </c>
      <c r="I1286" s="178">
        <v>80.75</v>
      </c>
      <c r="J1286" s="167">
        <v>224.23</v>
      </c>
      <c r="K1286" s="132"/>
      <c r="L1286" s="132"/>
      <c r="M1286" s="132"/>
    </row>
    <row r="1287" spans="1:21" s="1" customFormat="1" ht="14.25" outlineLevel="1">
      <c r="A1287" s="173"/>
      <c r="B1287" s="174"/>
      <c r="C1287" s="174" t="s">
        <v>830</v>
      </c>
      <c r="D1287" s="175" t="s">
        <v>91</v>
      </c>
      <c r="E1287" s="168">
        <v>65</v>
      </c>
      <c r="F1287" s="176"/>
      <c r="G1287" s="177"/>
      <c r="H1287" s="167">
        <v>180.49</v>
      </c>
      <c r="I1287" s="178">
        <v>52</v>
      </c>
      <c r="J1287" s="167">
        <v>144.38999999999999</v>
      </c>
      <c r="K1287" s="132"/>
      <c r="L1287" s="132"/>
      <c r="M1287" s="132"/>
    </row>
    <row r="1288" spans="1:21" s="1" customFormat="1" ht="14.25" outlineLevel="1">
      <c r="A1288" s="180"/>
      <c r="B1288" s="181"/>
      <c r="C1288" s="181" t="s">
        <v>93</v>
      </c>
      <c r="D1288" s="182" t="s">
        <v>94</v>
      </c>
      <c r="E1288" s="183">
        <v>39.520000000000003</v>
      </c>
      <c r="F1288" s="184"/>
      <c r="G1288" s="185" t="s">
        <v>771</v>
      </c>
      <c r="H1288" s="186">
        <v>22.76352</v>
      </c>
      <c r="I1288" s="187"/>
      <c r="J1288" s="186"/>
      <c r="K1288" s="132"/>
      <c r="L1288" s="132"/>
      <c r="M1288" s="132"/>
    </row>
    <row r="1289" spans="1:21" s="1" customFormat="1" ht="15" outlineLevel="1">
      <c r="A1289" s="132"/>
      <c r="B1289" s="132"/>
      <c r="C1289" s="188" t="s">
        <v>95</v>
      </c>
      <c r="D1289" s="132"/>
      <c r="E1289" s="132"/>
      <c r="F1289" s="132"/>
      <c r="G1289" s="245">
        <v>909.72</v>
      </c>
      <c r="H1289" s="245"/>
      <c r="I1289" s="245">
        <v>834.05</v>
      </c>
      <c r="J1289" s="245"/>
      <c r="K1289" s="132"/>
      <c r="L1289" s="132"/>
      <c r="M1289" s="132"/>
      <c r="O1289" s="113">
        <v>909.72</v>
      </c>
      <c r="P1289" s="113">
        <v>834.05</v>
      </c>
    </row>
    <row r="1290" spans="1:21" s="1" customFormat="1" ht="42.75" outlineLevel="1">
      <c r="A1290" s="173" t="s">
        <v>544</v>
      </c>
      <c r="B1290" s="174" t="s">
        <v>98</v>
      </c>
      <c r="C1290" s="174" t="s">
        <v>899</v>
      </c>
      <c r="D1290" s="175" t="s">
        <v>687</v>
      </c>
      <c r="E1290" s="168">
        <v>24.48</v>
      </c>
      <c r="F1290" s="176">
        <v>350.35</v>
      </c>
      <c r="G1290" s="177" t="s">
        <v>98</v>
      </c>
      <c r="H1290" s="167">
        <v>8576.57</v>
      </c>
      <c r="I1290" s="178">
        <v>1</v>
      </c>
      <c r="J1290" s="167">
        <v>8576.57</v>
      </c>
      <c r="K1290" s="132"/>
      <c r="L1290" s="132"/>
      <c r="M1290" s="132"/>
      <c r="R1290" s="1">
        <v>0</v>
      </c>
      <c r="S1290" s="1">
        <v>0</v>
      </c>
      <c r="T1290" s="1">
        <v>0</v>
      </c>
      <c r="U1290" s="1">
        <v>0</v>
      </c>
    </row>
    <row r="1291" spans="1:21" s="1" customFormat="1" outlineLevel="1">
      <c r="A1291" s="190"/>
      <c r="B1291" s="190"/>
      <c r="C1291" s="191" t="s">
        <v>900</v>
      </c>
      <c r="D1291" s="190"/>
      <c r="E1291" s="190"/>
      <c r="F1291" s="190"/>
      <c r="G1291" s="190"/>
      <c r="H1291" s="190"/>
      <c r="I1291" s="190"/>
      <c r="J1291" s="190"/>
      <c r="K1291" s="132"/>
      <c r="L1291" s="132"/>
      <c r="M1291" s="132"/>
    </row>
    <row r="1292" spans="1:21" s="1" customFormat="1" ht="15" outlineLevel="1">
      <c r="A1292" s="132"/>
      <c r="B1292" s="132"/>
      <c r="C1292" s="188" t="s">
        <v>95</v>
      </c>
      <c r="D1292" s="132"/>
      <c r="E1292" s="132"/>
      <c r="F1292" s="132"/>
      <c r="G1292" s="245">
        <v>8576.57</v>
      </c>
      <c r="H1292" s="245"/>
      <c r="I1292" s="245">
        <v>8576.57</v>
      </c>
      <c r="J1292" s="245"/>
      <c r="K1292" s="132"/>
      <c r="L1292" s="132"/>
      <c r="M1292" s="132"/>
      <c r="O1292" s="1">
        <v>8576.57</v>
      </c>
      <c r="P1292" s="1">
        <v>8576.57</v>
      </c>
    </row>
    <row r="1293" spans="1:21" s="1" customFormat="1" ht="42.75" outlineLevel="1">
      <c r="A1293" s="173" t="s">
        <v>548</v>
      </c>
      <c r="B1293" s="174" t="s">
        <v>98</v>
      </c>
      <c r="C1293" s="174" t="s">
        <v>901</v>
      </c>
      <c r="D1293" s="175" t="s">
        <v>687</v>
      </c>
      <c r="E1293" s="168">
        <v>24.48</v>
      </c>
      <c r="F1293" s="176">
        <v>291.17</v>
      </c>
      <c r="G1293" s="177" t="s">
        <v>98</v>
      </c>
      <c r="H1293" s="167">
        <v>7127.84</v>
      </c>
      <c r="I1293" s="178">
        <v>1</v>
      </c>
      <c r="J1293" s="167">
        <v>7127.84</v>
      </c>
      <c r="K1293" s="132"/>
      <c r="L1293" s="132"/>
      <c r="M1293" s="132"/>
      <c r="R1293" s="1">
        <v>0</v>
      </c>
      <c r="S1293" s="1">
        <v>0</v>
      </c>
      <c r="T1293" s="1">
        <v>0</v>
      </c>
      <c r="U1293" s="1">
        <v>0</v>
      </c>
    </row>
    <row r="1294" spans="1:21" s="1" customFormat="1" outlineLevel="1">
      <c r="A1294" s="190"/>
      <c r="B1294" s="190"/>
      <c r="C1294" s="191" t="s">
        <v>900</v>
      </c>
      <c r="D1294" s="190"/>
      <c r="E1294" s="190"/>
      <c r="F1294" s="190"/>
      <c r="G1294" s="190"/>
      <c r="H1294" s="190"/>
      <c r="I1294" s="190"/>
      <c r="J1294" s="190"/>
      <c r="K1294" s="132"/>
      <c r="L1294" s="132"/>
      <c r="M1294" s="132"/>
    </row>
    <row r="1295" spans="1:21" s="1" customFormat="1" ht="15" outlineLevel="1">
      <c r="A1295" s="132"/>
      <c r="B1295" s="132"/>
      <c r="C1295" s="188" t="s">
        <v>95</v>
      </c>
      <c r="D1295" s="132"/>
      <c r="E1295" s="132"/>
      <c r="F1295" s="132"/>
      <c r="G1295" s="245">
        <v>7127.84</v>
      </c>
      <c r="H1295" s="245"/>
      <c r="I1295" s="245">
        <v>7127.84</v>
      </c>
      <c r="J1295" s="245"/>
      <c r="K1295" s="132"/>
      <c r="L1295" s="132"/>
      <c r="M1295" s="132"/>
      <c r="O1295" s="1">
        <v>7127.84</v>
      </c>
      <c r="P1295" s="1">
        <v>7127.84</v>
      </c>
    </row>
    <row r="1296" spans="1:21" s="1" customFormat="1" ht="71.25" outlineLevel="1">
      <c r="A1296" s="173" t="s">
        <v>555</v>
      </c>
      <c r="B1296" s="174" t="s">
        <v>902</v>
      </c>
      <c r="C1296" s="174" t="s">
        <v>903</v>
      </c>
      <c r="D1296" s="175" t="s">
        <v>530</v>
      </c>
      <c r="E1296" s="168">
        <v>6.05</v>
      </c>
      <c r="F1296" s="176"/>
      <c r="G1296" s="177"/>
      <c r="H1296" s="167"/>
      <c r="I1296" s="178" t="s">
        <v>98</v>
      </c>
      <c r="J1296" s="167"/>
      <c r="K1296" s="132"/>
      <c r="L1296" s="132"/>
      <c r="M1296" s="132"/>
      <c r="R1296" s="1">
        <v>2694.87</v>
      </c>
      <c r="S1296" s="1">
        <v>2290.64</v>
      </c>
      <c r="T1296" s="1">
        <v>1843.86</v>
      </c>
      <c r="U1296" s="1">
        <v>1475.08</v>
      </c>
    </row>
    <row r="1297" spans="1:21" s="1" customFormat="1" outlineLevel="1">
      <c r="A1297" s="132"/>
      <c r="B1297" s="132"/>
      <c r="C1297" s="189" t="s">
        <v>904</v>
      </c>
      <c r="D1297" s="132"/>
      <c r="E1297" s="132"/>
      <c r="F1297" s="132"/>
      <c r="G1297" s="132"/>
      <c r="H1297" s="132"/>
      <c r="I1297" s="132"/>
      <c r="J1297" s="132"/>
      <c r="K1297" s="132"/>
      <c r="L1297" s="132"/>
      <c r="M1297" s="132"/>
    </row>
    <row r="1298" spans="1:21" s="1" customFormat="1" ht="14.25" outlineLevel="1">
      <c r="A1298" s="173"/>
      <c r="B1298" s="174"/>
      <c r="C1298" s="174" t="s">
        <v>88</v>
      </c>
      <c r="D1298" s="175"/>
      <c r="E1298" s="168"/>
      <c r="F1298" s="176">
        <v>388.03</v>
      </c>
      <c r="G1298" s="177" t="s">
        <v>771</v>
      </c>
      <c r="H1298" s="167">
        <v>2817.1</v>
      </c>
      <c r="I1298" s="178">
        <v>1</v>
      </c>
      <c r="J1298" s="167">
        <v>2817.1</v>
      </c>
      <c r="K1298" s="132"/>
      <c r="L1298" s="132"/>
      <c r="M1298" s="132"/>
      <c r="Q1298" s="1">
        <v>2817.1</v>
      </c>
    </row>
    <row r="1299" spans="1:21" s="1" customFormat="1" ht="14.25" outlineLevel="1">
      <c r="A1299" s="173"/>
      <c r="B1299" s="174"/>
      <c r="C1299" s="174" t="s">
        <v>89</v>
      </c>
      <c r="D1299" s="175"/>
      <c r="E1299" s="168"/>
      <c r="F1299" s="176">
        <v>70.430000000000007</v>
      </c>
      <c r="G1299" s="177" t="s">
        <v>771</v>
      </c>
      <c r="H1299" s="167">
        <v>511.32</v>
      </c>
      <c r="I1299" s="178">
        <v>1</v>
      </c>
      <c r="J1299" s="167">
        <v>511.32</v>
      </c>
      <c r="K1299" s="132"/>
      <c r="L1299" s="132"/>
      <c r="M1299" s="132"/>
    </row>
    <row r="1300" spans="1:21" s="1" customFormat="1" ht="14.25" outlineLevel="1">
      <c r="A1300" s="173"/>
      <c r="B1300" s="174"/>
      <c r="C1300" s="174" t="s">
        <v>96</v>
      </c>
      <c r="D1300" s="175"/>
      <c r="E1300" s="168"/>
      <c r="F1300" s="176">
        <v>2.7</v>
      </c>
      <c r="G1300" s="177" t="s">
        <v>771</v>
      </c>
      <c r="H1300" s="179">
        <v>19.600000000000001</v>
      </c>
      <c r="I1300" s="178">
        <v>1</v>
      </c>
      <c r="J1300" s="179">
        <v>19.600000000000001</v>
      </c>
      <c r="K1300" s="132"/>
      <c r="L1300" s="132"/>
      <c r="M1300" s="132"/>
      <c r="Q1300" s="1">
        <v>19.600000000000001</v>
      </c>
    </row>
    <row r="1301" spans="1:21" s="1" customFormat="1" ht="14.25" outlineLevel="1">
      <c r="A1301" s="173"/>
      <c r="B1301" s="174"/>
      <c r="C1301" s="174" t="s">
        <v>97</v>
      </c>
      <c r="D1301" s="175"/>
      <c r="E1301" s="168"/>
      <c r="F1301" s="176">
        <v>191.35</v>
      </c>
      <c r="G1301" s="177" t="s">
        <v>98</v>
      </c>
      <c r="H1301" s="167">
        <v>1157.67</v>
      </c>
      <c r="I1301" s="178">
        <v>1</v>
      </c>
      <c r="J1301" s="167">
        <v>1157.67</v>
      </c>
      <c r="K1301" s="132"/>
      <c r="L1301" s="132"/>
      <c r="M1301" s="132"/>
    </row>
    <row r="1302" spans="1:21" s="1" customFormat="1" ht="14.25" outlineLevel="1">
      <c r="A1302" s="173"/>
      <c r="B1302" s="174"/>
      <c r="C1302" s="174" t="s">
        <v>829</v>
      </c>
      <c r="D1302" s="175" t="s">
        <v>91</v>
      </c>
      <c r="E1302" s="168">
        <v>95</v>
      </c>
      <c r="F1302" s="176"/>
      <c r="G1302" s="177"/>
      <c r="H1302" s="167">
        <v>2694.87</v>
      </c>
      <c r="I1302" s="178">
        <v>80.75</v>
      </c>
      <c r="J1302" s="167">
        <v>2290.64</v>
      </c>
      <c r="K1302" s="132"/>
      <c r="L1302" s="132"/>
      <c r="M1302" s="132"/>
    </row>
    <row r="1303" spans="1:21" s="1" customFormat="1" ht="14.25" outlineLevel="1">
      <c r="A1303" s="173"/>
      <c r="B1303" s="174"/>
      <c r="C1303" s="174" t="s">
        <v>830</v>
      </c>
      <c r="D1303" s="175" t="s">
        <v>91</v>
      </c>
      <c r="E1303" s="168">
        <v>65</v>
      </c>
      <c r="F1303" s="176"/>
      <c r="G1303" s="177"/>
      <c r="H1303" s="167">
        <v>1843.86</v>
      </c>
      <c r="I1303" s="178">
        <v>52</v>
      </c>
      <c r="J1303" s="167">
        <v>1475.08</v>
      </c>
      <c r="K1303" s="132"/>
      <c r="L1303" s="132"/>
      <c r="M1303" s="132"/>
    </row>
    <row r="1304" spans="1:21" s="1" customFormat="1" ht="14.25" outlineLevel="1">
      <c r="A1304" s="180"/>
      <c r="B1304" s="181"/>
      <c r="C1304" s="181" t="s">
        <v>93</v>
      </c>
      <c r="D1304" s="182" t="s">
        <v>94</v>
      </c>
      <c r="E1304" s="183">
        <v>41.28</v>
      </c>
      <c r="F1304" s="184"/>
      <c r="G1304" s="185" t="s">
        <v>771</v>
      </c>
      <c r="H1304" s="186">
        <v>299.69279999999998</v>
      </c>
      <c r="I1304" s="187"/>
      <c r="J1304" s="186"/>
      <c r="K1304" s="132"/>
      <c r="L1304" s="132"/>
      <c r="M1304" s="132"/>
    </row>
    <row r="1305" spans="1:21" s="1" customFormat="1" ht="15" outlineLevel="1">
      <c r="A1305" s="132"/>
      <c r="B1305" s="132"/>
      <c r="C1305" s="188" t="s">
        <v>95</v>
      </c>
      <c r="D1305" s="132"/>
      <c r="E1305" s="132"/>
      <c r="F1305" s="132"/>
      <c r="G1305" s="245">
        <v>9024.82</v>
      </c>
      <c r="H1305" s="245"/>
      <c r="I1305" s="245">
        <v>8251.81</v>
      </c>
      <c r="J1305" s="245"/>
      <c r="K1305" s="132"/>
      <c r="L1305" s="132"/>
      <c r="M1305" s="132"/>
      <c r="O1305" s="113">
        <v>9024.82</v>
      </c>
      <c r="P1305" s="113">
        <v>8251.81</v>
      </c>
    </row>
    <row r="1306" spans="1:21" s="1" customFormat="1" ht="42.75" outlineLevel="1">
      <c r="A1306" s="173" t="s">
        <v>579</v>
      </c>
      <c r="B1306" s="174" t="s">
        <v>98</v>
      </c>
      <c r="C1306" s="174" t="s">
        <v>905</v>
      </c>
      <c r="D1306" s="175" t="s">
        <v>687</v>
      </c>
      <c r="E1306" s="168">
        <v>117.3</v>
      </c>
      <c r="F1306" s="176">
        <v>23.08</v>
      </c>
      <c r="G1306" s="177" t="s">
        <v>98</v>
      </c>
      <c r="H1306" s="167">
        <v>2707.28</v>
      </c>
      <c r="I1306" s="178">
        <v>1</v>
      </c>
      <c r="J1306" s="167">
        <v>2707.28</v>
      </c>
      <c r="K1306" s="132"/>
      <c r="L1306" s="132"/>
      <c r="M1306" s="132"/>
      <c r="R1306" s="1">
        <v>0</v>
      </c>
      <c r="S1306" s="1">
        <v>0</v>
      </c>
      <c r="T1306" s="1">
        <v>0</v>
      </c>
      <c r="U1306" s="1">
        <v>0</v>
      </c>
    </row>
    <row r="1307" spans="1:21" s="1" customFormat="1" outlineLevel="1">
      <c r="A1307" s="190"/>
      <c r="B1307" s="190"/>
      <c r="C1307" s="191" t="s">
        <v>906</v>
      </c>
      <c r="D1307" s="190"/>
      <c r="E1307" s="190"/>
      <c r="F1307" s="190"/>
      <c r="G1307" s="190"/>
      <c r="H1307" s="190"/>
      <c r="I1307" s="190"/>
      <c r="J1307" s="190"/>
      <c r="K1307" s="132"/>
      <c r="L1307" s="132"/>
      <c r="M1307" s="132"/>
    </row>
    <row r="1308" spans="1:21" s="1" customFormat="1" ht="15" outlineLevel="1">
      <c r="A1308" s="132"/>
      <c r="B1308" s="132"/>
      <c r="C1308" s="188" t="s">
        <v>95</v>
      </c>
      <c r="D1308" s="132"/>
      <c r="E1308" s="132"/>
      <c r="F1308" s="132"/>
      <c r="G1308" s="245">
        <v>2707.28</v>
      </c>
      <c r="H1308" s="245"/>
      <c r="I1308" s="245">
        <v>2707.28</v>
      </c>
      <c r="J1308" s="245"/>
      <c r="K1308" s="132"/>
      <c r="L1308" s="132"/>
      <c r="M1308" s="132"/>
      <c r="O1308" s="1">
        <v>2707.28</v>
      </c>
      <c r="P1308" s="1">
        <v>2707.28</v>
      </c>
    </row>
    <row r="1309" spans="1:21" s="1" customFormat="1" ht="42.75" outlineLevel="1">
      <c r="A1309" s="173" t="s">
        <v>583</v>
      </c>
      <c r="B1309" s="174" t="s">
        <v>98</v>
      </c>
      <c r="C1309" s="174" t="s">
        <v>907</v>
      </c>
      <c r="D1309" s="175" t="s">
        <v>687</v>
      </c>
      <c r="E1309" s="168">
        <v>56.1</v>
      </c>
      <c r="F1309" s="176">
        <v>80.2</v>
      </c>
      <c r="G1309" s="177" t="s">
        <v>98</v>
      </c>
      <c r="H1309" s="167">
        <v>4499.22</v>
      </c>
      <c r="I1309" s="178">
        <v>1</v>
      </c>
      <c r="J1309" s="167">
        <v>4499.22</v>
      </c>
      <c r="K1309" s="132"/>
      <c r="L1309" s="132"/>
      <c r="M1309" s="132"/>
      <c r="R1309" s="1">
        <v>0</v>
      </c>
      <c r="S1309" s="1">
        <v>0</v>
      </c>
      <c r="T1309" s="1">
        <v>0</v>
      </c>
      <c r="U1309" s="1">
        <v>0</v>
      </c>
    </row>
    <row r="1310" spans="1:21" s="1" customFormat="1" outlineLevel="1">
      <c r="A1310" s="190"/>
      <c r="B1310" s="190"/>
      <c r="C1310" s="191" t="s">
        <v>908</v>
      </c>
      <c r="D1310" s="190"/>
      <c r="E1310" s="190"/>
      <c r="F1310" s="190"/>
      <c r="G1310" s="190"/>
      <c r="H1310" s="190"/>
      <c r="I1310" s="190"/>
      <c r="J1310" s="190"/>
      <c r="K1310" s="132"/>
      <c r="L1310" s="132"/>
      <c r="M1310" s="132"/>
    </row>
    <row r="1311" spans="1:21" s="1" customFormat="1" ht="15" outlineLevel="1">
      <c r="A1311" s="132"/>
      <c r="B1311" s="132"/>
      <c r="C1311" s="188" t="s">
        <v>95</v>
      </c>
      <c r="D1311" s="132"/>
      <c r="E1311" s="132"/>
      <c r="F1311" s="132"/>
      <c r="G1311" s="245">
        <v>4499.22</v>
      </c>
      <c r="H1311" s="245"/>
      <c r="I1311" s="245">
        <v>4499.22</v>
      </c>
      <c r="J1311" s="245"/>
      <c r="K1311" s="132"/>
      <c r="L1311" s="132"/>
      <c r="M1311" s="132"/>
      <c r="O1311" s="1">
        <v>4499.22</v>
      </c>
      <c r="P1311" s="1">
        <v>4499.22</v>
      </c>
    </row>
    <row r="1312" spans="1:21" s="1" customFormat="1" ht="42.75" outlineLevel="1">
      <c r="A1312" s="173" t="s">
        <v>587</v>
      </c>
      <c r="B1312" s="174" t="s">
        <v>98</v>
      </c>
      <c r="C1312" s="174" t="s">
        <v>909</v>
      </c>
      <c r="D1312" s="175" t="s">
        <v>687</v>
      </c>
      <c r="E1312" s="168">
        <v>142.80000000000001</v>
      </c>
      <c r="F1312" s="176">
        <v>8.64</v>
      </c>
      <c r="G1312" s="177" t="s">
        <v>98</v>
      </c>
      <c r="H1312" s="167">
        <v>1233.79</v>
      </c>
      <c r="I1312" s="178">
        <v>1</v>
      </c>
      <c r="J1312" s="167">
        <v>1233.79</v>
      </c>
      <c r="K1312" s="132"/>
      <c r="L1312" s="132"/>
      <c r="M1312" s="132"/>
      <c r="R1312" s="1">
        <v>0</v>
      </c>
      <c r="S1312" s="1">
        <v>0</v>
      </c>
      <c r="T1312" s="1">
        <v>0</v>
      </c>
      <c r="U1312" s="1">
        <v>0</v>
      </c>
    </row>
    <row r="1313" spans="1:21" s="1" customFormat="1" outlineLevel="1">
      <c r="A1313" s="190"/>
      <c r="B1313" s="190"/>
      <c r="C1313" s="191" t="s">
        <v>910</v>
      </c>
      <c r="D1313" s="190"/>
      <c r="E1313" s="190"/>
      <c r="F1313" s="190"/>
      <c r="G1313" s="190"/>
      <c r="H1313" s="190"/>
      <c r="I1313" s="190"/>
      <c r="J1313" s="190"/>
      <c r="K1313" s="132"/>
      <c r="L1313" s="132"/>
      <c r="M1313" s="132"/>
    </row>
    <row r="1314" spans="1:21" s="1" customFormat="1" ht="15" outlineLevel="1">
      <c r="A1314" s="132"/>
      <c r="B1314" s="132"/>
      <c r="C1314" s="188" t="s">
        <v>95</v>
      </c>
      <c r="D1314" s="132"/>
      <c r="E1314" s="132"/>
      <c r="F1314" s="132"/>
      <c r="G1314" s="245">
        <v>1233.79</v>
      </c>
      <c r="H1314" s="245"/>
      <c r="I1314" s="245">
        <v>1233.79</v>
      </c>
      <c r="J1314" s="245"/>
      <c r="K1314" s="132"/>
      <c r="L1314" s="132"/>
      <c r="M1314" s="132"/>
      <c r="O1314" s="1">
        <v>1233.79</v>
      </c>
      <c r="P1314" s="1">
        <v>1233.79</v>
      </c>
    </row>
    <row r="1315" spans="1:21" s="1" customFormat="1" ht="42.75" outlineLevel="1">
      <c r="A1315" s="173" t="s">
        <v>597</v>
      </c>
      <c r="B1315" s="174" t="s">
        <v>98</v>
      </c>
      <c r="C1315" s="174" t="s">
        <v>911</v>
      </c>
      <c r="D1315" s="175" t="s">
        <v>687</v>
      </c>
      <c r="E1315" s="168">
        <v>224.4</v>
      </c>
      <c r="F1315" s="176">
        <v>12.76</v>
      </c>
      <c r="G1315" s="177" t="s">
        <v>98</v>
      </c>
      <c r="H1315" s="167">
        <v>2863.34</v>
      </c>
      <c r="I1315" s="178">
        <v>1</v>
      </c>
      <c r="J1315" s="167">
        <v>2863.34</v>
      </c>
      <c r="K1315" s="132"/>
      <c r="L1315" s="132"/>
      <c r="M1315" s="132"/>
      <c r="R1315" s="1">
        <v>0</v>
      </c>
      <c r="S1315" s="1">
        <v>0</v>
      </c>
      <c r="T1315" s="1">
        <v>0</v>
      </c>
      <c r="U1315" s="1">
        <v>0</v>
      </c>
    </row>
    <row r="1316" spans="1:21" s="1" customFormat="1" outlineLevel="1">
      <c r="A1316" s="190"/>
      <c r="B1316" s="190"/>
      <c r="C1316" s="191" t="s">
        <v>912</v>
      </c>
      <c r="D1316" s="190"/>
      <c r="E1316" s="190"/>
      <c r="F1316" s="190"/>
      <c r="G1316" s="190"/>
      <c r="H1316" s="190"/>
      <c r="I1316" s="190"/>
      <c r="J1316" s="190"/>
      <c r="K1316" s="132"/>
      <c r="L1316" s="132"/>
      <c r="M1316" s="132"/>
    </row>
    <row r="1317" spans="1:21" s="1" customFormat="1" ht="15" outlineLevel="1">
      <c r="A1317" s="132"/>
      <c r="B1317" s="132"/>
      <c r="C1317" s="188" t="s">
        <v>95</v>
      </c>
      <c r="D1317" s="132"/>
      <c r="E1317" s="132"/>
      <c r="F1317" s="132"/>
      <c r="G1317" s="245">
        <v>2863.34</v>
      </c>
      <c r="H1317" s="245"/>
      <c r="I1317" s="245">
        <v>2863.34</v>
      </c>
      <c r="J1317" s="245"/>
      <c r="K1317" s="132"/>
      <c r="L1317" s="132"/>
      <c r="M1317" s="132"/>
      <c r="O1317" s="1">
        <v>2863.34</v>
      </c>
      <c r="P1317" s="1">
        <v>2863.34</v>
      </c>
    </row>
    <row r="1318" spans="1:21" s="1" customFormat="1" ht="57" outlineLevel="1">
      <c r="A1318" s="173" t="s">
        <v>793</v>
      </c>
      <c r="B1318" s="174" t="s">
        <v>98</v>
      </c>
      <c r="C1318" s="174" t="s">
        <v>913</v>
      </c>
      <c r="D1318" s="175" t="s">
        <v>687</v>
      </c>
      <c r="E1318" s="168">
        <v>35.700000000000003</v>
      </c>
      <c r="F1318" s="176">
        <v>15.36</v>
      </c>
      <c r="G1318" s="177" t="s">
        <v>98</v>
      </c>
      <c r="H1318" s="167">
        <v>548.35</v>
      </c>
      <c r="I1318" s="178">
        <v>1</v>
      </c>
      <c r="J1318" s="167">
        <v>548.35</v>
      </c>
      <c r="K1318" s="132"/>
      <c r="L1318" s="132"/>
      <c r="M1318" s="132"/>
      <c r="R1318" s="1">
        <v>0</v>
      </c>
      <c r="S1318" s="1">
        <v>0</v>
      </c>
      <c r="T1318" s="1">
        <v>0</v>
      </c>
      <c r="U1318" s="1">
        <v>0</v>
      </c>
    </row>
    <row r="1319" spans="1:21" s="1" customFormat="1" outlineLevel="1">
      <c r="A1319" s="190"/>
      <c r="B1319" s="190"/>
      <c r="C1319" s="191" t="s">
        <v>914</v>
      </c>
      <c r="D1319" s="190"/>
      <c r="E1319" s="190"/>
      <c r="F1319" s="190"/>
      <c r="G1319" s="190"/>
      <c r="H1319" s="190"/>
      <c r="I1319" s="190"/>
      <c r="J1319" s="190"/>
      <c r="K1319" s="132"/>
      <c r="L1319" s="132"/>
      <c r="M1319" s="132"/>
    </row>
    <row r="1320" spans="1:21" s="1" customFormat="1" ht="15" outlineLevel="1">
      <c r="A1320" s="132"/>
      <c r="B1320" s="132"/>
      <c r="C1320" s="188" t="s">
        <v>95</v>
      </c>
      <c r="D1320" s="132"/>
      <c r="E1320" s="132"/>
      <c r="F1320" s="132"/>
      <c r="G1320" s="245">
        <v>548.35</v>
      </c>
      <c r="H1320" s="245"/>
      <c r="I1320" s="245">
        <v>548.35</v>
      </c>
      <c r="J1320" s="245"/>
      <c r="K1320" s="132"/>
      <c r="L1320" s="132"/>
      <c r="M1320" s="132"/>
      <c r="O1320" s="1">
        <v>548.35</v>
      </c>
      <c r="P1320" s="1">
        <v>548.35</v>
      </c>
    </row>
    <row r="1321" spans="1:21" s="1" customFormat="1" ht="57" outlineLevel="1">
      <c r="A1321" s="173" t="s">
        <v>795</v>
      </c>
      <c r="B1321" s="174" t="s">
        <v>98</v>
      </c>
      <c r="C1321" s="174" t="s">
        <v>915</v>
      </c>
      <c r="D1321" s="175" t="s">
        <v>687</v>
      </c>
      <c r="E1321" s="168">
        <v>40.799999999999997</v>
      </c>
      <c r="F1321" s="176">
        <v>13.45</v>
      </c>
      <c r="G1321" s="177" t="s">
        <v>98</v>
      </c>
      <c r="H1321" s="167">
        <v>548.76</v>
      </c>
      <c r="I1321" s="178">
        <v>1</v>
      </c>
      <c r="J1321" s="167">
        <v>548.76</v>
      </c>
      <c r="K1321" s="132"/>
      <c r="L1321" s="132"/>
      <c r="M1321" s="132"/>
      <c r="R1321" s="1">
        <v>0</v>
      </c>
      <c r="S1321" s="1">
        <v>0</v>
      </c>
      <c r="T1321" s="1">
        <v>0</v>
      </c>
      <c r="U1321" s="1">
        <v>0</v>
      </c>
    </row>
    <row r="1322" spans="1:21" s="1" customFormat="1" outlineLevel="1">
      <c r="A1322" s="190"/>
      <c r="B1322" s="190"/>
      <c r="C1322" s="191" t="s">
        <v>885</v>
      </c>
      <c r="D1322" s="190"/>
      <c r="E1322" s="190"/>
      <c r="F1322" s="190"/>
      <c r="G1322" s="190"/>
      <c r="H1322" s="190"/>
      <c r="I1322" s="190"/>
      <c r="J1322" s="190"/>
      <c r="K1322" s="132"/>
      <c r="L1322" s="132"/>
      <c r="M1322" s="132"/>
    </row>
    <row r="1323" spans="1:21" s="1" customFormat="1" ht="15" outlineLevel="1">
      <c r="A1323" s="132"/>
      <c r="B1323" s="132"/>
      <c r="C1323" s="188" t="s">
        <v>95</v>
      </c>
      <c r="D1323" s="132"/>
      <c r="E1323" s="132"/>
      <c r="F1323" s="132"/>
      <c r="G1323" s="245">
        <v>548.76</v>
      </c>
      <c r="H1323" s="245"/>
      <c r="I1323" s="245">
        <v>548.76</v>
      </c>
      <c r="J1323" s="245"/>
      <c r="K1323" s="132"/>
      <c r="L1323" s="132"/>
      <c r="M1323" s="132"/>
      <c r="O1323" s="1">
        <v>548.76</v>
      </c>
      <c r="P1323" s="1">
        <v>548.76</v>
      </c>
    </row>
    <row r="1324" spans="1:21" s="1" customFormat="1" ht="28.5" outlineLevel="1">
      <c r="A1324" s="173" t="s">
        <v>603</v>
      </c>
      <c r="B1324" s="174" t="s">
        <v>916</v>
      </c>
      <c r="C1324" s="174" t="s">
        <v>917</v>
      </c>
      <c r="D1324" s="175" t="s">
        <v>460</v>
      </c>
      <c r="E1324" s="168">
        <v>10</v>
      </c>
      <c r="F1324" s="176"/>
      <c r="G1324" s="177"/>
      <c r="H1324" s="167"/>
      <c r="I1324" s="178" t="s">
        <v>98</v>
      </c>
      <c r="J1324" s="167"/>
      <c r="K1324" s="132"/>
      <c r="L1324" s="132"/>
      <c r="M1324" s="132"/>
      <c r="R1324" s="1">
        <v>46.85</v>
      </c>
      <c r="S1324" s="1">
        <v>39.82</v>
      </c>
      <c r="T1324" s="1">
        <v>35.14</v>
      </c>
      <c r="U1324" s="1">
        <v>28.11</v>
      </c>
    </row>
    <row r="1325" spans="1:21" s="1" customFormat="1" ht="14.25" outlineLevel="1">
      <c r="A1325" s="173"/>
      <c r="B1325" s="174"/>
      <c r="C1325" s="174" t="s">
        <v>88</v>
      </c>
      <c r="D1325" s="175"/>
      <c r="E1325" s="168"/>
      <c r="F1325" s="176">
        <v>4.88</v>
      </c>
      <c r="G1325" s="177" t="s">
        <v>844</v>
      </c>
      <c r="H1325" s="167">
        <v>58.56</v>
      </c>
      <c r="I1325" s="178">
        <v>1</v>
      </c>
      <c r="J1325" s="167">
        <v>58.56</v>
      </c>
      <c r="K1325" s="132"/>
      <c r="L1325" s="132"/>
      <c r="M1325" s="132"/>
      <c r="Q1325" s="1">
        <v>58.56</v>
      </c>
    </row>
    <row r="1326" spans="1:21" s="1" customFormat="1" ht="14.25" outlineLevel="1">
      <c r="A1326" s="173"/>
      <c r="B1326" s="174"/>
      <c r="C1326" s="174" t="s">
        <v>97</v>
      </c>
      <c r="D1326" s="175"/>
      <c r="E1326" s="168"/>
      <c r="F1326" s="176">
        <v>0.41</v>
      </c>
      <c r="G1326" s="177" t="s">
        <v>98</v>
      </c>
      <c r="H1326" s="167">
        <v>4.0999999999999996</v>
      </c>
      <c r="I1326" s="178">
        <v>1</v>
      </c>
      <c r="J1326" s="167">
        <v>4.0999999999999996</v>
      </c>
      <c r="K1326" s="132"/>
      <c r="L1326" s="132"/>
      <c r="M1326" s="132"/>
    </row>
    <row r="1327" spans="1:21" s="1" customFormat="1" ht="14.25" outlineLevel="1">
      <c r="A1327" s="173"/>
      <c r="B1327" s="174"/>
      <c r="C1327" s="174" t="s">
        <v>829</v>
      </c>
      <c r="D1327" s="175" t="s">
        <v>91</v>
      </c>
      <c r="E1327" s="168">
        <v>80</v>
      </c>
      <c r="F1327" s="176"/>
      <c r="G1327" s="177"/>
      <c r="H1327" s="167">
        <v>46.85</v>
      </c>
      <c r="I1327" s="178">
        <v>68</v>
      </c>
      <c r="J1327" s="167">
        <v>39.82</v>
      </c>
      <c r="K1327" s="132"/>
      <c r="L1327" s="132"/>
      <c r="M1327" s="132"/>
    </row>
    <row r="1328" spans="1:21" s="1" customFormat="1" ht="14.25" outlineLevel="1">
      <c r="A1328" s="173"/>
      <c r="B1328" s="174"/>
      <c r="C1328" s="174" t="s">
        <v>830</v>
      </c>
      <c r="D1328" s="175" t="s">
        <v>91</v>
      </c>
      <c r="E1328" s="168">
        <v>60</v>
      </c>
      <c r="F1328" s="176"/>
      <c r="G1328" s="177"/>
      <c r="H1328" s="167">
        <v>35.14</v>
      </c>
      <c r="I1328" s="178">
        <v>48</v>
      </c>
      <c r="J1328" s="167">
        <v>28.11</v>
      </c>
      <c r="K1328" s="132"/>
      <c r="L1328" s="132"/>
      <c r="M1328" s="132"/>
    </row>
    <row r="1329" spans="1:34" s="1" customFormat="1" ht="14.25" outlineLevel="1">
      <c r="A1329" s="180"/>
      <c r="B1329" s="181"/>
      <c r="C1329" s="181" t="s">
        <v>93</v>
      </c>
      <c r="D1329" s="182" t="s">
        <v>94</v>
      </c>
      <c r="E1329" s="183">
        <v>0.5</v>
      </c>
      <c r="F1329" s="184"/>
      <c r="G1329" s="185" t="s">
        <v>844</v>
      </c>
      <c r="H1329" s="186">
        <v>6</v>
      </c>
      <c r="I1329" s="187"/>
      <c r="J1329" s="186"/>
      <c r="K1329" s="132"/>
      <c r="L1329" s="132"/>
      <c r="M1329" s="132"/>
    </row>
    <row r="1330" spans="1:34" s="1" customFormat="1" ht="15" outlineLevel="1">
      <c r="A1330" s="132"/>
      <c r="B1330" s="132"/>
      <c r="C1330" s="188" t="s">
        <v>95</v>
      </c>
      <c r="D1330" s="132"/>
      <c r="E1330" s="132"/>
      <c r="F1330" s="132"/>
      <c r="G1330" s="245">
        <v>144.65</v>
      </c>
      <c r="H1330" s="245"/>
      <c r="I1330" s="245">
        <v>130.59</v>
      </c>
      <c r="J1330" s="245"/>
      <c r="K1330" s="132"/>
      <c r="L1330" s="132"/>
      <c r="M1330" s="132"/>
      <c r="O1330" s="113">
        <v>144.65</v>
      </c>
      <c r="P1330" s="113">
        <v>130.59</v>
      </c>
    </row>
    <row r="1331" spans="1:34" s="1" customFormat="1" ht="14.25" outlineLevel="1">
      <c r="A1331" s="180" t="s">
        <v>918</v>
      </c>
      <c r="B1331" s="181" t="s">
        <v>98</v>
      </c>
      <c r="C1331" s="181" t="s">
        <v>919</v>
      </c>
      <c r="D1331" s="182" t="s">
        <v>454</v>
      </c>
      <c r="E1331" s="183">
        <v>10</v>
      </c>
      <c r="F1331" s="184">
        <v>18.68</v>
      </c>
      <c r="G1331" s="185" t="s">
        <v>98</v>
      </c>
      <c r="H1331" s="186">
        <v>186.8</v>
      </c>
      <c r="I1331" s="187">
        <v>1</v>
      </c>
      <c r="J1331" s="186">
        <v>186.8</v>
      </c>
      <c r="K1331" s="132"/>
      <c r="L1331" s="132"/>
      <c r="M1331" s="132"/>
      <c r="R1331" s="1">
        <v>0</v>
      </c>
      <c r="S1331" s="1">
        <v>0</v>
      </c>
      <c r="T1331" s="1">
        <v>0</v>
      </c>
      <c r="U1331" s="1">
        <v>0</v>
      </c>
    </row>
    <row r="1332" spans="1:34" s="1" customFormat="1" ht="15" outlineLevel="1">
      <c r="A1332" s="132"/>
      <c r="B1332" s="132"/>
      <c r="C1332" s="188" t="s">
        <v>95</v>
      </c>
      <c r="D1332" s="132"/>
      <c r="E1332" s="132"/>
      <c r="F1332" s="132"/>
      <c r="G1332" s="245">
        <v>186.8</v>
      </c>
      <c r="H1332" s="245"/>
      <c r="I1332" s="245">
        <v>186.8</v>
      </c>
      <c r="J1332" s="245"/>
      <c r="K1332" s="132"/>
      <c r="L1332" s="132"/>
      <c r="M1332" s="132"/>
      <c r="O1332" s="1">
        <v>186.8</v>
      </c>
      <c r="P1332" s="1">
        <v>186.8</v>
      </c>
    </row>
    <row r="1333" spans="1:34" s="1" customFormat="1" ht="14.25" outlineLevel="1">
      <c r="A1333" s="180" t="s">
        <v>611</v>
      </c>
      <c r="B1333" s="181" t="s">
        <v>98</v>
      </c>
      <c r="C1333" s="181" t="s">
        <v>920</v>
      </c>
      <c r="D1333" s="182" t="s">
        <v>921</v>
      </c>
      <c r="E1333" s="183">
        <v>1</v>
      </c>
      <c r="F1333" s="184">
        <v>21508.38</v>
      </c>
      <c r="G1333" s="185" t="s">
        <v>98</v>
      </c>
      <c r="H1333" s="186">
        <v>21508.38</v>
      </c>
      <c r="I1333" s="187">
        <v>1</v>
      </c>
      <c r="J1333" s="186">
        <v>21508.38</v>
      </c>
      <c r="K1333" s="132"/>
      <c r="L1333" s="132"/>
      <c r="M1333" s="132"/>
      <c r="R1333" s="1">
        <v>0</v>
      </c>
      <c r="S1333" s="1">
        <v>0</v>
      </c>
      <c r="T1333" s="1">
        <v>0</v>
      </c>
      <c r="U1333" s="1">
        <v>0</v>
      </c>
    </row>
    <row r="1334" spans="1:34" s="1" customFormat="1" ht="15" outlineLevel="1">
      <c r="A1334" s="132"/>
      <c r="B1334" s="132"/>
      <c r="C1334" s="188" t="s">
        <v>95</v>
      </c>
      <c r="D1334" s="132"/>
      <c r="E1334" s="132"/>
      <c r="F1334" s="132"/>
      <c r="G1334" s="245">
        <v>21508.38</v>
      </c>
      <c r="H1334" s="245"/>
      <c r="I1334" s="245">
        <v>21508.38</v>
      </c>
      <c r="J1334" s="245"/>
      <c r="K1334" s="132"/>
      <c r="L1334" s="132"/>
      <c r="M1334" s="132"/>
      <c r="O1334" s="1">
        <v>21508.38</v>
      </c>
      <c r="P1334" s="1">
        <v>21508.38</v>
      </c>
    </row>
    <row r="1335" spans="1:34" s="1" customFormat="1" outlineLevel="1">
      <c r="A1335" s="132"/>
      <c r="B1335" s="132"/>
      <c r="C1335" s="132"/>
      <c r="D1335" s="132"/>
      <c r="E1335" s="132"/>
      <c r="F1335" s="132"/>
      <c r="G1335" s="132"/>
      <c r="H1335" s="132"/>
      <c r="I1335" s="132"/>
      <c r="J1335" s="132"/>
      <c r="K1335" s="132"/>
      <c r="L1335" s="132"/>
      <c r="M1335" s="132"/>
    </row>
    <row r="1336" spans="1:34" s="1" customFormat="1" outlineLevel="1">
      <c r="A1336" s="132"/>
      <c r="B1336" s="132"/>
      <c r="C1336" s="132"/>
      <c r="D1336" s="132"/>
      <c r="E1336" s="132"/>
      <c r="F1336" s="132"/>
      <c r="G1336" s="132"/>
      <c r="H1336" s="132"/>
      <c r="I1336" s="132"/>
      <c r="J1336" s="132"/>
      <c r="K1336" s="132"/>
      <c r="L1336" s="132"/>
      <c r="M1336" s="132"/>
    </row>
    <row r="1337" spans="1:34" s="1" customFormat="1" ht="15" outlineLevel="1">
      <c r="A1337" s="253" t="s">
        <v>822</v>
      </c>
      <c r="B1337" s="253"/>
      <c r="C1337" s="253"/>
      <c r="D1337" s="253"/>
      <c r="E1337" s="253"/>
      <c r="F1337" s="253"/>
      <c r="G1337" s="245">
        <v>307403.67</v>
      </c>
      <c r="H1337" s="245"/>
      <c r="I1337" s="245">
        <v>305213.47000000003</v>
      </c>
      <c r="J1337" s="245"/>
      <c r="K1337" s="132"/>
      <c r="L1337" s="132"/>
      <c r="M1337" s="132"/>
      <c r="AF1337" s="117" t="s">
        <v>822</v>
      </c>
    </row>
    <row r="1338" spans="1:34" s="1" customFormat="1" outlineLevel="1">
      <c r="A1338" s="132"/>
      <c r="B1338" s="132"/>
      <c r="C1338" s="132"/>
      <c r="D1338" s="132"/>
      <c r="E1338" s="132"/>
      <c r="F1338" s="132"/>
      <c r="G1338" s="132"/>
      <c r="H1338" s="132"/>
      <c r="I1338" s="132"/>
      <c r="J1338" s="132"/>
      <c r="K1338" s="132"/>
      <c r="L1338" s="132"/>
      <c r="M1338" s="132"/>
    </row>
    <row r="1339" spans="1:34" s="1" customFormat="1" outlineLevel="1">
      <c r="A1339" s="132"/>
      <c r="B1339" s="132"/>
      <c r="C1339" s="132"/>
      <c r="D1339" s="132"/>
      <c r="E1339" s="132"/>
      <c r="F1339" s="132"/>
      <c r="G1339" s="132"/>
      <c r="H1339" s="132"/>
      <c r="I1339" s="132"/>
      <c r="J1339" s="132"/>
      <c r="K1339" s="132"/>
      <c r="L1339" s="132"/>
      <c r="M1339" s="132"/>
    </row>
    <row r="1340" spans="1:34" s="1" customFormat="1" outlineLevel="1">
      <c r="A1340" s="132"/>
      <c r="B1340" s="132"/>
      <c r="C1340" s="132"/>
      <c r="D1340" s="132"/>
      <c r="E1340" s="132"/>
      <c r="F1340" s="132"/>
      <c r="G1340" s="132"/>
      <c r="H1340" s="132"/>
      <c r="I1340" s="132"/>
      <c r="J1340" s="132"/>
      <c r="K1340" s="132"/>
      <c r="L1340" s="132"/>
      <c r="M1340" s="132"/>
    </row>
    <row r="1341" spans="1:34" s="1" customFormat="1" ht="15" customHeight="1" outlineLevel="1">
      <c r="A1341" s="240" t="s">
        <v>935</v>
      </c>
      <c r="B1341" s="240"/>
      <c r="C1341" s="240"/>
      <c r="D1341" s="240"/>
      <c r="E1341" s="240"/>
      <c r="F1341" s="240"/>
      <c r="G1341" s="245">
        <v>307403.67</v>
      </c>
      <c r="H1341" s="245"/>
      <c r="I1341" s="245">
        <v>305213.47000000003</v>
      </c>
      <c r="J1341" s="245"/>
      <c r="K1341" s="132"/>
      <c r="L1341" s="132"/>
      <c r="M1341" s="132"/>
      <c r="AF1341" s="117" t="s">
        <v>936</v>
      </c>
    </row>
    <row r="1342" spans="1:34" outlineLevel="1"/>
    <row r="1343" spans="1:34" ht="14.25" outlineLevel="1">
      <c r="C1343" s="235" t="s">
        <v>148</v>
      </c>
      <c r="D1343" s="235"/>
      <c r="E1343" s="235"/>
      <c r="F1343" s="235"/>
      <c r="G1343" s="235"/>
      <c r="H1343" s="235"/>
      <c r="I1343" s="241">
        <v>50530.73</v>
      </c>
      <c r="J1343" s="241"/>
      <c r="AH1343" s="84" t="s">
        <v>148</v>
      </c>
    </row>
    <row r="1344" spans="1:34" ht="14.25" outlineLevel="1">
      <c r="C1344" s="235" t="s">
        <v>149</v>
      </c>
      <c r="D1344" s="235"/>
      <c r="E1344" s="235"/>
      <c r="F1344" s="235"/>
      <c r="G1344" s="235"/>
      <c r="H1344" s="235"/>
      <c r="I1344" s="241">
        <v>228590.37</v>
      </c>
      <c r="J1344" s="241"/>
      <c r="AH1344" s="84" t="s">
        <v>149</v>
      </c>
    </row>
    <row r="1345" spans="1:34" ht="14.25" outlineLevel="1">
      <c r="C1345" s="235" t="s">
        <v>150</v>
      </c>
      <c r="D1345" s="235"/>
      <c r="E1345" s="235"/>
      <c r="F1345" s="235"/>
      <c r="G1345" s="235"/>
      <c r="H1345" s="235"/>
      <c r="I1345" s="241">
        <v>20202.439999999999</v>
      </c>
      <c r="J1345" s="241"/>
      <c r="AH1345" s="84" t="s">
        <v>150</v>
      </c>
    </row>
    <row r="1346" spans="1:34" ht="14.25" outlineLevel="1">
      <c r="C1346" s="235" t="s">
        <v>151</v>
      </c>
      <c r="D1346" s="235"/>
      <c r="E1346" s="235"/>
      <c r="F1346" s="235"/>
      <c r="G1346" s="235"/>
      <c r="H1346" s="235"/>
      <c r="I1346" s="241"/>
      <c r="J1346" s="241"/>
      <c r="AH1346" s="84" t="s">
        <v>151</v>
      </c>
    </row>
    <row r="1347" spans="1:34" ht="14.25" outlineLevel="1">
      <c r="C1347" s="235" t="s">
        <v>152</v>
      </c>
      <c r="D1347" s="235"/>
      <c r="E1347" s="235"/>
      <c r="F1347" s="235"/>
      <c r="G1347" s="235"/>
      <c r="H1347" s="235"/>
      <c r="I1347" s="241">
        <v>299323.53999999998</v>
      </c>
      <c r="J1347" s="241"/>
      <c r="AH1347" s="84" t="s">
        <v>152</v>
      </c>
    </row>
    <row r="1348" spans="1:34" ht="14.25" outlineLevel="1">
      <c r="C1348" s="127"/>
      <c r="D1348" s="127"/>
      <c r="E1348" s="127"/>
      <c r="F1348" s="127"/>
      <c r="G1348" s="127"/>
      <c r="H1348" s="127"/>
      <c r="I1348" s="128"/>
      <c r="J1348" s="128"/>
      <c r="AH1348" s="84"/>
    </row>
    <row r="1349" spans="1:34" ht="30" outlineLevel="1">
      <c r="C1349" s="130" t="s">
        <v>299</v>
      </c>
      <c r="D1349" s="127"/>
      <c r="E1349" s="127"/>
      <c r="F1349" s="127"/>
      <c r="G1349" s="127"/>
      <c r="H1349" s="127"/>
      <c r="I1349" s="128"/>
      <c r="J1349" s="128"/>
      <c r="AH1349" s="84"/>
    </row>
    <row r="1350" spans="1:34" ht="14.25" outlineLevel="1">
      <c r="C1350" s="235" t="s">
        <v>300</v>
      </c>
      <c r="D1350" s="235"/>
      <c r="E1350" s="235"/>
      <c r="F1350" s="235"/>
      <c r="G1350" s="235"/>
      <c r="H1350" s="235"/>
      <c r="I1350" s="128"/>
      <c r="J1350" s="128">
        <v>180900.01</v>
      </c>
      <c r="AH1350" s="84"/>
    </row>
    <row r="1351" spans="1:34" ht="14.25" outlineLevel="1">
      <c r="C1351" s="235" t="s">
        <v>301</v>
      </c>
      <c r="D1351" s="235"/>
      <c r="E1351" s="235"/>
      <c r="F1351" s="235"/>
      <c r="G1351" s="235"/>
      <c r="H1351" s="235"/>
      <c r="I1351" s="128"/>
      <c r="J1351" s="128">
        <v>1622991.63</v>
      </c>
      <c r="AH1351" s="84"/>
    </row>
    <row r="1352" spans="1:34" ht="14.25" outlineLevel="1">
      <c r="C1352" s="235" t="s">
        <v>302</v>
      </c>
      <c r="D1352" s="235"/>
      <c r="E1352" s="235"/>
      <c r="F1352" s="235"/>
      <c r="G1352" s="235"/>
      <c r="H1352" s="235"/>
      <c r="I1352" s="128"/>
      <c r="J1352" s="128">
        <v>143437.32</v>
      </c>
      <c r="AH1352" s="84"/>
    </row>
    <row r="1353" spans="1:34" ht="14.25" outlineLevel="1">
      <c r="C1353" s="235" t="s">
        <v>303</v>
      </c>
      <c r="D1353" s="235"/>
      <c r="E1353" s="235"/>
      <c r="F1353" s="235"/>
      <c r="G1353" s="235"/>
      <c r="H1353" s="235"/>
      <c r="I1353" s="128"/>
      <c r="J1353" s="128">
        <v>0</v>
      </c>
      <c r="AH1353" s="84"/>
    </row>
    <row r="1354" spans="1:34" ht="15" outlineLevel="1">
      <c r="C1354" s="240" t="s">
        <v>152</v>
      </c>
      <c r="D1354" s="240"/>
      <c r="E1354" s="240"/>
      <c r="F1354" s="240"/>
      <c r="G1354" s="240"/>
      <c r="H1354" s="240"/>
      <c r="I1354" s="131"/>
      <c r="J1354" s="131">
        <v>1947328.96</v>
      </c>
      <c r="AH1354" s="84"/>
    </row>
    <row r="1355" spans="1:34" ht="15">
      <c r="C1355" s="130"/>
      <c r="D1355" s="130"/>
      <c r="E1355" s="130"/>
      <c r="F1355" s="130"/>
      <c r="G1355" s="130"/>
      <c r="H1355" s="130"/>
      <c r="I1355" s="131"/>
      <c r="J1355" s="131"/>
      <c r="AH1355" s="84"/>
    </row>
    <row r="1356" spans="1:34" ht="14.25">
      <c r="A1356" s="137"/>
      <c r="B1356" s="137"/>
      <c r="C1356" s="137"/>
      <c r="D1356" s="137"/>
      <c r="E1356" s="137"/>
      <c r="F1356" s="137"/>
      <c r="G1356" s="137"/>
      <c r="H1356" s="137"/>
      <c r="I1356" s="137"/>
      <c r="J1356" s="137"/>
    </row>
    <row r="1357" spans="1:34" ht="15.75">
      <c r="A1357" s="238" t="s">
        <v>172</v>
      </c>
      <c r="B1357" s="238"/>
      <c r="C1357" s="238"/>
      <c r="D1357" s="238"/>
      <c r="E1357" s="238"/>
      <c r="F1357" s="238"/>
      <c r="G1357" s="238"/>
      <c r="H1357" s="238"/>
      <c r="I1357" s="238"/>
      <c r="J1357" s="238"/>
      <c r="AE1357" s="54" t="s">
        <v>321</v>
      </c>
    </row>
    <row r="1358" spans="1:34">
      <c r="A1358" s="233" t="s">
        <v>71</v>
      </c>
      <c r="B1358" s="233"/>
      <c r="C1358" s="233"/>
      <c r="D1358" s="233"/>
      <c r="E1358" s="233"/>
      <c r="F1358" s="233"/>
      <c r="G1358" s="233"/>
      <c r="H1358" s="233"/>
      <c r="I1358" s="233"/>
      <c r="J1358" s="233"/>
    </row>
    <row r="1359" spans="1:34" ht="14.25" outlineLevel="1">
      <c r="A1359" s="137"/>
      <c r="B1359" s="137"/>
      <c r="C1359" s="137"/>
      <c r="D1359" s="137"/>
      <c r="E1359" s="137"/>
      <c r="F1359" s="137"/>
      <c r="G1359" s="137"/>
      <c r="H1359" s="137"/>
      <c r="I1359" s="137"/>
      <c r="J1359" s="137"/>
    </row>
    <row r="1360" spans="1:34" ht="18" outlineLevel="1">
      <c r="A1360" s="230"/>
      <c r="B1360" s="230"/>
      <c r="C1360" s="230"/>
      <c r="D1360" s="230"/>
      <c r="E1360" s="230"/>
      <c r="F1360" s="230"/>
      <c r="G1360" s="230"/>
      <c r="H1360" s="230"/>
      <c r="I1360" s="230"/>
      <c r="J1360" s="230"/>
    </row>
    <row r="1361" spans="1:31" ht="14.25" outlineLevel="1">
      <c r="A1361" s="137"/>
      <c r="B1361" s="137"/>
      <c r="C1361" s="137"/>
      <c r="D1361" s="137"/>
      <c r="E1361" s="137"/>
      <c r="F1361" s="137"/>
      <c r="G1361" s="137"/>
      <c r="H1361" s="137"/>
      <c r="I1361" s="137"/>
      <c r="J1361" s="137"/>
    </row>
    <row r="1362" spans="1:31" ht="18" outlineLevel="1">
      <c r="A1362" s="231" t="s">
        <v>38</v>
      </c>
      <c r="B1362" s="232"/>
      <c r="C1362" s="232"/>
      <c r="D1362" s="232"/>
      <c r="E1362" s="232"/>
      <c r="F1362" s="232"/>
      <c r="G1362" s="232"/>
      <c r="H1362" s="232"/>
      <c r="I1362" s="232"/>
      <c r="J1362" s="232"/>
      <c r="AE1362" s="55" t="s">
        <v>937</v>
      </c>
    </row>
    <row r="1363" spans="1:31" outlineLevel="1">
      <c r="A1363" s="233" t="s">
        <v>72</v>
      </c>
      <c r="B1363" s="234"/>
      <c r="C1363" s="234"/>
      <c r="D1363" s="234"/>
      <c r="E1363" s="234"/>
      <c r="F1363" s="234"/>
      <c r="G1363" s="234"/>
      <c r="H1363" s="234"/>
      <c r="I1363" s="234"/>
      <c r="J1363" s="234"/>
    </row>
    <row r="1364" spans="1:31" ht="14.25" outlineLevel="1">
      <c r="A1364" s="137"/>
      <c r="B1364" s="137"/>
      <c r="C1364" s="137"/>
      <c r="D1364" s="137"/>
      <c r="E1364" s="137"/>
      <c r="F1364" s="137"/>
      <c r="G1364" s="137"/>
      <c r="H1364" s="137"/>
      <c r="I1364" s="137"/>
      <c r="J1364" s="137"/>
    </row>
    <row r="1365" spans="1:31" ht="14.25" outlineLevel="1">
      <c r="A1365" s="235" t="s">
        <v>373</v>
      </c>
      <c r="B1365" s="235"/>
      <c r="C1365" s="235"/>
      <c r="D1365" s="235"/>
      <c r="E1365" s="235"/>
      <c r="F1365" s="235"/>
      <c r="G1365" s="235"/>
      <c r="H1365" s="235"/>
      <c r="I1365" s="235"/>
      <c r="J1365" s="235"/>
      <c r="AE1365" s="56" t="s">
        <v>373</v>
      </c>
    </row>
    <row r="1366" spans="1:31" ht="14.25" outlineLevel="1">
      <c r="A1366" s="137"/>
      <c r="B1366" s="137"/>
      <c r="C1366" s="137"/>
      <c r="D1366" s="137"/>
      <c r="E1366" s="137"/>
      <c r="F1366" s="137"/>
      <c r="G1366" s="137"/>
      <c r="H1366" s="137"/>
      <c r="I1366" s="137"/>
      <c r="J1366" s="137"/>
    </row>
    <row r="1367" spans="1:31" ht="14.25" outlineLevel="1">
      <c r="A1367" s="137"/>
      <c r="B1367" s="137"/>
      <c r="C1367" s="137"/>
      <c r="D1367" s="137"/>
      <c r="E1367" s="137"/>
      <c r="F1367" s="137"/>
      <c r="G1367" s="137"/>
      <c r="H1367" s="142" t="s">
        <v>73</v>
      </c>
      <c r="I1367" s="142" t="s">
        <v>74</v>
      </c>
      <c r="J1367" s="137"/>
    </row>
    <row r="1368" spans="1:31" ht="14.25" outlineLevel="1">
      <c r="A1368" s="137"/>
      <c r="B1368" s="137"/>
      <c r="C1368" s="137"/>
      <c r="D1368" s="137"/>
      <c r="E1368" s="137"/>
      <c r="F1368" s="137"/>
      <c r="G1368" s="137"/>
      <c r="H1368" s="142" t="s">
        <v>75</v>
      </c>
      <c r="I1368" s="142" t="s">
        <v>75</v>
      </c>
      <c r="J1368" s="137"/>
    </row>
    <row r="1369" spans="1:31" ht="14.25" outlineLevel="1">
      <c r="A1369" s="137"/>
      <c r="B1369" s="137"/>
      <c r="C1369" s="137"/>
      <c r="D1369" s="137"/>
      <c r="E1369" s="228" t="s">
        <v>76</v>
      </c>
      <c r="F1369" s="228"/>
      <c r="G1369" s="228"/>
      <c r="H1369" s="128">
        <v>1810.3943900000002</v>
      </c>
      <c r="I1369" s="128">
        <v>9790.7781799999993</v>
      </c>
      <c r="J1369" s="137" t="s">
        <v>77</v>
      </c>
    </row>
    <row r="1370" spans="1:31" ht="14.25" outlineLevel="1">
      <c r="A1370" s="137"/>
      <c r="B1370" s="137"/>
      <c r="C1370" s="137"/>
      <c r="D1370" s="137"/>
      <c r="E1370" s="228" t="s">
        <v>78</v>
      </c>
      <c r="F1370" s="228"/>
      <c r="G1370" s="228"/>
      <c r="H1370" s="128">
        <v>2050.8844343660799</v>
      </c>
      <c r="I1370" s="128">
        <v>2050.8844343660799</v>
      </c>
      <c r="J1370" s="137" t="s">
        <v>79</v>
      </c>
    </row>
    <row r="1371" spans="1:31" ht="14.25" outlineLevel="1">
      <c r="A1371" s="137"/>
      <c r="B1371" s="137"/>
      <c r="C1371" s="137"/>
      <c r="D1371" s="137"/>
      <c r="E1371" s="228" t="s">
        <v>26</v>
      </c>
      <c r="F1371" s="228"/>
      <c r="G1371" s="228"/>
      <c r="H1371" s="128">
        <v>18.87420000000002</v>
      </c>
      <c r="I1371" s="128">
        <v>18.874199999999998</v>
      </c>
      <c r="J1371" s="137" t="s">
        <v>77</v>
      </c>
    </row>
    <row r="1372" spans="1:31" ht="14.25" outlineLevel="1">
      <c r="A1372" s="137"/>
      <c r="B1372" s="137"/>
      <c r="C1372" s="137"/>
      <c r="D1372" s="137"/>
      <c r="E1372" s="137"/>
      <c r="F1372" s="137"/>
      <c r="G1372" s="137"/>
      <c r="H1372" s="134"/>
      <c r="I1372" s="128"/>
      <c r="J1372" s="137"/>
    </row>
    <row r="1373" spans="1:31" ht="14.25" outlineLevel="1">
      <c r="A1373" s="137" t="s">
        <v>22</v>
      </c>
      <c r="B1373" s="137"/>
      <c r="C1373" s="137"/>
      <c r="D1373" s="143"/>
      <c r="E1373" s="144"/>
      <c r="F1373" s="137"/>
      <c r="G1373" s="137"/>
      <c r="H1373" s="137"/>
      <c r="I1373" s="137"/>
      <c r="J1373" s="137"/>
    </row>
    <row r="1374" spans="1:31" ht="71.25" outlineLevel="1">
      <c r="A1374" s="145" t="s">
        <v>2</v>
      </c>
      <c r="B1374" s="145" t="s">
        <v>80</v>
      </c>
      <c r="C1374" s="145" t="s">
        <v>24</v>
      </c>
      <c r="D1374" s="145" t="s">
        <v>81</v>
      </c>
      <c r="E1374" s="145" t="s">
        <v>82</v>
      </c>
      <c r="F1374" s="145" t="s">
        <v>83</v>
      </c>
      <c r="G1374" s="146" t="s">
        <v>84</v>
      </c>
      <c r="H1374" s="145" t="s">
        <v>85</v>
      </c>
      <c r="I1374" s="145" t="s">
        <v>86</v>
      </c>
      <c r="J1374" s="145" t="s">
        <v>87</v>
      </c>
    </row>
    <row r="1375" spans="1:31" ht="14.25" outlineLevel="1">
      <c r="A1375" s="145">
        <v>1</v>
      </c>
      <c r="B1375" s="145">
        <v>2</v>
      </c>
      <c r="C1375" s="145">
        <v>3</v>
      </c>
      <c r="D1375" s="145">
        <v>4</v>
      </c>
      <c r="E1375" s="145">
        <v>5</v>
      </c>
      <c r="F1375" s="145">
        <v>6</v>
      </c>
      <c r="G1375" s="145">
        <v>7</v>
      </c>
      <c r="H1375" s="145">
        <v>8</v>
      </c>
      <c r="I1375" s="145">
        <v>9</v>
      </c>
      <c r="J1375" s="145">
        <v>10</v>
      </c>
    </row>
    <row r="1376" spans="1:31" outlineLevel="1"/>
    <row r="1377" spans="1:31" ht="16.5" outlineLevel="1">
      <c r="A1377" s="229" t="s">
        <v>677</v>
      </c>
      <c r="B1377" s="229"/>
      <c r="C1377" s="229"/>
      <c r="D1377" s="229"/>
      <c r="E1377" s="229"/>
      <c r="F1377" s="229"/>
      <c r="G1377" s="229"/>
      <c r="H1377" s="229"/>
      <c r="I1377" s="229"/>
      <c r="J1377" s="229"/>
      <c r="AE1377" s="63" t="s">
        <v>677</v>
      </c>
    </row>
    <row r="1378" spans="1:31" outlineLevel="1"/>
    <row r="1379" spans="1:31" ht="16.5" outlineLevel="1">
      <c r="A1379" s="229" t="s">
        <v>938</v>
      </c>
      <c r="B1379" s="229"/>
      <c r="C1379" s="229"/>
      <c r="D1379" s="229"/>
      <c r="E1379" s="229"/>
      <c r="F1379" s="229"/>
      <c r="G1379" s="229"/>
      <c r="H1379" s="229"/>
      <c r="I1379" s="229"/>
      <c r="J1379" s="229"/>
      <c r="AE1379" s="63" t="s">
        <v>938</v>
      </c>
    </row>
    <row r="1380" spans="1:31" outlineLevel="1"/>
    <row r="1381" spans="1:31" ht="16.5" outlineLevel="1">
      <c r="A1381" s="229" t="s">
        <v>939</v>
      </c>
      <c r="B1381" s="229"/>
      <c r="C1381" s="229"/>
      <c r="D1381" s="229"/>
      <c r="E1381" s="229"/>
      <c r="F1381" s="229"/>
      <c r="G1381" s="229"/>
      <c r="H1381" s="229"/>
      <c r="I1381" s="229"/>
      <c r="J1381" s="229"/>
      <c r="AE1381" s="63" t="s">
        <v>939</v>
      </c>
    </row>
    <row r="1382" spans="1:31" ht="57" outlineLevel="1">
      <c r="A1382" s="147" t="s">
        <v>376</v>
      </c>
      <c r="B1382" s="148" t="s">
        <v>940</v>
      </c>
      <c r="C1382" s="148" t="s">
        <v>941</v>
      </c>
      <c r="D1382" s="149" t="s">
        <v>942</v>
      </c>
      <c r="E1382" s="134">
        <v>1</v>
      </c>
      <c r="F1382" s="150"/>
      <c r="G1382" s="127"/>
      <c r="H1382" s="128"/>
      <c r="I1382" s="151" t="s">
        <v>98</v>
      </c>
      <c r="J1382" s="128"/>
      <c r="R1382" s="47">
        <v>1363.67</v>
      </c>
      <c r="S1382" s="47">
        <v>1363.67</v>
      </c>
      <c r="T1382" s="47">
        <v>884.26</v>
      </c>
      <c r="U1382" s="47">
        <v>884.26</v>
      </c>
    </row>
    <row r="1383" spans="1:31" ht="28.5" outlineLevel="1">
      <c r="A1383" s="147"/>
      <c r="B1383" s="148"/>
      <c r="C1383" s="148" t="s">
        <v>88</v>
      </c>
      <c r="D1383" s="149"/>
      <c r="E1383" s="134"/>
      <c r="F1383" s="150">
        <v>722.47</v>
      </c>
      <c r="G1383" s="127" t="s">
        <v>943</v>
      </c>
      <c r="H1383" s="128">
        <v>1046.8599999999999</v>
      </c>
      <c r="I1383" s="151">
        <v>1</v>
      </c>
      <c r="J1383" s="128">
        <v>1046.8599999999999</v>
      </c>
      <c r="Q1383" s="47">
        <v>1046.8599999999999</v>
      </c>
    </row>
    <row r="1384" spans="1:31" ht="28.5" outlineLevel="1">
      <c r="A1384" s="147"/>
      <c r="B1384" s="148"/>
      <c r="C1384" s="148" t="s">
        <v>89</v>
      </c>
      <c r="D1384" s="149"/>
      <c r="E1384" s="134"/>
      <c r="F1384" s="150">
        <v>276.41000000000003</v>
      </c>
      <c r="G1384" s="127" t="s">
        <v>944</v>
      </c>
      <c r="H1384" s="128">
        <v>435.35</v>
      </c>
      <c r="I1384" s="151">
        <v>1</v>
      </c>
      <c r="J1384" s="128">
        <v>435.35</v>
      </c>
    </row>
    <row r="1385" spans="1:31" ht="28.5" outlineLevel="1">
      <c r="A1385" s="147"/>
      <c r="B1385" s="148"/>
      <c r="C1385" s="148" t="s">
        <v>96</v>
      </c>
      <c r="D1385" s="149"/>
      <c r="E1385" s="134"/>
      <c r="F1385" s="150">
        <v>11.75</v>
      </c>
      <c r="G1385" s="127" t="s">
        <v>944</v>
      </c>
      <c r="H1385" s="160">
        <v>18.510000000000002</v>
      </c>
      <c r="I1385" s="151">
        <v>1</v>
      </c>
      <c r="J1385" s="160">
        <v>18.510000000000002</v>
      </c>
      <c r="Q1385" s="47">
        <v>18.510000000000002</v>
      </c>
    </row>
    <row r="1386" spans="1:31" ht="14.25" outlineLevel="1">
      <c r="A1386" s="147"/>
      <c r="B1386" s="148"/>
      <c r="C1386" s="148" t="s">
        <v>97</v>
      </c>
      <c r="D1386" s="149"/>
      <c r="E1386" s="134"/>
      <c r="F1386" s="150">
        <v>375.13</v>
      </c>
      <c r="G1386" s="127" t="s">
        <v>98</v>
      </c>
      <c r="H1386" s="128">
        <v>375.13</v>
      </c>
      <c r="I1386" s="151">
        <v>1</v>
      </c>
      <c r="J1386" s="128">
        <v>375.13</v>
      </c>
    </row>
    <row r="1387" spans="1:31" ht="14.25" outlineLevel="1">
      <c r="A1387" s="147"/>
      <c r="B1387" s="148"/>
      <c r="C1387" s="148" t="s">
        <v>90</v>
      </c>
      <c r="D1387" s="149" t="s">
        <v>91</v>
      </c>
      <c r="E1387" s="134">
        <v>128</v>
      </c>
      <c r="F1387" s="150"/>
      <c r="G1387" s="127"/>
      <c r="H1387" s="128">
        <v>1363.67</v>
      </c>
      <c r="I1387" s="151">
        <v>128</v>
      </c>
      <c r="J1387" s="128">
        <v>1363.67</v>
      </c>
    </row>
    <row r="1388" spans="1:31" ht="14.25" outlineLevel="1">
      <c r="A1388" s="147"/>
      <c r="B1388" s="148"/>
      <c r="C1388" s="148" t="s">
        <v>92</v>
      </c>
      <c r="D1388" s="149" t="s">
        <v>91</v>
      </c>
      <c r="E1388" s="134">
        <v>83</v>
      </c>
      <c r="F1388" s="150"/>
      <c r="G1388" s="127"/>
      <c r="H1388" s="128">
        <v>884.26</v>
      </c>
      <c r="I1388" s="151">
        <v>83</v>
      </c>
      <c r="J1388" s="128">
        <v>884.26</v>
      </c>
    </row>
    <row r="1389" spans="1:31" ht="28.5" outlineLevel="1">
      <c r="A1389" s="152"/>
      <c r="B1389" s="153"/>
      <c r="C1389" s="153" t="s">
        <v>93</v>
      </c>
      <c r="D1389" s="154" t="s">
        <v>94</v>
      </c>
      <c r="E1389" s="155">
        <v>78.7</v>
      </c>
      <c r="F1389" s="156"/>
      <c r="G1389" s="157" t="s">
        <v>943</v>
      </c>
      <c r="H1389" s="158">
        <v>114.0363</v>
      </c>
      <c r="I1389" s="159"/>
      <c r="J1389" s="158"/>
    </row>
    <row r="1390" spans="1:31" ht="15" outlineLevel="1">
      <c r="C1390" s="131" t="s">
        <v>95</v>
      </c>
      <c r="G1390" s="225">
        <v>4105.2700000000004</v>
      </c>
      <c r="H1390" s="225"/>
      <c r="I1390" s="225">
        <v>4105.2700000000004</v>
      </c>
      <c r="J1390" s="225"/>
      <c r="O1390" s="79">
        <v>4105.2700000000004</v>
      </c>
      <c r="P1390" s="79">
        <v>4105.2700000000004</v>
      </c>
    </row>
    <row r="1391" spans="1:31" s="125" customFormat="1" ht="111" outlineLevel="1">
      <c r="A1391" s="152" t="s">
        <v>381</v>
      </c>
      <c r="B1391" s="153" t="s">
        <v>432</v>
      </c>
      <c r="C1391" s="153" t="s">
        <v>173</v>
      </c>
      <c r="D1391" s="154" t="s">
        <v>945</v>
      </c>
      <c r="E1391" s="155">
        <v>1</v>
      </c>
      <c r="F1391" s="156">
        <v>74766.259999999995</v>
      </c>
      <c r="G1391" s="157" t="s">
        <v>98</v>
      </c>
      <c r="H1391" s="158">
        <v>74766.259999999995</v>
      </c>
      <c r="I1391" s="159">
        <v>1</v>
      </c>
      <c r="J1391" s="158">
        <v>74766.259999999995</v>
      </c>
      <c r="K1391" s="126"/>
      <c r="L1391" s="126"/>
      <c r="M1391" s="126"/>
      <c r="R1391" s="125">
        <v>0</v>
      </c>
      <c r="S1391" s="125">
        <v>0</v>
      </c>
      <c r="T1391" s="125">
        <v>0</v>
      </c>
      <c r="U1391" s="125">
        <v>0</v>
      </c>
    </row>
    <row r="1392" spans="1:31" s="125" customFormat="1" ht="15" outlineLevel="1">
      <c r="A1392" s="126"/>
      <c r="B1392" s="126"/>
      <c r="C1392" s="131" t="s">
        <v>95</v>
      </c>
      <c r="D1392" s="126"/>
      <c r="E1392" s="126"/>
      <c r="F1392" s="126"/>
      <c r="G1392" s="225">
        <v>74766.259999999995</v>
      </c>
      <c r="H1392" s="225"/>
      <c r="I1392" s="225">
        <v>74766.259999999995</v>
      </c>
      <c r="J1392" s="225"/>
      <c r="K1392" s="126"/>
      <c r="L1392" s="126"/>
      <c r="M1392" s="126"/>
      <c r="O1392" s="125">
        <v>74766.259999999995</v>
      </c>
      <c r="P1392" s="125">
        <v>74766.259999999995</v>
      </c>
    </row>
    <row r="1393" spans="1:21" ht="42.75" outlineLevel="1">
      <c r="A1393" s="147" t="s">
        <v>385</v>
      </c>
      <c r="B1393" s="148" t="s">
        <v>946</v>
      </c>
      <c r="C1393" s="148" t="s">
        <v>947</v>
      </c>
      <c r="D1393" s="149" t="s">
        <v>948</v>
      </c>
      <c r="E1393" s="134">
        <v>1</v>
      </c>
      <c r="F1393" s="150"/>
      <c r="G1393" s="127"/>
      <c r="H1393" s="128"/>
      <c r="I1393" s="151" t="s">
        <v>98</v>
      </c>
      <c r="J1393" s="128"/>
      <c r="R1393" s="47">
        <v>96.73</v>
      </c>
      <c r="S1393" s="47">
        <v>96.73</v>
      </c>
      <c r="T1393" s="47">
        <v>62.72</v>
      </c>
      <c r="U1393" s="47">
        <v>62.72</v>
      </c>
    </row>
    <row r="1394" spans="1:21" ht="28.5" outlineLevel="1">
      <c r="A1394" s="147"/>
      <c r="B1394" s="148"/>
      <c r="C1394" s="148" t="s">
        <v>88</v>
      </c>
      <c r="D1394" s="149"/>
      <c r="E1394" s="134"/>
      <c r="F1394" s="150">
        <v>52</v>
      </c>
      <c r="G1394" s="127" t="s">
        <v>943</v>
      </c>
      <c r="H1394" s="128">
        <v>75.349999999999994</v>
      </c>
      <c r="I1394" s="151">
        <v>1</v>
      </c>
      <c r="J1394" s="128">
        <v>75.349999999999994</v>
      </c>
      <c r="Q1394" s="47">
        <v>75.349999999999994</v>
      </c>
    </row>
    <row r="1395" spans="1:21" ht="28.5" outlineLevel="1">
      <c r="A1395" s="147"/>
      <c r="B1395" s="148"/>
      <c r="C1395" s="148" t="s">
        <v>89</v>
      </c>
      <c r="D1395" s="149"/>
      <c r="E1395" s="134"/>
      <c r="F1395" s="150">
        <v>7.98</v>
      </c>
      <c r="G1395" s="127" t="s">
        <v>944</v>
      </c>
      <c r="H1395" s="128">
        <v>12.57</v>
      </c>
      <c r="I1395" s="151">
        <v>1</v>
      </c>
      <c r="J1395" s="128">
        <v>12.57</v>
      </c>
    </row>
    <row r="1396" spans="1:21" ht="28.5" outlineLevel="1">
      <c r="A1396" s="147"/>
      <c r="B1396" s="148"/>
      <c r="C1396" s="148" t="s">
        <v>96</v>
      </c>
      <c r="D1396" s="149"/>
      <c r="E1396" s="134"/>
      <c r="F1396" s="150">
        <v>0.14000000000000001</v>
      </c>
      <c r="G1396" s="127" t="s">
        <v>944</v>
      </c>
      <c r="H1396" s="160">
        <v>0.22</v>
      </c>
      <c r="I1396" s="151">
        <v>1</v>
      </c>
      <c r="J1396" s="160">
        <v>0.22</v>
      </c>
      <c r="Q1396" s="47">
        <v>0.22</v>
      </c>
    </row>
    <row r="1397" spans="1:21" ht="14.25" outlineLevel="1">
      <c r="A1397" s="147"/>
      <c r="B1397" s="148"/>
      <c r="C1397" s="148" t="s">
        <v>97</v>
      </c>
      <c r="D1397" s="149"/>
      <c r="E1397" s="134"/>
      <c r="F1397" s="150">
        <v>188.57</v>
      </c>
      <c r="G1397" s="127" t="s">
        <v>98</v>
      </c>
      <c r="H1397" s="128">
        <v>188.57</v>
      </c>
      <c r="I1397" s="151">
        <v>1</v>
      </c>
      <c r="J1397" s="128">
        <v>188.57</v>
      </c>
    </row>
    <row r="1398" spans="1:21" ht="14.25" outlineLevel="1">
      <c r="A1398" s="147"/>
      <c r="B1398" s="148"/>
      <c r="C1398" s="148" t="s">
        <v>90</v>
      </c>
      <c r="D1398" s="149" t="s">
        <v>91</v>
      </c>
      <c r="E1398" s="134">
        <v>128</v>
      </c>
      <c r="F1398" s="150"/>
      <c r="G1398" s="127"/>
      <c r="H1398" s="128">
        <v>96.73</v>
      </c>
      <c r="I1398" s="151">
        <v>128</v>
      </c>
      <c r="J1398" s="128">
        <v>96.73</v>
      </c>
    </row>
    <row r="1399" spans="1:21" ht="14.25" outlineLevel="1">
      <c r="A1399" s="147"/>
      <c r="B1399" s="148"/>
      <c r="C1399" s="148" t="s">
        <v>92</v>
      </c>
      <c r="D1399" s="149" t="s">
        <v>91</v>
      </c>
      <c r="E1399" s="134">
        <v>83</v>
      </c>
      <c r="F1399" s="150"/>
      <c r="G1399" s="127"/>
      <c r="H1399" s="128">
        <v>62.72</v>
      </c>
      <c r="I1399" s="151">
        <v>83</v>
      </c>
      <c r="J1399" s="128">
        <v>62.72</v>
      </c>
    </row>
    <row r="1400" spans="1:21" ht="28.5" outlineLevel="1">
      <c r="A1400" s="152"/>
      <c r="B1400" s="153"/>
      <c r="C1400" s="153" t="s">
        <v>93</v>
      </c>
      <c r="D1400" s="154" t="s">
        <v>94</v>
      </c>
      <c r="E1400" s="155">
        <v>5.95</v>
      </c>
      <c r="F1400" s="156"/>
      <c r="G1400" s="157" t="s">
        <v>943</v>
      </c>
      <c r="H1400" s="158">
        <v>8.6215499999999992</v>
      </c>
      <c r="I1400" s="159"/>
      <c r="J1400" s="158"/>
    </row>
    <row r="1401" spans="1:21" ht="15" outlineLevel="1">
      <c r="C1401" s="131" t="s">
        <v>95</v>
      </c>
      <c r="G1401" s="225">
        <v>435.93999999999994</v>
      </c>
      <c r="H1401" s="225"/>
      <c r="I1401" s="225">
        <v>435.94</v>
      </c>
      <c r="J1401" s="225"/>
      <c r="O1401" s="79">
        <v>435.93999999999994</v>
      </c>
      <c r="P1401" s="79">
        <v>435.94</v>
      </c>
    </row>
    <row r="1402" spans="1:21" ht="57" outlineLevel="1">
      <c r="A1402" s="152" t="s">
        <v>392</v>
      </c>
      <c r="B1402" s="153" t="s">
        <v>949</v>
      </c>
      <c r="C1402" s="153" t="s">
        <v>950</v>
      </c>
      <c r="D1402" s="154" t="s">
        <v>454</v>
      </c>
      <c r="E1402" s="155">
        <v>1</v>
      </c>
      <c r="F1402" s="156">
        <v>4059.77</v>
      </c>
      <c r="G1402" s="157" t="s">
        <v>98</v>
      </c>
      <c r="H1402" s="158">
        <v>4059.77</v>
      </c>
      <c r="I1402" s="159">
        <v>1</v>
      </c>
      <c r="J1402" s="158">
        <v>4059.77</v>
      </c>
      <c r="R1402" s="47">
        <v>0</v>
      </c>
      <c r="S1402" s="47">
        <v>0</v>
      </c>
      <c r="T1402" s="47">
        <v>0</v>
      </c>
      <c r="U1402" s="47">
        <v>0</v>
      </c>
    </row>
    <row r="1403" spans="1:21" ht="15" outlineLevel="1">
      <c r="C1403" s="131" t="s">
        <v>95</v>
      </c>
      <c r="G1403" s="225">
        <v>4059.77</v>
      </c>
      <c r="H1403" s="225"/>
      <c r="I1403" s="225">
        <v>4059.77</v>
      </c>
      <c r="J1403" s="225"/>
      <c r="O1403" s="47">
        <v>4059.77</v>
      </c>
      <c r="P1403" s="47">
        <v>4059.77</v>
      </c>
    </row>
    <row r="1404" spans="1:21" ht="42.75" outlineLevel="1">
      <c r="A1404" s="147" t="s">
        <v>396</v>
      </c>
      <c r="B1404" s="148" t="s">
        <v>951</v>
      </c>
      <c r="C1404" s="148" t="s">
        <v>952</v>
      </c>
      <c r="D1404" s="149" t="s">
        <v>460</v>
      </c>
      <c r="E1404" s="134">
        <v>2</v>
      </c>
      <c r="F1404" s="150"/>
      <c r="G1404" s="127"/>
      <c r="H1404" s="128"/>
      <c r="I1404" s="151" t="s">
        <v>98</v>
      </c>
      <c r="J1404" s="128"/>
      <c r="R1404" s="47">
        <v>59.83</v>
      </c>
      <c r="S1404" s="47">
        <v>59.83</v>
      </c>
      <c r="T1404" s="47">
        <v>38.79</v>
      </c>
      <c r="U1404" s="47">
        <v>38.79</v>
      </c>
    </row>
    <row r="1405" spans="1:21" ht="28.5" outlineLevel="1">
      <c r="A1405" s="147"/>
      <c r="B1405" s="148"/>
      <c r="C1405" s="148" t="s">
        <v>88</v>
      </c>
      <c r="D1405" s="149"/>
      <c r="E1405" s="134"/>
      <c r="F1405" s="150">
        <v>16.13</v>
      </c>
      <c r="G1405" s="127" t="s">
        <v>943</v>
      </c>
      <c r="H1405" s="128">
        <v>46.74</v>
      </c>
      <c r="I1405" s="151">
        <v>1</v>
      </c>
      <c r="J1405" s="128">
        <v>46.74</v>
      </c>
      <c r="Q1405" s="47">
        <v>46.74</v>
      </c>
    </row>
    <row r="1406" spans="1:21" ht="28.5" outlineLevel="1">
      <c r="A1406" s="147"/>
      <c r="B1406" s="148"/>
      <c r="C1406" s="148" t="s">
        <v>89</v>
      </c>
      <c r="D1406" s="149"/>
      <c r="E1406" s="134"/>
      <c r="F1406" s="150">
        <v>3.18</v>
      </c>
      <c r="G1406" s="127" t="s">
        <v>944</v>
      </c>
      <c r="H1406" s="128">
        <v>10.02</v>
      </c>
      <c r="I1406" s="151">
        <v>1</v>
      </c>
      <c r="J1406" s="128">
        <v>10.02</v>
      </c>
    </row>
    <row r="1407" spans="1:21" ht="14.25" outlineLevel="1">
      <c r="A1407" s="147"/>
      <c r="B1407" s="148"/>
      <c r="C1407" s="148" t="s">
        <v>97</v>
      </c>
      <c r="D1407" s="149"/>
      <c r="E1407" s="134"/>
      <c r="F1407" s="150">
        <v>11.62</v>
      </c>
      <c r="G1407" s="127" t="s">
        <v>98</v>
      </c>
      <c r="H1407" s="128">
        <v>23.24</v>
      </c>
      <c r="I1407" s="151">
        <v>1</v>
      </c>
      <c r="J1407" s="128">
        <v>23.24</v>
      </c>
    </row>
    <row r="1408" spans="1:21" ht="14.25" outlineLevel="1">
      <c r="A1408" s="147"/>
      <c r="B1408" s="148"/>
      <c r="C1408" s="148" t="s">
        <v>90</v>
      </c>
      <c r="D1408" s="149" t="s">
        <v>91</v>
      </c>
      <c r="E1408" s="134">
        <v>128</v>
      </c>
      <c r="F1408" s="150"/>
      <c r="G1408" s="127"/>
      <c r="H1408" s="128">
        <v>59.83</v>
      </c>
      <c r="I1408" s="151">
        <v>128</v>
      </c>
      <c r="J1408" s="128">
        <v>59.83</v>
      </c>
    </row>
    <row r="1409" spans="1:21" ht="14.25" outlineLevel="1">
      <c r="A1409" s="147"/>
      <c r="B1409" s="148"/>
      <c r="C1409" s="148" t="s">
        <v>92</v>
      </c>
      <c r="D1409" s="149" t="s">
        <v>91</v>
      </c>
      <c r="E1409" s="134">
        <v>83</v>
      </c>
      <c r="F1409" s="150"/>
      <c r="G1409" s="127"/>
      <c r="H1409" s="128">
        <v>38.79</v>
      </c>
      <c r="I1409" s="151">
        <v>83</v>
      </c>
      <c r="J1409" s="128">
        <v>38.79</v>
      </c>
    </row>
    <row r="1410" spans="1:21" ht="28.5" outlineLevel="1">
      <c r="A1410" s="152"/>
      <c r="B1410" s="153"/>
      <c r="C1410" s="153" t="s">
        <v>93</v>
      </c>
      <c r="D1410" s="154" t="s">
        <v>94</v>
      </c>
      <c r="E1410" s="155">
        <v>1.82</v>
      </c>
      <c r="F1410" s="156"/>
      <c r="G1410" s="157" t="s">
        <v>943</v>
      </c>
      <c r="H1410" s="158">
        <v>5.2743600000000006</v>
      </c>
      <c r="I1410" s="159"/>
      <c r="J1410" s="158"/>
    </row>
    <row r="1411" spans="1:21" ht="15" outlineLevel="1">
      <c r="C1411" s="131" t="s">
        <v>95</v>
      </c>
      <c r="G1411" s="225">
        <v>178.62</v>
      </c>
      <c r="H1411" s="225"/>
      <c r="I1411" s="225">
        <v>178.62</v>
      </c>
      <c r="J1411" s="225"/>
      <c r="O1411" s="79">
        <v>178.62</v>
      </c>
      <c r="P1411" s="79">
        <v>178.62</v>
      </c>
    </row>
    <row r="1412" spans="1:21" ht="42.75" outlineLevel="1">
      <c r="A1412" s="152" t="s">
        <v>401</v>
      </c>
      <c r="B1412" s="153" t="s">
        <v>953</v>
      </c>
      <c r="C1412" s="153" t="s">
        <v>954</v>
      </c>
      <c r="D1412" s="154" t="s">
        <v>454</v>
      </c>
      <c r="E1412" s="155">
        <v>1</v>
      </c>
      <c r="F1412" s="156">
        <v>2966.3</v>
      </c>
      <c r="G1412" s="157" t="s">
        <v>98</v>
      </c>
      <c r="H1412" s="158">
        <v>2966.3</v>
      </c>
      <c r="I1412" s="159">
        <v>1</v>
      </c>
      <c r="J1412" s="158">
        <v>2966.3</v>
      </c>
      <c r="R1412" s="47">
        <v>0</v>
      </c>
      <c r="S1412" s="47">
        <v>0</v>
      </c>
      <c r="T1412" s="47">
        <v>0</v>
      </c>
      <c r="U1412" s="47">
        <v>0</v>
      </c>
    </row>
    <row r="1413" spans="1:21" ht="15" outlineLevel="1">
      <c r="C1413" s="131" t="s">
        <v>95</v>
      </c>
      <c r="G1413" s="225">
        <v>2966.3</v>
      </c>
      <c r="H1413" s="225"/>
      <c r="I1413" s="225">
        <v>2966.3</v>
      </c>
      <c r="J1413" s="225"/>
      <c r="O1413" s="47">
        <v>2966.3</v>
      </c>
      <c r="P1413" s="47">
        <v>2966.3</v>
      </c>
    </row>
    <row r="1414" spans="1:21" ht="42.75" outlineLevel="1">
      <c r="A1414" s="152" t="s">
        <v>405</v>
      </c>
      <c r="B1414" s="153" t="s">
        <v>955</v>
      </c>
      <c r="C1414" s="153" t="s">
        <v>956</v>
      </c>
      <c r="D1414" s="154" t="s">
        <v>454</v>
      </c>
      <c r="E1414" s="155">
        <v>1</v>
      </c>
      <c r="F1414" s="156">
        <v>3920.97</v>
      </c>
      <c r="G1414" s="157" t="s">
        <v>98</v>
      </c>
      <c r="H1414" s="158">
        <v>3920.97</v>
      </c>
      <c r="I1414" s="159">
        <v>1</v>
      </c>
      <c r="J1414" s="158">
        <v>3920.97</v>
      </c>
      <c r="R1414" s="47">
        <v>0</v>
      </c>
      <c r="S1414" s="47">
        <v>0</v>
      </c>
      <c r="T1414" s="47">
        <v>0</v>
      </c>
      <c r="U1414" s="47">
        <v>0</v>
      </c>
    </row>
    <row r="1415" spans="1:21" ht="15" outlineLevel="1">
      <c r="C1415" s="131" t="s">
        <v>95</v>
      </c>
      <c r="G1415" s="225">
        <v>3920.97</v>
      </c>
      <c r="H1415" s="225"/>
      <c r="I1415" s="225">
        <v>3920.97</v>
      </c>
      <c r="J1415" s="225"/>
      <c r="O1415" s="47">
        <v>3920.97</v>
      </c>
      <c r="P1415" s="47">
        <v>3920.97</v>
      </c>
    </row>
    <row r="1416" spans="1:21" ht="71.25" outlineLevel="1">
      <c r="A1416" s="147" t="s">
        <v>414</v>
      </c>
      <c r="B1416" s="148" t="s">
        <v>957</v>
      </c>
      <c r="C1416" s="148" t="s">
        <v>958</v>
      </c>
      <c r="D1416" s="149" t="s">
        <v>959</v>
      </c>
      <c r="E1416" s="134">
        <v>2.4504000000000001</v>
      </c>
      <c r="F1416" s="150"/>
      <c r="G1416" s="127"/>
      <c r="H1416" s="128"/>
      <c r="I1416" s="151" t="s">
        <v>98</v>
      </c>
      <c r="J1416" s="128"/>
      <c r="R1416" s="47">
        <v>241.86</v>
      </c>
      <c r="S1416" s="47">
        <v>241.86</v>
      </c>
      <c r="T1416" s="47">
        <v>188.11</v>
      </c>
      <c r="U1416" s="47">
        <v>188.11</v>
      </c>
    </row>
    <row r="1417" spans="1:21" ht="38.25" outlineLevel="1">
      <c r="C1417" s="163" t="s">
        <v>960</v>
      </c>
    </row>
    <row r="1418" spans="1:21" ht="14.25" outlineLevel="1">
      <c r="A1418" s="147"/>
      <c r="B1418" s="148"/>
      <c r="C1418" s="148" t="s">
        <v>88</v>
      </c>
      <c r="D1418" s="149"/>
      <c r="E1418" s="134"/>
      <c r="F1418" s="150">
        <v>79.36</v>
      </c>
      <c r="G1418" s="127" t="s">
        <v>961</v>
      </c>
      <c r="H1418" s="128">
        <v>268.36</v>
      </c>
      <c r="I1418" s="151">
        <v>1</v>
      </c>
      <c r="J1418" s="128">
        <v>268.36</v>
      </c>
      <c r="Q1418" s="47">
        <v>268.36</v>
      </c>
    </row>
    <row r="1419" spans="1:21" ht="14.25" outlineLevel="1">
      <c r="A1419" s="147"/>
      <c r="B1419" s="148"/>
      <c r="C1419" s="148" t="s">
        <v>89</v>
      </c>
      <c r="D1419" s="149"/>
      <c r="E1419" s="134"/>
      <c r="F1419" s="150">
        <v>2.66</v>
      </c>
      <c r="G1419" s="127" t="s">
        <v>962</v>
      </c>
      <c r="H1419" s="128">
        <v>9.7799999999999994</v>
      </c>
      <c r="I1419" s="151">
        <v>1</v>
      </c>
      <c r="J1419" s="128">
        <v>9.7799999999999994</v>
      </c>
    </row>
    <row r="1420" spans="1:21" ht="14.25" outlineLevel="1">
      <c r="A1420" s="147"/>
      <c r="B1420" s="148"/>
      <c r="C1420" s="148" t="s">
        <v>96</v>
      </c>
      <c r="D1420" s="149"/>
      <c r="E1420" s="134"/>
      <c r="F1420" s="150">
        <v>0.1</v>
      </c>
      <c r="G1420" s="127" t="s">
        <v>962</v>
      </c>
      <c r="H1420" s="160">
        <v>0.37</v>
      </c>
      <c r="I1420" s="151">
        <v>1</v>
      </c>
      <c r="J1420" s="160">
        <v>0.37</v>
      </c>
      <c r="Q1420" s="47">
        <v>0.37</v>
      </c>
    </row>
    <row r="1421" spans="1:21" ht="14.25" outlineLevel="1">
      <c r="A1421" s="147"/>
      <c r="B1421" s="148"/>
      <c r="C1421" s="148" t="s">
        <v>97</v>
      </c>
      <c r="D1421" s="149"/>
      <c r="E1421" s="134"/>
      <c r="F1421" s="150">
        <v>152.72999999999999</v>
      </c>
      <c r="G1421" s="127" t="s">
        <v>98</v>
      </c>
      <c r="H1421" s="128">
        <v>374.25</v>
      </c>
      <c r="I1421" s="151">
        <v>1</v>
      </c>
      <c r="J1421" s="128">
        <v>374.25</v>
      </c>
    </row>
    <row r="1422" spans="1:21" ht="14.25" outlineLevel="1">
      <c r="A1422" s="147"/>
      <c r="B1422" s="148"/>
      <c r="C1422" s="148" t="s">
        <v>90</v>
      </c>
      <c r="D1422" s="149" t="s">
        <v>91</v>
      </c>
      <c r="E1422" s="134">
        <v>90</v>
      </c>
      <c r="F1422" s="150"/>
      <c r="G1422" s="127"/>
      <c r="H1422" s="128">
        <v>241.86</v>
      </c>
      <c r="I1422" s="151">
        <v>90</v>
      </c>
      <c r="J1422" s="128">
        <v>241.86</v>
      </c>
    </row>
    <row r="1423" spans="1:21" ht="14.25" outlineLevel="1">
      <c r="A1423" s="147"/>
      <c r="B1423" s="148"/>
      <c r="C1423" s="148" t="s">
        <v>92</v>
      </c>
      <c r="D1423" s="149" t="s">
        <v>91</v>
      </c>
      <c r="E1423" s="134">
        <v>70</v>
      </c>
      <c r="F1423" s="150"/>
      <c r="G1423" s="127"/>
      <c r="H1423" s="128">
        <v>188.11</v>
      </c>
      <c r="I1423" s="151">
        <v>70</v>
      </c>
      <c r="J1423" s="128">
        <v>188.11</v>
      </c>
    </row>
    <row r="1424" spans="1:21" ht="14.25" outlineLevel="1">
      <c r="A1424" s="152"/>
      <c r="B1424" s="153"/>
      <c r="C1424" s="153" t="s">
        <v>93</v>
      </c>
      <c r="D1424" s="154" t="s">
        <v>94</v>
      </c>
      <c r="E1424" s="155">
        <v>9.08</v>
      </c>
      <c r="F1424" s="156"/>
      <c r="G1424" s="157" t="s">
        <v>961</v>
      </c>
      <c r="H1424" s="158">
        <v>30.704492159999997</v>
      </c>
      <c r="I1424" s="159"/>
      <c r="J1424" s="158"/>
    </row>
    <row r="1425" spans="1:21" ht="15" outlineLevel="1">
      <c r="C1425" s="131" t="s">
        <v>95</v>
      </c>
      <c r="G1425" s="225">
        <v>1082.3600000000001</v>
      </c>
      <c r="H1425" s="225"/>
      <c r="I1425" s="225">
        <v>1082.3600000000001</v>
      </c>
      <c r="J1425" s="225"/>
      <c r="O1425" s="79">
        <v>1082.3600000000001</v>
      </c>
      <c r="P1425" s="79">
        <v>1082.3600000000001</v>
      </c>
    </row>
    <row r="1426" spans="1:21" ht="71.25" outlineLevel="1">
      <c r="A1426" s="147" t="s">
        <v>417</v>
      </c>
      <c r="B1426" s="148" t="s">
        <v>963</v>
      </c>
      <c r="C1426" s="148" t="s">
        <v>964</v>
      </c>
      <c r="D1426" s="149" t="s">
        <v>965</v>
      </c>
      <c r="E1426" s="134">
        <v>0.1174</v>
      </c>
      <c r="F1426" s="150"/>
      <c r="G1426" s="127"/>
      <c r="H1426" s="128"/>
      <c r="I1426" s="151" t="s">
        <v>98</v>
      </c>
      <c r="J1426" s="128"/>
      <c r="R1426" s="47">
        <v>321.11</v>
      </c>
      <c r="S1426" s="47">
        <v>321.11</v>
      </c>
      <c r="T1426" s="47">
        <v>208.22</v>
      </c>
      <c r="U1426" s="47">
        <v>208.22</v>
      </c>
    </row>
    <row r="1427" spans="1:21" ht="28.5" outlineLevel="1">
      <c r="A1427" s="147"/>
      <c r="B1427" s="148"/>
      <c r="C1427" s="148" t="s">
        <v>88</v>
      </c>
      <c r="D1427" s="149"/>
      <c r="E1427" s="134"/>
      <c r="F1427" s="150">
        <v>1467.1</v>
      </c>
      <c r="G1427" s="127" t="s">
        <v>943</v>
      </c>
      <c r="H1427" s="128">
        <v>249.57</v>
      </c>
      <c r="I1427" s="151">
        <v>1</v>
      </c>
      <c r="J1427" s="128">
        <v>249.57</v>
      </c>
      <c r="Q1427" s="47">
        <v>249.57</v>
      </c>
    </row>
    <row r="1428" spans="1:21" ht="28.5" outlineLevel="1">
      <c r="A1428" s="147"/>
      <c r="B1428" s="148"/>
      <c r="C1428" s="148" t="s">
        <v>89</v>
      </c>
      <c r="D1428" s="149"/>
      <c r="E1428" s="134"/>
      <c r="F1428" s="150">
        <v>145.07</v>
      </c>
      <c r="G1428" s="127" t="s">
        <v>944</v>
      </c>
      <c r="H1428" s="128">
        <v>26.82</v>
      </c>
      <c r="I1428" s="151">
        <v>1</v>
      </c>
      <c r="J1428" s="128">
        <v>26.82</v>
      </c>
    </row>
    <row r="1429" spans="1:21" ht="28.5" outlineLevel="1">
      <c r="A1429" s="147"/>
      <c r="B1429" s="148"/>
      <c r="C1429" s="148" t="s">
        <v>96</v>
      </c>
      <c r="D1429" s="149"/>
      <c r="E1429" s="134"/>
      <c r="F1429" s="150">
        <v>7.02</v>
      </c>
      <c r="G1429" s="127" t="s">
        <v>944</v>
      </c>
      <c r="H1429" s="160">
        <v>1.3</v>
      </c>
      <c r="I1429" s="151">
        <v>1</v>
      </c>
      <c r="J1429" s="160">
        <v>1.3</v>
      </c>
      <c r="Q1429" s="47">
        <v>1.3</v>
      </c>
    </row>
    <row r="1430" spans="1:21" ht="14.25" outlineLevel="1">
      <c r="A1430" s="147"/>
      <c r="B1430" s="148"/>
      <c r="C1430" s="148" t="s">
        <v>97</v>
      </c>
      <c r="D1430" s="149"/>
      <c r="E1430" s="134"/>
      <c r="F1430" s="150">
        <v>1770.74</v>
      </c>
      <c r="G1430" s="127" t="s">
        <v>98</v>
      </c>
      <c r="H1430" s="128">
        <v>207.88</v>
      </c>
      <c r="I1430" s="151">
        <v>1</v>
      </c>
      <c r="J1430" s="128">
        <v>207.88</v>
      </c>
    </row>
    <row r="1431" spans="1:21" ht="14.25" outlineLevel="1">
      <c r="A1431" s="147"/>
      <c r="B1431" s="148"/>
      <c r="C1431" s="148" t="s">
        <v>90</v>
      </c>
      <c r="D1431" s="149" t="s">
        <v>91</v>
      </c>
      <c r="E1431" s="134">
        <v>128</v>
      </c>
      <c r="F1431" s="150"/>
      <c r="G1431" s="127"/>
      <c r="H1431" s="128">
        <v>321.11</v>
      </c>
      <c r="I1431" s="151">
        <v>128</v>
      </c>
      <c r="J1431" s="128">
        <v>321.11</v>
      </c>
    </row>
    <row r="1432" spans="1:21" ht="14.25" outlineLevel="1">
      <c r="A1432" s="147"/>
      <c r="B1432" s="148"/>
      <c r="C1432" s="148" t="s">
        <v>92</v>
      </c>
      <c r="D1432" s="149" t="s">
        <v>91</v>
      </c>
      <c r="E1432" s="134">
        <v>83</v>
      </c>
      <c r="F1432" s="150"/>
      <c r="G1432" s="127"/>
      <c r="H1432" s="128">
        <v>208.22</v>
      </c>
      <c r="I1432" s="151">
        <v>83</v>
      </c>
      <c r="J1432" s="128">
        <v>208.22</v>
      </c>
    </row>
    <row r="1433" spans="1:21" ht="28.5" outlineLevel="1">
      <c r="A1433" s="152"/>
      <c r="B1433" s="153"/>
      <c r="C1433" s="153" t="s">
        <v>93</v>
      </c>
      <c r="D1433" s="154" t="s">
        <v>94</v>
      </c>
      <c r="E1433" s="155">
        <v>167.86</v>
      </c>
      <c r="F1433" s="156"/>
      <c r="G1433" s="157" t="s">
        <v>943</v>
      </c>
      <c r="H1433" s="158">
        <v>28.555101036</v>
      </c>
      <c r="I1433" s="159"/>
      <c r="J1433" s="158"/>
    </row>
    <row r="1434" spans="1:21" ht="15" outlineLevel="1">
      <c r="C1434" s="131" t="s">
        <v>95</v>
      </c>
      <c r="G1434" s="225">
        <v>1013.6</v>
      </c>
      <c r="H1434" s="225"/>
      <c r="I1434" s="225">
        <v>1013.6</v>
      </c>
      <c r="J1434" s="225"/>
      <c r="O1434" s="79">
        <v>1013.6</v>
      </c>
      <c r="P1434" s="79">
        <v>1013.6</v>
      </c>
    </row>
    <row r="1435" spans="1:21" ht="28.5" outlineLevel="1">
      <c r="A1435" s="147" t="s">
        <v>424</v>
      </c>
      <c r="B1435" s="148" t="s">
        <v>966</v>
      </c>
      <c r="C1435" s="148" t="s">
        <v>967</v>
      </c>
      <c r="D1435" s="149" t="s">
        <v>388</v>
      </c>
      <c r="E1435" s="134">
        <v>5.8700000000000002E-3</v>
      </c>
      <c r="F1435" s="150">
        <v>30398.560000000001</v>
      </c>
      <c r="G1435" s="127" t="s">
        <v>98</v>
      </c>
      <c r="H1435" s="128">
        <v>178.44</v>
      </c>
      <c r="I1435" s="151">
        <v>1</v>
      </c>
      <c r="J1435" s="128">
        <v>178.44</v>
      </c>
      <c r="R1435" s="47">
        <v>0</v>
      </c>
      <c r="S1435" s="47">
        <v>0</v>
      </c>
      <c r="T1435" s="47">
        <v>0</v>
      </c>
      <c r="U1435" s="47">
        <v>0</v>
      </c>
    </row>
    <row r="1436" spans="1:21" outlineLevel="1">
      <c r="A1436" s="161"/>
      <c r="B1436" s="161"/>
      <c r="C1436" s="162" t="s">
        <v>968</v>
      </c>
      <c r="D1436" s="161"/>
      <c r="E1436" s="161"/>
      <c r="F1436" s="161"/>
      <c r="G1436" s="161"/>
      <c r="H1436" s="161"/>
      <c r="I1436" s="161"/>
      <c r="J1436" s="161"/>
    </row>
    <row r="1437" spans="1:21" ht="15" outlineLevel="1">
      <c r="C1437" s="131" t="s">
        <v>95</v>
      </c>
      <c r="G1437" s="225">
        <v>178.44</v>
      </c>
      <c r="H1437" s="225"/>
      <c r="I1437" s="225">
        <v>178.44</v>
      </c>
      <c r="J1437" s="225"/>
      <c r="O1437" s="47">
        <v>178.44</v>
      </c>
      <c r="P1437" s="47">
        <v>178.44</v>
      </c>
    </row>
    <row r="1438" spans="1:21" ht="42.75" outlineLevel="1">
      <c r="A1438" s="152" t="s">
        <v>711</v>
      </c>
      <c r="B1438" s="153" t="s">
        <v>969</v>
      </c>
      <c r="C1438" s="153" t="s">
        <v>970</v>
      </c>
      <c r="D1438" s="154" t="s">
        <v>21</v>
      </c>
      <c r="E1438" s="155">
        <v>11.74</v>
      </c>
      <c r="F1438" s="156">
        <v>151.83000000000001</v>
      </c>
      <c r="G1438" s="157" t="s">
        <v>98</v>
      </c>
      <c r="H1438" s="158">
        <v>1782.48</v>
      </c>
      <c r="I1438" s="159">
        <v>1</v>
      </c>
      <c r="J1438" s="158">
        <v>1782.48</v>
      </c>
      <c r="R1438" s="47">
        <v>0</v>
      </c>
      <c r="S1438" s="47">
        <v>0</v>
      </c>
      <c r="T1438" s="47">
        <v>0</v>
      </c>
      <c r="U1438" s="47">
        <v>0</v>
      </c>
    </row>
    <row r="1439" spans="1:21" ht="15" outlineLevel="1">
      <c r="C1439" s="131" t="s">
        <v>95</v>
      </c>
      <c r="G1439" s="225">
        <v>1782.48</v>
      </c>
      <c r="H1439" s="225"/>
      <c r="I1439" s="225">
        <v>1782.48</v>
      </c>
      <c r="J1439" s="225"/>
      <c r="O1439" s="47">
        <v>1782.48</v>
      </c>
      <c r="P1439" s="47">
        <v>1782.48</v>
      </c>
    </row>
    <row r="1440" spans="1:21" ht="42.75" outlineLevel="1">
      <c r="A1440" s="152" t="s">
        <v>714</v>
      </c>
      <c r="B1440" s="153" t="s">
        <v>971</v>
      </c>
      <c r="C1440" s="153" t="s">
        <v>972</v>
      </c>
      <c r="D1440" s="154" t="s">
        <v>973</v>
      </c>
      <c r="E1440" s="155">
        <v>1</v>
      </c>
      <c r="F1440" s="156">
        <v>64.78</v>
      </c>
      <c r="G1440" s="157" t="s">
        <v>98</v>
      </c>
      <c r="H1440" s="158">
        <v>64.78</v>
      </c>
      <c r="I1440" s="159">
        <v>1</v>
      </c>
      <c r="J1440" s="158">
        <v>64.78</v>
      </c>
      <c r="R1440" s="47">
        <v>0</v>
      </c>
      <c r="S1440" s="47">
        <v>0</v>
      </c>
      <c r="T1440" s="47">
        <v>0</v>
      </c>
      <c r="U1440" s="47">
        <v>0</v>
      </c>
    </row>
    <row r="1441" spans="1:21" ht="15" outlineLevel="1">
      <c r="C1441" s="131" t="s">
        <v>95</v>
      </c>
      <c r="G1441" s="225">
        <v>64.78</v>
      </c>
      <c r="H1441" s="225"/>
      <c r="I1441" s="225">
        <v>64.78</v>
      </c>
      <c r="J1441" s="225"/>
      <c r="O1441" s="47">
        <v>64.78</v>
      </c>
      <c r="P1441" s="47">
        <v>64.78</v>
      </c>
    </row>
    <row r="1442" spans="1:21" ht="71.25" outlineLevel="1">
      <c r="A1442" s="147" t="s">
        <v>717</v>
      </c>
      <c r="B1442" s="148" t="s">
        <v>974</v>
      </c>
      <c r="C1442" s="148" t="s">
        <v>975</v>
      </c>
      <c r="D1442" s="149" t="s">
        <v>965</v>
      </c>
      <c r="E1442" s="134">
        <v>7.9000000000000008E-3</v>
      </c>
      <c r="F1442" s="150"/>
      <c r="G1442" s="127"/>
      <c r="H1442" s="128"/>
      <c r="I1442" s="151" t="s">
        <v>98</v>
      </c>
      <c r="J1442" s="128"/>
      <c r="R1442" s="47">
        <v>19.78</v>
      </c>
      <c r="S1442" s="47">
        <v>19.78</v>
      </c>
      <c r="T1442" s="47">
        <v>12.82</v>
      </c>
      <c r="U1442" s="47">
        <v>12.82</v>
      </c>
    </row>
    <row r="1443" spans="1:21" ht="28.5" outlineLevel="1">
      <c r="A1443" s="147"/>
      <c r="B1443" s="148"/>
      <c r="C1443" s="148" t="s">
        <v>88</v>
      </c>
      <c r="D1443" s="149"/>
      <c r="E1443" s="134"/>
      <c r="F1443" s="150">
        <v>1343.25</v>
      </c>
      <c r="G1443" s="127" t="s">
        <v>943</v>
      </c>
      <c r="H1443" s="128">
        <v>15.38</v>
      </c>
      <c r="I1443" s="151">
        <v>1</v>
      </c>
      <c r="J1443" s="128">
        <v>15.38</v>
      </c>
      <c r="Q1443" s="47">
        <v>15.38</v>
      </c>
    </row>
    <row r="1444" spans="1:21" ht="28.5" outlineLevel="1">
      <c r="A1444" s="147"/>
      <c r="B1444" s="148"/>
      <c r="C1444" s="148" t="s">
        <v>89</v>
      </c>
      <c r="D1444" s="149"/>
      <c r="E1444" s="134"/>
      <c r="F1444" s="150">
        <v>117.92</v>
      </c>
      <c r="G1444" s="127" t="s">
        <v>944</v>
      </c>
      <c r="H1444" s="128">
        <v>1.47</v>
      </c>
      <c r="I1444" s="151">
        <v>1</v>
      </c>
      <c r="J1444" s="128">
        <v>1.47</v>
      </c>
    </row>
    <row r="1445" spans="1:21" ht="28.5" outlineLevel="1">
      <c r="A1445" s="147"/>
      <c r="B1445" s="148"/>
      <c r="C1445" s="148" t="s">
        <v>96</v>
      </c>
      <c r="D1445" s="149"/>
      <c r="E1445" s="134"/>
      <c r="F1445" s="150">
        <v>5.81</v>
      </c>
      <c r="G1445" s="127" t="s">
        <v>944</v>
      </c>
      <c r="H1445" s="160">
        <v>7.0000000000000007E-2</v>
      </c>
      <c r="I1445" s="151">
        <v>1</v>
      </c>
      <c r="J1445" s="160">
        <v>7.0000000000000007E-2</v>
      </c>
      <c r="Q1445" s="47">
        <v>7.0000000000000007E-2</v>
      </c>
    </row>
    <row r="1446" spans="1:21" ht="14.25" outlineLevel="1">
      <c r="A1446" s="147"/>
      <c r="B1446" s="148"/>
      <c r="C1446" s="148" t="s">
        <v>97</v>
      </c>
      <c r="D1446" s="149"/>
      <c r="E1446" s="134"/>
      <c r="F1446" s="150">
        <v>1589.35</v>
      </c>
      <c r="G1446" s="127" t="s">
        <v>98</v>
      </c>
      <c r="H1446" s="128">
        <v>12.56</v>
      </c>
      <c r="I1446" s="151">
        <v>1</v>
      </c>
      <c r="J1446" s="128">
        <v>12.56</v>
      </c>
    </row>
    <row r="1447" spans="1:21" ht="14.25" outlineLevel="1">
      <c r="A1447" s="147"/>
      <c r="B1447" s="148"/>
      <c r="C1447" s="148" t="s">
        <v>90</v>
      </c>
      <c r="D1447" s="149" t="s">
        <v>91</v>
      </c>
      <c r="E1447" s="134">
        <v>128</v>
      </c>
      <c r="F1447" s="150"/>
      <c r="G1447" s="127"/>
      <c r="H1447" s="128">
        <v>19.78</v>
      </c>
      <c r="I1447" s="151">
        <v>128</v>
      </c>
      <c r="J1447" s="128">
        <v>19.78</v>
      </c>
    </row>
    <row r="1448" spans="1:21" ht="14.25" outlineLevel="1">
      <c r="A1448" s="147"/>
      <c r="B1448" s="148"/>
      <c r="C1448" s="148" t="s">
        <v>92</v>
      </c>
      <c r="D1448" s="149" t="s">
        <v>91</v>
      </c>
      <c r="E1448" s="134">
        <v>83</v>
      </c>
      <c r="F1448" s="150"/>
      <c r="G1448" s="127"/>
      <c r="H1448" s="128">
        <v>12.82</v>
      </c>
      <c r="I1448" s="151">
        <v>83</v>
      </c>
      <c r="J1448" s="128">
        <v>12.82</v>
      </c>
    </row>
    <row r="1449" spans="1:21" ht="28.5" outlineLevel="1">
      <c r="A1449" s="152"/>
      <c r="B1449" s="153"/>
      <c r="C1449" s="153" t="s">
        <v>93</v>
      </c>
      <c r="D1449" s="154" t="s">
        <v>94</v>
      </c>
      <c r="E1449" s="155">
        <v>153.69</v>
      </c>
      <c r="F1449" s="156"/>
      <c r="G1449" s="157" t="s">
        <v>943</v>
      </c>
      <c r="H1449" s="158">
        <v>1.7593047989999999</v>
      </c>
      <c r="I1449" s="159"/>
      <c r="J1449" s="158"/>
    </row>
    <row r="1450" spans="1:21" ht="15" outlineLevel="1">
      <c r="C1450" s="131" t="s">
        <v>95</v>
      </c>
      <c r="G1450" s="225">
        <v>62.010000000000005</v>
      </c>
      <c r="H1450" s="225"/>
      <c r="I1450" s="225">
        <v>62.010000000000005</v>
      </c>
      <c r="J1450" s="225"/>
      <c r="O1450" s="79">
        <v>62.010000000000005</v>
      </c>
      <c r="P1450" s="79">
        <v>62.010000000000005</v>
      </c>
    </row>
    <row r="1451" spans="1:21" ht="28.5" outlineLevel="1">
      <c r="A1451" s="147" t="s">
        <v>427</v>
      </c>
      <c r="B1451" s="148" t="s">
        <v>966</v>
      </c>
      <c r="C1451" s="148" t="s">
        <v>967</v>
      </c>
      <c r="D1451" s="149" t="s">
        <v>388</v>
      </c>
      <c r="E1451" s="134">
        <v>3.9500000000000001E-4</v>
      </c>
      <c r="F1451" s="150">
        <v>30398.560000000001</v>
      </c>
      <c r="G1451" s="127" t="s">
        <v>98</v>
      </c>
      <c r="H1451" s="128">
        <v>12.01</v>
      </c>
      <c r="I1451" s="151">
        <v>1</v>
      </c>
      <c r="J1451" s="128">
        <v>12.01</v>
      </c>
      <c r="R1451" s="47">
        <v>0</v>
      </c>
      <c r="S1451" s="47">
        <v>0</v>
      </c>
      <c r="T1451" s="47">
        <v>0</v>
      </c>
      <c r="U1451" s="47">
        <v>0</v>
      </c>
    </row>
    <row r="1452" spans="1:21" outlineLevel="1">
      <c r="A1452" s="161"/>
      <c r="B1452" s="161"/>
      <c r="C1452" s="162" t="s">
        <v>976</v>
      </c>
      <c r="D1452" s="161"/>
      <c r="E1452" s="161"/>
      <c r="F1452" s="161"/>
      <c r="G1452" s="161"/>
      <c r="H1452" s="161"/>
      <c r="I1452" s="161"/>
      <c r="J1452" s="161"/>
    </row>
    <row r="1453" spans="1:21" ht="15" outlineLevel="1">
      <c r="C1453" s="131" t="s">
        <v>95</v>
      </c>
      <c r="G1453" s="225">
        <v>12.01</v>
      </c>
      <c r="H1453" s="225"/>
      <c r="I1453" s="225">
        <v>12.01</v>
      </c>
      <c r="J1453" s="225"/>
      <c r="O1453" s="47">
        <v>12.01</v>
      </c>
      <c r="P1453" s="47">
        <v>12.01</v>
      </c>
    </row>
    <row r="1454" spans="1:21" ht="42.75" outlineLevel="1">
      <c r="A1454" s="152" t="s">
        <v>431</v>
      </c>
      <c r="B1454" s="153" t="s">
        <v>977</v>
      </c>
      <c r="C1454" s="153" t="s">
        <v>978</v>
      </c>
      <c r="D1454" s="154" t="s">
        <v>21</v>
      </c>
      <c r="E1454" s="155">
        <v>0.79</v>
      </c>
      <c r="F1454" s="156">
        <v>141.12</v>
      </c>
      <c r="G1454" s="157" t="s">
        <v>98</v>
      </c>
      <c r="H1454" s="158">
        <v>111.48</v>
      </c>
      <c r="I1454" s="159">
        <v>1</v>
      </c>
      <c r="J1454" s="158">
        <v>111.48</v>
      </c>
      <c r="R1454" s="47">
        <v>0</v>
      </c>
      <c r="S1454" s="47">
        <v>0</v>
      </c>
      <c r="T1454" s="47">
        <v>0</v>
      </c>
      <c r="U1454" s="47">
        <v>0</v>
      </c>
    </row>
    <row r="1455" spans="1:21" ht="15" outlineLevel="1">
      <c r="C1455" s="131" t="s">
        <v>95</v>
      </c>
      <c r="G1455" s="225">
        <v>111.48</v>
      </c>
      <c r="H1455" s="225"/>
      <c r="I1455" s="225">
        <v>111.48</v>
      </c>
      <c r="J1455" s="225"/>
      <c r="O1455" s="47">
        <v>111.48</v>
      </c>
      <c r="P1455" s="47">
        <v>111.48</v>
      </c>
    </row>
    <row r="1456" spans="1:21" ht="71.25" outlineLevel="1">
      <c r="A1456" s="147" t="s">
        <v>433</v>
      </c>
      <c r="B1456" s="148" t="s">
        <v>979</v>
      </c>
      <c r="C1456" s="148" t="s">
        <v>980</v>
      </c>
      <c r="D1456" s="149" t="s">
        <v>965</v>
      </c>
      <c r="E1456" s="134">
        <v>2.5000000000000001E-3</v>
      </c>
      <c r="F1456" s="150"/>
      <c r="G1456" s="127"/>
      <c r="H1456" s="128"/>
      <c r="I1456" s="151" t="s">
        <v>98</v>
      </c>
      <c r="J1456" s="128"/>
      <c r="R1456" s="47">
        <v>5.41</v>
      </c>
      <c r="S1456" s="47">
        <v>5.41</v>
      </c>
      <c r="T1456" s="47">
        <v>3.51</v>
      </c>
      <c r="U1456" s="47">
        <v>3.51</v>
      </c>
    </row>
    <row r="1457" spans="1:21" ht="28.5" outlineLevel="1">
      <c r="A1457" s="147"/>
      <c r="B1457" s="148"/>
      <c r="C1457" s="148" t="s">
        <v>88</v>
      </c>
      <c r="D1457" s="149"/>
      <c r="E1457" s="134"/>
      <c r="F1457" s="150">
        <v>1162.25</v>
      </c>
      <c r="G1457" s="127" t="s">
        <v>943</v>
      </c>
      <c r="H1457" s="128">
        <v>4.21</v>
      </c>
      <c r="I1457" s="151">
        <v>1</v>
      </c>
      <c r="J1457" s="128">
        <v>4.21</v>
      </c>
      <c r="Q1457" s="47">
        <v>4.21</v>
      </c>
    </row>
    <row r="1458" spans="1:21" ht="28.5" outlineLevel="1">
      <c r="A1458" s="147"/>
      <c r="B1458" s="148"/>
      <c r="C1458" s="148" t="s">
        <v>89</v>
      </c>
      <c r="D1458" s="149"/>
      <c r="E1458" s="134"/>
      <c r="F1458" s="150">
        <v>107.31</v>
      </c>
      <c r="G1458" s="127" t="s">
        <v>944</v>
      </c>
      <c r="H1458" s="128">
        <v>0.42</v>
      </c>
      <c r="I1458" s="151">
        <v>1</v>
      </c>
      <c r="J1458" s="128">
        <v>0.42</v>
      </c>
    </row>
    <row r="1459" spans="1:21" ht="28.5" outlineLevel="1">
      <c r="A1459" s="147"/>
      <c r="B1459" s="148"/>
      <c r="C1459" s="148" t="s">
        <v>96</v>
      </c>
      <c r="D1459" s="149"/>
      <c r="E1459" s="134"/>
      <c r="F1459" s="150">
        <v>5.13</v>
      </c>
      <c r="G1459" s="127" t="s">
        <v>944</v>
      </c>
      <c r="H1459" s="160">
        <v>0.02</v>
      </c>
      <c r="I1459" s="151">
        <v>1</v>
      </c>
      <c r="J1459" s="160">
        <v>0.02</v>
      </c>
      <c r="Q1459" s="47">
        <v>0.02</v>
      </c>
    </row>
    <row r="1460" spans="1:21" ht="14.25" outlineLevel="1">
      <c r="A1460" s="147"/>
      <c r="B1460" s="148"/>
      <c r="C1460" s="148" t="s">
        <v>97</v>
      </c>
      <c r="D1460" s="149"/>
      <c r="E1460" s="134"/>
      <c r="F1460" s="150">
        <v>1088.73</v>
      </c>
      <c r="G1460" s="127" t="s">
        <v>98</v>
      </c>
      <c r="H1460" s="128">
        <v>2.72</v>
      </c>
      <c r="I1460" s="151">
        <v>1</v>
      </c>
      <c r="J1460" s="128">
        <v>2.72</v>
      </c>
    </row>
    <row r="1461" spans="1:21" ht="14.25" outlineLevel="1">
      <c r="A1461" s="147"/>
      <c r="B1461" s="148"/>
      <c r="C1461" s="148" t="s">
        <v>90</v>
      </c>
      <c r="D1461" s="149" t="s">
        <v>91</v>
      </c>
      <c r="E1461" s="134">
        <v>128</v>
      </c>
      <c r="F1461" s="150"/>
      <c r="G1461" s="127"/>
      <c r="H1461" s="128">
        <v>5.41</v>
      </c>
      <c r="I1461" s="151">
        <v>128</v>
      </c>
      <c r="J1461" s="128">
        <v>5.41</v>
      </c>
    </row>
    <row r="1462" spans="1:21" ht="14.25" outlineLevel="1">
      <c r="A1462" s="147"/>
      <c r="B1462" s="148"/>
      <c r="C1462" s="148" t="s">
        <v>92</v>
      </c>
      <c r="D1462" s="149" t="s">
        <v>91</v>
      </c>
      <c r="E1462" s="134">
        <v>83</v>
      </c>
      <c r="F1462" s="150"/>
      <c r="G1462" s="127"/>
      <c r="H1462" s="128">
        <v>3.51</v>
      </c>
      <c r="I1462" s="151">
        <v>83</v>
      </c>
      <c r="J1462" s="128">
        <v>3.51</v>
      </c>
    </row>
    <row r="1463" spans="1:21" ht="28.5" outlineLevel="1">
      <c r="A1463" s="152"/>
      <c r="B1463" s="153"/>
      <c r="C1463" s="153" t="s">
        <v>93</v>
      </c>
      <c r="D1463" s="154" t="s">
        <v>94</v>
      </c>
      <c r="E1463" s="155">
        <v>132.97999999999999</v>
      </c>
      <c r="F1463" s="156"/>
      <c r="G1463" s="157" t="s">
        <v>943</v>
      </c>
      <c r="H1463" s="158">
        <v>0.4817200499999999</v>
      </c>
      <c r="I1463" s="159"/>
      <c r="J1463" s="158"/>
    </row>
    <row r="1464" spans="1:21" ht="15" outlineLevel="1">
      <c r="C1464" s="131" t="s">
        <v>95</v>
      </c>
      <c r="G1464" s="225">
        <v>16.27</v>
      </c>
      <c r="H1464" s="225"/>
      <c r="I1464" s="225">
        <v>16.27</v>
      </c>
      <c r="J1464" s="225"/>
      <c r="O1464" s="79">
        <v>16.27</v>
      </c>
      <c r="P1464" s="79">
        <v>16.27</v>
      </c>
    </row>
    <row r="1465" spans="1:21" ht="28.5" outlineLevel="1">
      <c r="A1465" s="147" t="s">
        <v>726</v>
      </c>
      <c r="B1465" s="148" t="s">
        <v>966</v>
      </c>
      <c r="C1465" s="148" t="s">
        <v>967</v>
      </c>
      <c r="D1465" s="149" t="s">
        <v>388</v>
      </c>
      <c r="E1465" s="134">
        <v>1.25E-4</v>
      </c>
      <c r="F1465" s="150">
        <v>30398.560000000001</v>
      </c>
      <c r="G1465" s="127" t="s">
        <v>98</v>
      </c>
      <c r="H1465" s="128">
        <v>3.8</v>
      </c>
      <c r="I1465" s="151">
        <v>1</v>
      </c>
      <c r="J1465" s="128">
        <v>3.8</v>
      </c>
      <c r="R1465" s="47">
        <v>0</v>
      </c>
      <c r="S1465" s="47">
        <v>0</v>
      </c>
      <c r="T1465" s="47">
        <v>0</v>
      </c>
      <c r="U1465" s="47">
        <v>0</v>
      </c>
    </row>
    <row r="1466" spans="1:21" outlineLevel="1">
      <c r="A1466" s="161"/>
      <c r="B1466" s="161"/>
      <c r="C1466" s="162" t="s">
        <v>981</v>
      </c>
      <c r="D1466" s="161"/>
      <c r="E1466" s="161"/>
      <c r="F1466" s="161"/>
      <c r="G1466" s="161"/>
      <c r="H1466" s="161"/>
      <c r="I1466" s="161"/>
      <c r="J1466" s="161"/>
    </row>
    <row r="1467" spans="1:21" ht="15" outlineLevel="1">
      <c r="C1467" s="131" t="s">
        <v>95</v>
      </c>
      <c r="G1467" s="225">
        <v>3.8</v>
      </c>
      <c r="H1467" s="225"/>
      <c r="I1467" s="225">
        <v>3.8</v>
      </c>
      <c r="J1467" s="225"/>
      <c r="O1467" s="47">
        <v>3.8</v>
      </c>
      <c r="P1467" s="47">
        <v>3.8</v>
      </c>
    </row>
    <row r="1468" spans="1:21" ht="42.75" outlineLevel="1">
      <c r="A1468" s="152" t="s">
        <v>728</v>
      </c>
      <c r="B1468" s="153" t="s">
        <v>977</v>
      </c>
      <c r="C1468" s="153" t="s">
        <v>978</v>
      </c>
      <c r="D1468" s="154" t="s">
        <v>21</v>
      </c>
      <c r="E1468" s="155">
        <v>0.25</v>
      </c>
      <c r="F1468" s="156">
        <v>141.12</v>
      </c>
      <c r="G1468" s="157" t="s">
        <v>98</v>
      </c>
      <c r="H1468" s="158">
        <v>35.28</v>
      </c>
      <c r="I1468" s="159">
        <v>1</v>
      </c>
      <c r="J1468" s="158">
        <v>35.28</v>
      </c>
      <c r="R1468" s="47">
        <v>0</v>
      </c>
      <c r="S1468" s="47">
        <v>0</v>
      </c>
      <c r="T1468" s="47">
        <v>0</v>
      </c>
      <c r="U1468" s="47">
        <v>0</v>
      </c>
    </row>
    <row r="1469" spans="1:21" ht="15" outlineLevel="1">
      <c r="C1469" s="131" t="s">
        <v>95</v>
      </c>
      <c r="G1469" s="225">
        <v>35.28</v>
      </c>
      <c r="H1469" s="225"/>
      <c r="I1469" s="225">
        <v>35.28</v>
      </c>
      <c r="J1469" s="225"/>
      <c r="O1469" s="47">
        <v>35.28</v>
      </c>
      <c r="P1469" s="47">
        <v>35.28</v>
      </c>
    </row>
    <row r="1470" spans="1:21" ht="71.25" outlineLevel="1">
      <c r="A1470" s="147" t="s">
        <v>731</v>
      </c>
      <c r="B1470" s="148" t="s">
        <v>982</v>
      </c>
      <c r="C1470" s="148" t="s">
        <v>983</v>
      </c>
      <c r="D1470" s="149" t="s">
        <v>965</v>
      </c>
      <c r="E1470" s="134">
        <v>1.0800000000000001E-2</v>
      </c>
      <c r="F1470" s="150"/>
      <c r="G1470" s="127"/>
      <c r="H1470" s="128"/>
      <c r="I1470" s="151" t="s">
        <v>98</v>
      </c>
      <c r="J1470" s="128"/>
      <c r="R1470" s="47">
        <v>27.02</v>
      </c>
      <c r="S1470" s="47">
        <v>27.02</v>
      </c>
      <c r="T1470" s="47">
        <v>17.52</v>
      </c>
      <c r="U1470" s="47">
        <v>17.52</v>
      </c>
    </row>
    <row r="1471" spans="1:21" ht="28.5" outlineLevel="1">
      <c r="A1471" s="147"/>
      <c r="B1471" s="148"/>
      <c r="C1471" s="148" t="s">
        <v>88</v>
      </c>
      <c r="D1471" s="149"/>
      <c r="E1471" s="134"/>
      <c r="F1471" s="150">
        <v>1343.25</v>
      </c>
      <c r="G1471" s="127" t="s">
        <v>943</v>
      </c>
      <c r="H1471" s="128">
        <v>21.02</v>
      </c>
      <c r="I1471" s="151">
        <v>1</v>
      </c>
      <c r="J1471" s="128">
        <v>21.02</v>
      </c>
      <c r="Q1471" s="47">
        <v>21.02</v>
      </c>
    </row>
    <row r="1472" spans="1:21" ht="28.5" outlineLevel="1">
      <c r="A1472" s="147"/>
      <c r="B1472" s="148"/>
      <c r="C1472" s="148" t="s">
        <v>89</v>
      </c>
      <c r="D1472" s="149"/>
      <c r="E1472" s="134"/>
      <c r="F1472" s="150">
        <v>114.81</v>
      </c>
      <c r="G1472" s="127" t="s">
        <v>944</v>
      </c>
      <c r="H1472" s="128">
        <v>1.95</v>
      </c>
      <c r="I1472" s="151">
        <v>1</v>
      </c>
      <c r="J1472" s="128">
        <v>1.95</v>
      </c>
    </row>
    <row r="1473" spans="1:21" ht="28.5" outlineLevel="1">
      <c r="A1473" s="147"/>
      <c r="B1473" s="148"/>
      <c r="C1473" s="148" t="s">
        <v>96</v>
      </c>
      <c r="D1473" s="149"/>
      <c r="E1473" s="134"/>
      <c r="F1473" s="150">
        <v>5.54</v>
      </c>
      <c r="G1473" s="127" t="s">
        <v>944</v>
      </c>
      <c r="H1473" s="160">
        <v>0.09</v>
      </c>
      <c r="I1473" s="151">
        <v>1</v>
      </c>
      <c r="J1473" s="160">
        <v>0.09</v>
      </c>
      <c r="Q1473" s="47">
        <v>0.09</v>
      </c>
    </row>
    <row r="1474" spans="1:21" ht="14.25" outlineLevel="1">
      <c r="A1474" s="147"/>
      <c r="B1474" s="148"/>
      <c r="C1474" s="148" t="s">
        <v>97</v>
      </c>
      <c r="D1474" s="149"/>
      <c r="E1474" s="134"/>
      <c r="F1474" s="150">
        <v>1625.51</v>
      </c>
      <c r="G1474" s="127" t="s">
        <v>98</v>
      </c>
      <c r="H1474" s="128">
        <v>17.559999999999999</v>
      </c>
      <c r="I1474" s="151">
        <v>1</v>
      </c>
      <c r="J1474" s="128">
        <v>17.559999999999999</v>
      </c>
    </row>
    <row r="1475" spans="1:21" ht="14.25" outlineLevel="1">
      <c r="A1475" s="147"/>
      <c r="B1475" s="148"/>
      <c r="C1475" s="148" t="s">
        <v>90</v>
      </c>
      <c r="D1475" s="149" t="s">
        <v>91</v>
      </c>
      <c r="E1475" s="134">
        <v>128</v>
      </c>
      <c r="F1475" s="150"/>
      <c r="G1475" s="127"/>
      <c r="H1475" s="128">
        <v>27.02</v>
      </c>
      <c r="I1475" s="151">
        <v>128</v>
      </c>
      <c r="J1475" s="128">
        <v>27.02</v>
      </c>
    </row>
    <row r="1476" spans="1:21" ht="14.25" outlineLevel="1">
      <c r="A1476" s="147"/>
      <c r="B1476" s="148"/>
      <c r="C1476" s="148" t="s">
        <v>92</v>
      </c>
      <c r="D1476" s="149" t="s">
        <v>91</v>
      </c>
      <c r="E1476" s="134">
        <v>83</v>
      </c>
      <c r="F1476" s="150"/>
      <c r="G1476" s="127"/>
      <c r="H1476" s="128">
        <v>17.52</v>
      </c>
      <c r="I1476" s="151">
        <v>83</v>
      </c>
      <c r="J1476" s="128">
        <v>17.52</v>
      </c>
    </row>
    <row r="1477" spans="1:21" ht="28.5" outlineLevel="1">
      <c r="A1477" s="152"/>
      <c r="B1477" s="153"/>
      <c r="C1477" s="153" t="s">
        <v>93</v>
      </c>
      <c r="D1477" s="154" t="s">
        <v>94</v>
      </c>
      <c r="E1477" s="155">
        <v>153.69</v>
      </c>
      <c r="F1477" s="156"/>
      <c r="G1477" s="157" t="s">
        <v>943</v>
      </c>
      <c r="H1477" s="158">
        <v>2.405125548</v>
      </c>
      <c r="I1477" s="159"/>
      <c r="J1477" s="158"/>
    </row>
    <row r="1478" spans="1:21" ht="15" outlineLevel="1">
      <c r="C1478" s="131" t="s">
        <v>95</v>
      </c>
      <c r="G1478" s="225">
        <v>85.07</v>
      </c>
      <c r="H1478" s="225"/>
      <c r="I1478" s="225">
        <v>85.07</v>
      </c>
      <c r="J1478" s="225"/>
      <c r="O1478" s="79">
        <v>85.07</v>
      </c>
      <c r="P1478" s="79">
        <v>85.07</v>
      </c>
    </row>
    <row r="1479" spans="1:21" ht="28.5" outlineLevel="1">
      <c r="A1479" s="147" t="s">
        <v>436</v>
      </c>
      <c r="B1479" s="148" t="s">
        <v>966</v>
      </c>
      <c r="C1479" s="148" t="s">
        <v>967</v>
      </c>
      <c r="D1479" s="149" t="s">
        <v>388</v>
      </c>
      <c r="E1479" s="134">
        <v>5.4000000000000001E-4</v>
      </c>
      <c r="F1479" s="150">
        <v>30398.560000000001</v>
      </c>
      <c r="G1479" s="127" t="s">
        <v>98</v>
      </c>
      <c r="H1479" s="128">
        <v>16.420000000000002</v>
      </c>
      <c r="I1479" s="151">
        <v>1</v>
      </c>
      <c r="J1479" s="128">
        <v>16.420000000000002</v>
      </c>
      <c r="R1479" s="47">
        <v>0</v>
      </c>
      <c r="S1479" s="47">
        <v>0</v>
      </c>
      <c r="T1479" s="47">
        <v>0</v>
      </c>
      <c r="U1479" s="47">
        <v>0</v>
      </c>
    </row>
    <row r="1480" spans="1:21" outlineLevel="1">
      <c r="A1480" s="161"/>
      <c r="B1480" s="161"/>
      <c r="C1480" s="162" t="s">
        <v>984</v>
      </c>
      <c r="D1480" s="161"/>
      <c r="E1480" s="161"/>
      <c r="F1480" s="161"/>
      <c r="G1480" s="161"/>
      <c r="H1480" s="161"/>
      <c r="I1480" s="161"/>
      <c r="J1480" s="161"/>
    </row>
    <row r="1481" spans="1:21" ht="15" outlineLevel="1">
      <c r="C1481" s="131" t="s">
        <v>95</v>
      </c>
      <c r="G1481" s="225">
        <v>16.420000000000002</v>
      </c>
      <c r="H1481" s="225"/>
      <c r="I1481" s="225">
        <v>16.420000000000002</v>
      </c>
      <c r="J1481" s="225"/>
      <c r="O1481" s="47">
        <v>16.420000000000002</v>
      </c>
      <c r="P1481" s="47">
        <v>16.420000000000002</v>
      </c>
    </row>
    <row r="1482" spans="1:21" ht="42.75" outlineLevel="1">
      <c r="A1482" s="152" t="s">
        <v>440</v>
      </c>
      <c r="B1482" s="153" t="s">
        <v>985</v>
      </c>
      <c r="C1482" s="153" t="s">
        <v>986</v>
      </c>
      <c r="D1482" s="154" t="s">
        <v>21</v>
      </c>
      <c r="E1482" s="155">
        <v>1.08</v>
      </c>
      <c r="F1482" s="156">
        <v>128.13</v>
      </c>
      <c r="G1482" s="157" t="s">
        <v>98</v>
      </c>
      <c r="H1482" s="158">
        <v>138.38</v>
      </c>
      <c r="I1482" s="159">
        <v>1</v>
      </c>
      <c r="J1482" s="158">
        <v>138.38</v>
      </c>
      <c r="R1482" s="47">
        <v>0</v>
      </c>
      <c r="S1482" s="47">
        <v>0</v>
      </c>
      <c r="T1482" s="47">
        <v>0</v>
      </c>
      <c r="U1482" s="47">
        <v>0</v>
      </c>
    </row>
    <row r="1483" spans="1:21" ht="15" outlineLevel="1">
      <c r="C1483" s="131" t="s">
        <v>95</v>
      </c>
      <c r="G1483" s="225">
        <v>138.38</v>
      </c>
      <c r="H1483" s="225"/>
      <c r="I1483" s="225">
        <v>138.38</v>
      </c>
      <c r="J1483" s="225"/>
      <c r="O1483" s="47">
        <v>138.38</v>
      </c>
      <c r="P1483" s="47">
        <v>138.38</v>
      </c>
    </row>
    <row r="1484" spans="1:21" ht="71.25" outlineLevel="1">
      <c r="A1484" s="147" t="s">
        <v>446</v>
      </c>
      <c r="B1484" s="148" t="s">
        <v>987</v>
      </c>
      <c r="C1484" s="148" t="s">
        <v>988</v>
      </c>
      <c r="D1484" s="149" t="s">
        <v>965</v>
      </c>
      <c r="E1484" s="134">
        <v>0.23230000000000001</v>
      </c>
      <c r="F1484" s="150"/>
      <c r="G1484" s="127"/>
      <c r="H1484" s="128"/>
      <c r="I1484" s="151" t="s">
        <v>98</v>
      </c>
      <c r="J1484" s="128"/>
      <c r="R1484" s="47">
        <v>503.17</v>
      </c>
      <c r="S1484" s="47">
        <v>503.17</v>
      </c>
      <c r="T1484" s="47">
        <v>326.27</v>
      </c>
      <c r="U1484" s="47">
        <v>326.27</v>
      </c>
    </row>
    <row r="1485" spans="1:21" ht="28.5" outlineLevel="1">
      <c r="A1485" s="147"/>
      <c r="B1485" s="148"/>
      <c r="C1485" s="148" t="s">
        <v>88</v>
      </c>
      <c r="D1485" s="149"/>
      <c r="E1485" s="134"/>
      <c r="F1485" s="150">
        <v>1162.25</v>
      </c>
      <c r="G1485" s="127" t="s">
        <v>943</v>
      </c>
      <c r="H1485" s="128">
        <v>391.22</v>
      </c>
      <c r="I1485" s="151">
        <v>1</v>
      </c>
      <c r="J1485" s="128">
        <v>391.22</v>
      </c>
      <c r="Q1485" s="47">
        <v>391.22</v>
      </c>
    </row>
    <row r="1486" spans="1:21" ht="28.5" outlineLevel="1">
      <c r="A1486" s="147"/>
      <c r="B1486" s="148"/>
      <c r="C1486" s="148" t="s">
        <v>89</v>
      </c>
      <c r="D1486" s="149"/>
      <c r="E1486" s="134"/>
      <c r="F1486" s="150">
        <v>107.31</v>
      </c>
      <c r="G1486" s="127" t="s">
        <v>944</v>
      </c>
      <c r="H1486" s="128">
        <v>39.26</v>
      </c>
      <c r="I1486" s="151">
        <v>1</v>
      </c>
      <c r="J1486" s="128">
        <v>39.26</v>
      </c>
    </row>
    <row r="1487" spans="1:21" ht="28.5" outlineLevel="1">
      <c r="A1487" s="147"/>
      <c r="B1487" s="148"/>
      <c r="C1487" s="148" t="s">
        <v>96</v>
      </c>
      <c r="D1487" s="149"/>
      <c r="E1487" s="134"/>
      <c r="F1487" s="150">
        <v>5.13</v>
      </c>
      <c r="G1487" s="127" t="s">
        <v>944</v>
      </c>
      <c r="H1487" s="160">
        <v>1.88</v>
      </c>
      <c r="I1487" s="151">
        <v>1</v>
      </c>
      <c r="J1487" s="160">
        <v>1.88</v>
      </c>
      <c r="Q1487" s="47">
        <v>1.88</v>
      </c>
    </row>
    <row r="1488" spans="1:21" ht="14.25" outlineLevel="1">
      <c r="A1488" s="147"/>
      <c r="B1488" s="148"/>
      <c r="C1488" s="148" t="s">
        <v>97</v>
      </c>
      <c r="D1488" s="149"/>
      <c r="E1488" s="134"/>
      <c r="F1488" s="150">
        <v>1088.73</v>
      </c>
      <c r="G1488" s="127" t="s">
        <v>98</v>
      </c>
      <c r="H1488" s="128">
        <v>252.91</v>
      </c>
      <c r="I1488" s="151">
        <v>1</v>
      </c>
      <c r="J1488" s="128">
        <v>252.91</v>
      </c>
    </row>
    <row r="1489" spans="1:21" ht="14.25" outlineLevel="1">
      <c r="A1489" s="147"/>
      <c r="B1489" s="148"/>
      <c r="C1489" s="148" t="s">
        <v>90</v>
      </c>
      <c r="D1489" s="149" t="s">
        <v>91</v>
      </c>
      <c r="E1489" s="134">
        <v>128</v>
      </c>
      <c r="F1489" s="150"/>
      <c r="G1489" s="127"/>
      <c r="H1489" s="128">
        <v>503.17</v>
      </c>
      <c r="I1489" s="151">
        <v>128</v>
      </c>
      <c r="J1489" s="128">
        <v>503.17</v>
      </c>
    </row>
    <row r="1490" spans="1:21" ht="14.25" outlineLevel="1">
      <c r="A1490" s="147"/>
      <c r="B1490" s="148"/>
      <c r="C1490" s="148" t="s">
        <v>92</v>
      </c>
      <c r="D1490" s="149" t="s">
        <v>91</v>
      </c>
      <c r="E1490" s="134">
        <v>83</v>
      </c>
      <c r="F1490" s="150"/>
      <c r="G1490" s="127"/>
      <c r="H1490" s="128">
        <v>326.27</v>
      </c>
      <c r="I1490" s="151">
        <v>83</v>
      </c>
      <c r="J1490" s="128">
        <v>326.27</v>
      </c>
    </row>
    <row r="1491" spans="1:21" ht="28.5" outlineLevel="1">
      <c r="A1491" s="152"/>
      <c r="B1491" s="153"/>
      <c r="C1491" s="153" t="s">
        <v>93</v>
      </c>
      <c r="D1491" s="154" t="s">
        <v>94</v>
      </c>
      <c r="E1491" s="155">
        <v>132.97999999999999</v>
      </c>
      <c r="F1491" s="156"/>
      <c r="G1491" s="157" t="s">
        <v>943</v>
      </c>
      <c r="H1491" s="158">
        <v>44.761427045999994</v>
      </c>
      <c r="I1491" s="159"/>
      <c r="J1491" s="158"/>
    </row>
    <row r="1492" spans="1:21" ht="15" outlineLevel="1">
      <c r="C1492" s="131" t="s">
        <v>95</v>
      </c>
      <c r="G1492" s="225">
        <v>1512.83</v>
      </c>
      <c r="H1492" s="225"/>
      <c r="I1492" s="225">
        <v>1512.83</v>
      </c>
      <c r="J1492" s="225"/>
      <c r="O1492" s="79">
        <v>1512.83</v>
      </c>
      <c r="P1492" s="79">
        <v>1512.83</v>
      </c>
    </row>
    <row r="1493" spans="1:21" ht="28.5" outlineLevel="1">
      <c r="A1493" s="147" t="s">
        <v>744</v>
      </c>
      <c r="B1493" s="148" t="s">
        <v>966</v>
      </c>
      <c r="C1493" s="148" t="s">
        <v>967</v>
      </c>
      <c r="D1493" s="149" t="s">
        <v>388</v>
      </c>
      <c r="E1493" s="134">
        <v>1.1615E-2</v>
      </c>
      <c r="F1493" s="150">
        <v>30398.560000000001</v>
      </c>
      <c r="G1493" s="127" t="s">
        <v>98</v>
      </c>
      <c r="H1493" s="128">
        <v>353.08</v>
      </c>
      <c r="I1493" s="151">
        <v>1</v>
      </c>
      <c r="J1493" s="128">
        <v>353.08</v>
      </c>
      <c r="R1493" s="47">
        <v>0</v>
      </c>
      <c r="S1493" s="47">
        <v>0</v>
      </c>
      <c r="T1493" s="47">
        <v>0</v>
      </c>
      <c r="U1493" s="47">
        <v>0</v>
      </c>
    </row>
    <row r="1494" spans="1:21" outlineLevel="1">
      <c r="A1494" s="161"/>
      <c r="B1494" s="161"/>
      <c r="C1494" s="162" t="s">
        <v>989</v>
      </c>
      <c r="D1494" s="161"/>
      <c r="E1494" s="161"/>
      <c r="F1494" s="161"/>
      <c r="G1494" s="161"/>
      <c r="H1494" s="161"/>
      <c r="I1494" s="161"/>
      <c r="J1494" s="161"/>
    </row>
    <row r="1495" spans="1:21" ht="15" outlineLevel="1">
      <c r="C1495" s="131" t="s">
        <v>95</v>
      </c>
      <c r="G1495" s="225">
        <v>353.08</v>
      </c>
      <c r="H1495" s="225"/>
      <c r="I1495" s="225">
        <v>353.08</v>
      </c>
      <c r="J1495" s="225"/>
      <c r="O1495" s="47">
        <v>353.08</v>
      </c>
      <c r="P1495" s="47">
        <v>353.08</v>
      </c>
    </row>
    <row r="1496" spans="1:21" ht="42.75" outlineLevel="1">
      <c r="A1496" s="152" t="s">
        <v>453</v>
      </c>
      <c r="B1496" s="153" t="s">
        <v>990</v>
      </c>
      <c r="C1496" s="153" t="s">
        <v>991</v>
      </c>
      <c r="D1496" s="154" t="s">
        <v>21</v>
      </c>
      <c r="E1496" s="155">
        <v>23.23</v>
      </c>
      <c r="F1496" s="156">
        <v>145.11000000000001</v>
      </c>
      <c r="G1496" s="157" t="s">
        <v>98</v>
      </c>
      <c r="H1496" s="158">
        <v>3370.91</v>
      </c>
      <c r="I1496" s="159">
        <v>1</v>
      </c>
      <c r="J1496" s="158">
        <v>3370.91</v>
      </c>
      <c r="R1496" s="47">
        <v>0</v>
      </c>
      <c r="S1496" s="47">
        <v>0</v>
      </c>
      <c r="T1496" s="47">
        <v>0</v>
      </c>
      <c r="U1496" s="47">
        <v>0</v>
      </c>
    </row>
    <row r="1497" spans="1:21" ht="15" outlineLevel="1">
      <c r="C1497" s="131" t="s">
        <v>95</v>
      </c>
      <c r="G1497" s="225">
        <v>3370.91</v>
      </c>
      <c r="H1497" s="225"/>
      <c r="I1497" s="225">
        <v>3370.91</v>
      </c>
      <c r="J1497" s="225"/>
      <c r="O1497" s="47">
        <v>3370.91</v>
      </c>
      <c r="P1497" s="47">
        <v>3370.91</v>
      </c>
    </row>
    <row r="1498" spans="1:21" ht="42.75" outlineLevel="1">
      <c r="A1498" s="152" t="s">
        <v>455</v>
      </c>
      <c r="B1498" s="153" t="s">
        <v>992</v>
      </c>
      <c r="C1498" s="153" t="s">
        <v>993</v>
      </c>
      <c r="D1498" s="154" t="s">
        <v>973</v>
      </c>
      <c r="E1498" s="155">
        <v>1</v>
      </c>
      <c r="F1498" s="156">
        <v>69.7</v>
      </c>
      <c r="G1498" s="157" t="s">
        <v>98</v>
      </c>
      <c r="H1498" s="158">
        <v>69.7</v>
      </c>
      <c r="I1498" s="159">
        <v>1</v>
      </c>
      <c r="J1498" s="158">
        <v>69.7</v>
      </c>
      <c r="R1498" s="47">
        <v>0</v>
      </c>
      <c r="S1498" s="47">
        <v>0</v>
      </c>
      <c r="T1498" s="47">
        <v>0</v>
      </c>
      <c r="U1498" s="47">
        <v>0</v>
      </c>
    </row>
    <row r="1499" spans="1:21" ht="15" outlineLevel="1">
      <c r="C1499" s="131" t="s">
        <v>95</v>
      </c>
      <c r="G1499" s="225">
        <v>69.7</v>
      </c>
      <c r="H1499" s="225"/>
      <c r="I1499" s="225">
        <v>69.7</v>
      </c>
      <c r="J1499" s="225"/>
      <c r="O1499" s="47">
        <v>69.7</v>
      </c>
      <c r="P1499" s="47">
        <v>69.7</v>
      </c>
    </row>
    <row r="1500" spans="1:21" ht="71.25" outlineLevel="1">
      <c r="A1500" s="147" t="s">
        <v>456</v>
      </c>
      <c r="B1500" s="148" t="s">
        <v>994</v>
      </c>
      <c r="C1500" s="148" t="s">
        <v>995</v>
      </c>
      <c r="D1500" s="149" t="s">
        <v>965</v>
      </c>
      <c r="E1500" s="134">
        <v>2.3999999999999998E-3</v>
      </c>
      <c r="F1500" s="150"/>
      <c r="G1500" s="127"/>
      <c r="H1500" s="128"/>
      <c r="I1500" s="151" t="s">
        <v>98</v>
      </c>
      <c r="J1500" s="128"/>
      <c r="R1500" s="47">
        <v>3.9</v>
      </c>
      <c r="S1500" s="47">
        <v>3.9</v>
      </c>
      <c r="T1500" s="47">
        <v>2.5299999999999998</v>
      </c>
      <c r="U1500" s="47">
        <v>2.5299999999999998</v>
      </c>
    </row>
    <row r="1501" spans="1:21" ht="28.5" outlineLevel="1">
      <c r="A1501" s="147"/>
      <c r="B1501" s="148"/>
      <c r="C1501" s="148" t="s">
        <v>88</v>
      </c>
      <c r="D1501" s="149"/>
      <c r="E1501" s="134"/>
      <c r="F1501" s="150">
        <v>874.52</v>
      </c>
      <c r="G1501" s="127" t="s">
        <v>943</v>
      </c>
      <c r="H1501" s="128">
        <v>3.04</v>
      </c>
      <c r="I1501" s="151">
        <v>1</v>
      </c>
      <c r="J1501" s="128">
        <v>3.04</v>
      </c>
      <c r="Q1501" s="47">
        <v>3.04</v>
      </c>
    </row>
    <row r="1502" spans="1:21" ht="28.5" outlineLevel="1">
      <c r="A1502" s="147"/>
      <c r="B1502" s="148"/>
      <c r="C1502" s="148" t="s">
        <v>89</v>
      </c>
      <c r="D1502" s="149"/>
      <c r="E1502" s="134"/>
      <c r="F1502" s="150">
        <v>112.14</v>
      </c>
      <c r="G1502" s="127" t="s">
        <v>944</v>
      </c>
      <c r="H1502" s="128">
        <v>0.42</v>
      </c>
      <c r="I1502" s="151">
        <v>1</v>
      </c>
      <c r="J1502" s="128">
        <v>0.42</v>
      </c>
    </row>
    <row r="1503" spans="1:21" ht="28.5" outlineLevel="1">
      <c r="A1503" s="147"/>
      <c r="B1503" s="148"/>
      <c r="C1503" s="148" t="s">
        <v>96</v>
      </c>
      <c r="D1503" s="149"/>
      <c r="E1503" s="134"/>
      <c r="F1503" s="150">
        <v>3.78</v>
      </c>
      <c r="G1503" s="127" t="s">
        <v>944</v>
      </c>
      <c r="H1503" s="160">
        <v>0.01</v>
      </c>
      <c r="I1503" s="151">
        <v>1</v>
      </c>
      <c r="J1503" s="160">
        <v>0.01</v>
      </c>
      <c r="Q1503" s="47">
        <v>0.01</v>
      </c>
    </row>
    <row r="1504" spans="1:21" ht="14.25" outlineLevel="1">
      <c r="A1504" s="147"/>
      <c r="B1504" s="148"/>
      <c r="C1504" s="148" t="s">
        <v>97</v>
      </c>
      <c r="D1504" s="149"/>
      <c r="E1504" s="134"/>
      <c r="F1504" s="150">
        <v>580.82000000000005</v>
      </c>
      <c r="G1504" s="127" t="s">
        <v>98</v>
      </c>
      <c r="H1504" s="128">
        <v>1.39</v>
      </c>
      <c r="I1504" s="151">
        <v>1</v>
      </c>
      <c r="J1504" s="128">
        <v>1.39</v>
      </c>
    </row>
    <row r="1505" spans="1:21" ht="14.25" outlineLevel="1">
      <c r="A1505" s="147"/>
      <c r="B1505" s="148"/>
      <c r="C1505" s="148" t="s">
        <v>90</v>
      </c>
      <c r="D1505" s="149" t="s">
        <v>91</v>
      </c>
      <c r="E1505" s="134">
        <v>128</v>
      </c>
      <c r="F1505" s="150"/>
      <c r="G1505" s="127"/>
      <c r="H1505" s="128">
        <v>3.9</v>
      </c>
      <c r="I1505" s="151">
        <v>128</v>
      </c>
      <c r="J1505" s="128">
        <v>3.9</v>
      </c>
    </row>
    <row r="1506" spans="1:21" ht="14.25" outlineLevel="1">
      <c r="A1506" s="147"/>
      <c r="B1506" s="148"/>
      <c r="C1506" s="148" t="s">
        <v>92</v>
      </c>
      <c r="D1506" s="149" t="s">
        <v>91</v>
      </c>
      <c r="E1506" s="134">
        <v>83</v>
      </c>
      <c r="F1506" s="150"/>
      <c r="G1506" s="127"/>
      <c r="H1506" s="128">
        <v>2.5299999999999998</v>
      </c>
      <c r="I1506" s="151">
        <v>83</v>
      </c>
      <c r="J1506" s="128">
        <v>2.5299999999999998</v>
      </c>
    </row>
    <row r="1507" spans="1:21" ht="28.5" outlineLevel="1">
      <c r="A1507" s="152"/>
      <c r="B1507" s="153"/>
      <c r="C1507" s="153" t="s">
        <v>93</v>
      </c>
      <c r="D1507" s="154" t="s">
        <v>94</v>
      </c>
      <c r="E1507" s="155">
        <v>100.06</v>
      </c>
      <c r="F1507" s="156"/>
      <c r="G1507" s="157" t="s">
        <v>943</v>
      </c>
      <c r="H1507" s="158">
        <v>0.34796865599999999</v>
      </c>
      <c r="I1507" s="159"/>
      <c r="J1507" s="158"/>
    </row>
    <row r="1508" spans="1:21" ht="15" outlineLevel="1">
      <c r="C1508" s="131" t="s">
        <v>95</v>
      </c>
      <c r="G1508" s="225">
        <v>11.28</v>
      </c>
      <c r="H1508" s="225"/>
      <c r="I1508" s="225">
        <v>11.28</v>
      </c>
      <c r="J1508" s="225"/>
      <c r="O1508" s="79">
        <v>11.28</v>
      </c>
      <c r="P1508" s="79">
        <v>11.28</v>
      </c>
    </row>
    <row r="1509" spans="1:21" ht="28.5" outlineLevel="1">
      <c r="A1509" s="147" t="s">
        <v>457</v>
      </c>
      <c r="B1509" s="148" t="s">
        <v>966</v>
      </c>
      <c r="C1509" s="148" t="s">
        <v>967</v>
      </c>
      <c r="D1509" s="149" t="s">
        <v>388</v>
      </c>
      <c r="E1509" s="134">
        <v>1.2E-4</v>
      </c>
      <c r="F1509" s="150">
        <v>30398.560000000001</v>
      </c>
      <c r="G1509" s="127" t="s">
        <v>98</v>
      </c>
      <c r="H1509" s="128">
        <v>3.65</v>
      </c>
      <c r="I1509" s="151">
        <v>1</v>
      </c>
      <c r="J1509" s="128">
        <v>3.65</v>
      </c>
      <c r="R1509" s="47">
        <v>0</v>
      </c>
      <c r="S1509" s="47">
        <v>0</v>
      </c>
      <c r="T1509" s="47">
        <v>0</v>
      </c>
      <c r="U1509" s="47">
        <v>0</v>
      </c>
    </row>
    <row r="1510" spans="1:21" outlineLevel="1">
      <c r="A1510" s="161"/>
      <c r="B1510" s="161"/>
      <c r="C1510" s="162" t="s">
        <v>996</v>
      </c>
      <c r="D1510" s="161"/>
      <c r="E1510" s="161"/>
      <c r="F1510" s="161"/>
      <c r="G1510" s="161"/>
      <c r="H1510" s="161"/>
      <c r="I1510" s="161"/>
      <c r="J1510" s="161"/>
    </row>
    <row r="1511" spans="1:21" ht="15" outlineLevel="1">
      <c r="C1511" s="131" t="s">
        <v>95</v>
      </c>
      <c r="G1511" s="225">
        <v>3.65</v>
      </c>
      <c r="H1511" s="225"/>
      <c r="I1511" s="225">
        <v>3.65</v>
      </c>
      <c r="J1511" s="225"/>
      <c r="O1511" s="47">
        <v>3.65</v>
      </c>
      <c r="P1511" s="47">
        <v>3.65</v>
      </c>
    </row>
    <row r="1512" spans="1:21" ht="57" outlineLevel="1">
      <c r="A1512" s="152" t="s">
        <v>754</v>
      </c>
      <c r="B1512" s="153" t="s">
        <v>997</v>
      </c>
      <c r="C1512" s="153" t="s">
        <v>998</v>
      </c>
      <c r="D1512" s="154" t="s">
        <v>21</v>
      </c>
      <c r="E1512" s="155">
        <v>0.24</v>
      </c>
      <c r="F1512" s="156">
        <v>142.99</v>
      </c>
      <c r="G1512" s="157" t="s">
        <v>98</v>
      </c>
      <c r="H1512" s="158">
        <v>34.32</v>
      </c>
      <c r="I1512" s="159">
        <v>1</v>
      </c>
      <c r="J1512" s="158">
        <v>34.32</v>
      </c>
      <c r="R1512" s="47">
        <v>0</v>
      </c>
      <c r="S1512" s="47">
        <v>0</v>
      </c>
      <c r="T1512" s="47">
        <v>0</v>
      </c>
      <c r="U1512" s="47">
        <v>0</v>
      </c>
    </row>
    <row r="1513" spans="1:21" ht="15" outlineLevel="1">
      <c r="C1513" s="131" t="s">
        <v>95</v>
      </c>
      <c r="G1513" s="225">
        <v>34.32</v>
      </c>
      <c r="H1513" s="225"/>
      <c r="I1513" s="225">
        <v>34.32</v>
      </c>
      <c r="J1513" s="225"/>
      <c r="O1513" s="47">
        <v>34.32</v>
      </c>
      <c r="P1513" s="47">
        <v>34.32</v>
      </c>
    </row>
    <row r="1514" spans="1:21" ht="42.75" outlineLevel="1">
      <c r="A1514" s="152" t="s">
        <v>461</v>
      </c>
      <c r="B1514" s="153" t="s">
        <v>999</v>
      </c>
      <c r="C1514" s="153" t="s">
        <v>1000</v>
      </c>
      <c r="D1514" s="154" t="s">
        <v>973</v>
      </c>
      <c r="E1514" s="155">
        <v>5</v>
      </c>
      <c r="F1514" s="156">
        <v>317.75</v>
      </c>
      <c r="G1514" s="157" t="s">
        <v>98</v>
      </c>
      <c r="H1514" s="158">
        <v>1588.75</v>
      </c>
      <c r="I1514" s="159">
        <v>1</v>
      </c>
      <c r="J1514" s="158">
        <v>1588.75</v>
      </c>
      <c r="R1514" s="47">
        <v>0</v>
      </c>
      <c r="S1514" s="47">
        <v>0</v>
      </c>
      <c r="T1514" s="47">
        <v>0</v>
      </c>
      <c r="U1514" s="47">
        <v>0</v>
      </c>
    </row>
    <row r="1515" spans="1:21" ht="15" outlineLevel="1">
      <c r="C1515" s="131" t="s">
        <v>95</v>
      </c>
      <c r="G1515" s="225">
        <v>1588.75</v>
      </c>
      <c r="H1515" s="225"/>
      <c r="I1515" s="225">
        <v>1588.75</v>
      </c>
      <c r="J1515" s="225"/>
      <c r="O1515" s="47">
        <v>1588.75</v>
      </c>
      <c r="P1515" s="47">
        <v>1588.75</v>
      </c>
    </row>
    <row r="1516" spans="1:21" ht="71.25" outlineLevel="1">
      <c r="A1516" s="147" t="s">
        <v>464</v>
      </c>
      <c r="B1516" s="148" t="s">
        <v>1001</v>
      </c>
      <c r="C1516" s="148" t="s">
        <v>1002</v>
      </c>
      <c r="D1516" s="149" t="s">
        <v>965</v>
      </c>
      <c r="E1516" s="134">
        <v>0.85799999999999998</v>
      </c>
      <c r="F1516" s="150"/>
      <c r="G1516" s="127"/>
      <c r="H1516" s="128"/>
      <c r="I1516" s="151" t="s">
        <v>98</v>
      </c>
      <c r="J1516" s="128"/>
      <c r="R1516" s="47">
        <v>1132.1600000000001</v>
      </c>
      <c r="S1516" s="47">
        <v>1132.1600000000001</v>
      </c>
      <c r="T1516" s="47">
        <v>734.14</v>
      </c>
      <c r="U1516" s="47">
        <v>734.14</v>
      </c>
    </row>
    <row r="1517" spans="1:21" ht="28.5" outlineLevel="1">
      <c r="A1517" s="147"/>
      <c r="B1517" s="148"/>
      <c r="C1517" s="148" t="s">
        <v>88</v>
      </c>
      <c r="D1517" s="149"/>
      <c r="E1517" s="134"/>
      <c r="F1517" s="150">
        <v>706.89</v>
      </c>
      <c r="G1517" s="127" t="s">
        <v>943</v>
      </c>
      <c r="H1517" s="128">
        <v>878.84</v>
      </c>
      <c r="I1517" s="151">
        <v>1</v>
      </c>
      <c r="J1517" s="128">
        <v>878.84</v>
      </c>
      <c r="Q1517" s="47">
        <v>878.84</v>
      </c>
    </row>
    <row r="1518" spans="1:21" ht="28.5" outlineLevel="1">
      <c r="A1518" s="147"/>
      <c r="B1518" s="148"/>
      <c r="C1518" s="148" t="s">
        <v>89</v>
      </c>
      <c r="D1518" s="149"/>
      <c r="E1518" s="134"/>
      <c r="F1518" s="150">
        <v>117.24</v>
      </c>
      <c r="G1518" s="127" t="s">
        <v>944</v>
      </c>
      <c r="H1518" s="128">
        <v>158.43</v>
      </c>
      <c r="I1518" s="151">
        <v>1</v>
      </c>
      <c r="J1518" s="128">
        <v>158.43</v>
      </c>
    </row>
    <row r="1519" spans="1:21" ht="28.5" outlineLevel="1">
      <c r="A1519" s="147"/>
      <c r="B1519" s="148"/>
      <c r="C1519" s="148" t="s">
        <v>96</v>
      </c>
      <c r="D1519" s="149"/>
      <c r="E1519" s="134"/>
      <c r="F1519" s="150">
        <v>4.1900000000000004</v>
      </c>
      <c r="G1519" s="127" t="s">
        <v>944</v>
      </c>
      <c r="H1519" s="160">
        <v>5.66</v>
      </c>
      <c r="I1519" s="151">
        <v>1</v>
      </c>
      <c r="J1519" s="160">
        <v>5.66</v>
      </c>
      <c r="Q1519" s="47">
        <v>5.66</v>
      </c>
    </row>
    <row r="1520" spans="1:21" ht="14.25" outlineLevel="1">
      <c r="A1520" s="147"/>
      <c r="B1520" s="148"/>
      <c r="C1520" s="148" t="s">
        <v>97</v>
      </c>
      <c r="D1520" s="149"/>
      <c r="E1520" s="134"/>
      <c r="F1520" s="150">
        <v>577.76</v>
      </c>
      <c r="G1520" s="127" t="s">
        <v>98</v>
      </c>
      <c r="H1520" s="128">
        <v>495.72</v>
      </c>
      <c r="I1520" s="151">
        <v>1</v>
      </c>
      <c r="J1520" s="128">
        <v>495.72</v>
      </c>
    </row>
    <row r="1521" spans="1:21" ht="14.25" outlineLevel="1">
      <c r="A1521" s="147"/>
      <c r="B1521" s="148"/>
      <c r="C1521" s="148" t="s">
        <v>90</v>
      </c>
      <c r="D1521" s="149" t="s">
        <v>91</v>
      </c>
      <c r="E1521" s="134">
        <v>128</v>
      </c>
      <c r="F1521" s="150"/>
      <c r="G1521" s="127"/>
      <c r="H1521" s="128">
        <v>1132.1600000000001</v>
      </c>
      <c r="I1521" s="151">
        <v>128</v>
      </c>
      <c r="J1521" s="128">
        <v>1132.1600000000001</v>
      </c>
    </row>
    <row r="1522" spans="1:21" ht="14.25" outlineLevel="1">
      <c r="A1522" s="147"/>
      <c r="B1522" s="148"/>
      <c r="C1522" s="148" t="s">
        <v>92</v>
      </c>
      <c r="D1522" s="149" t="s">
        <v>91</v>
      </c>
      <c r="E1522" s="134">
        <v>83</v>
      </c>
      <c r="F1522" s="150"/>
      <c r="G1522" s="127"/>
      <c r="H1522" s="128">
        <v>734.14</v>
      </c>
      <c r="I1522" s="151">
        <v>83</v>
      </c>
      <c r="J1522" s="128">
        <v>734.14</v>
      </c>
    </row>
    <row r="1523" spans="1:21" ht="28.5" outlineLevel="1">
      <c r="A1523" s="152"/>
      <c r="B1523" s="153"/>
      <c r="C1523" s="153" t="s">
        <v>93</v>
      </c>
      <c r="D1523" s="154" t="s">
        <v>94</v>
      </c>
      <c r="E1523" s="155">
        <v>80.88</v>
      </c>
      <c r="F1523" s="156"/>
      <c r="G1523" s="157" t="s">
        <v>943</v>
      </c>
      <c r="H1523" s="158">
        <v>100.55341295999997</v>
      </c>
      <c r="I1523" s="159"/>
      <c r="J1523" s="158"/>
    </row>
    <row r="1524" spans="1:21" ht="15" outlineLevel="1">
      <c r="C1524" s="131" t="s">
        <v>95</v>
      </c>
      <c r="G1524" s="225">
        <v>3399.29</v>
      </c>
      <c r="H1524" s="225"/>
      <c r="I1524" s="225">
        <v>3399.29</v>
      </c>
      <c r="J1524" s="225"/>
      <c r="O1524" s="79">
        <v>3399.29</v>
      </c>
      <c r="P1524" s="79">
        <v>3399.29</v>
      </c>
    </row>
    <row r="1525" spans="1:21" ht="28.5" outlineLevel="1">
      <c r="A1525" s="147" t="s">
        <v>465</v>
      </c>
      <c r="B1525" s="148" t="s">
        <v>966</v>
      </c>
      <c r="C1525" s="148" t="s">
        <v>967</v>
      </c>
      <c r="D1525" s="149" t="s">
        <v>388</v>
      </c>
      <c r="E1525" s="134">
        <v>4.2900000000000001E-2</v>
      </c>
      <c r="F1525" s="150">
        <v>30398.560000000001</v>
      </c>
      <c r="G1525" s="127" t="s">
        <v>98</v>
      </c>
      <c r="H1525" s="128">
        <v>1304.0999999999999</v>
      </c>
      <c r="I1525" s="151">
        <v>1</v>
      </c>
      <c r="J1525" s="128">
        <v>1304.0999999999999</v>
      </c>
      <c r="R1525" s="47">
        <v>0</v>
      </c>
      <c r="S1525" s="47">
        <v>0</v>
      </c>
      <c r="T1525" s="47">
        <v>0</v>
      </c>
      <c r="U1525" s="47">
        <v>0</v>
      </c>
    </row>
    <row r="1526" spans="1:21" outlineLevel="1">
      <c r="A1526" s="161"/>
      <c r="B1526" s="161"/>
      <c r="C1526" s="162" t="s">
        <v>1003</v>
      </c>
      <c r="D1526" s="161"/>
      <c r="E1526" s="161"/>
      <c r="F1526" s="161"/>
      <c r="G1526" s="161"/>
      <c r="H1526" s="161"/>
      <c r="I1526" s="161"/>
      <c r="J1526" s="161"/>
    </row>
    <row r="1527" spans="1:21" ht="15" outlineLevel="1">
      <c r="C1527" s="131" t="s">
        <v>95</v>
      </c>
      <c r="G1527" s="225">
        <v>1304.0999999999999</v>
      </c>
      <c r="H1527" s="225"/>
      <c r="I1527" s="225">
        <v>1304.0999999999999</v>
      </c>
      <c r="J1527" s="225"/>
      <c r="O1527" s="47">
        <v>1304.0999999999999</v>
      </c>
      <c r="P1527" s="47">
        <v>1304.0999999999999</v>
      </c>
    </row>
    <row r="1528" spans="1:21" ht="42.75" outlineLevel="1">
      <c r="A1528" s="152" t="s">
        <v>468</v>
      </c>
      <c r="B1528" s="153" t="s">
        <v>1004</v>
      </c>
      <c r="C1528" s="153" t="s">
        <v>1005</v>
      </c>
      <c r="D1528" s="154" t="s">
        <v>21</v>
      </c>
      <c r="E1528" s="155">
        <v>85.8</v>
      </c>
      <c r="F1528" s="156">
        <v>151.83000000000001</v>
      </c>
      <c r="G1528" s="157" t="s">
        <v>98</v>
      </c>
      <c r="H1528" s="158">
        <v>13027.01</v>
      </c>
      <c r="I1528" s="159">
        <v>1</v>
      </c>
      <c r="J1528" s="158">
        <v>13027.01</v>
      </c>
      <c r="R1528" s="47">
        <v>0</v>
      </c>
      <c r="S1528" s="47">
        <v>0</v>
      </c>
      <c r="T1528" s="47">
        <v>0</v>
      </c>
      <c r="U1528" s="47">
        <v>0</v>
      </c>
    </row>
    <row r="1529" spans="1:21" ht="15" outlineLevel="1">
      <c r="C1529" s="131" t="s">
        <v>95</v>
      </c>
      <c r="G1529" s="225">
        <v>13027.01</v>
      </c>
      <c r="H1529" s="225"/>
      <c r="I1529" s="225">
        <v>13027.01</v>
      </c>
      <c r="J1529" s="225"/>
      <c r="O1529" s="47">
        <v>13027.01</v>
      </c>
      <c r="P1529" s="47">
        <v>13027.01</v>
      </c>
    </row>
    <row r="1530" spans="1:21" ht="71.25" outlineLevel="1">
      <c r="A1530" s="147" t="s">
        <v>475</v>
      </c>
      <c r="B1530" s="148" t="s">
        <v>1006</v>
      </c>
      <c r="C1530" s="148" t="s">
        <v>1007</v>
      </c>
      <c r="D1530" s="149" t="s">
        <v>965</v>
      </c>
      <c r="E1530" s="134">
        <v>7.1999999999999998E-3</v>
      </c>
      <c r="F1530" s="150"/>
      <c r="G1530" s="127"/>
      <c r="H1530" s="128"/>
      <c r="I1530" s="151" t="s">
        <v>98</v>
      </c>
      <c r="J1530" s="128"/>
      <c r="R1530" s="47">
        <v>8.76</v>
      </c>
      <c r="S1530" s="47">
        <v>8.76</v>
      </c>
      <c r="T1530" s="47">
        <v>5.68</v>
      </c>
      <c r="U1530" s="47">
        <v>5.68</v>
      </c>
    </row>
    <row r="1531" spans="1:21" ht="28.5" outlineLevel="1">
      <c r="A1531" s="147"/>
      <c r="B1531" s="148"/>
      <c r="C1531" s="148" t="s">
        <v>88</v>
      </c>
      <c r="D1531" s="149"/>
      <c r="E1531" s="134"/>
      <c r="F1531" s="150">
        <v>650.69000000000005</v>
      </c>
      <c r="G1531" s="127" t="s">
        <v>943</v>
      </c>
      <c r="H1531" s="128">
        <v>6.79</v>
      </c>
      <c r="I1531" s="151">
        <v>1</v>
      </c>
      <c r="J1531" s="128">
        <v>6.79</v>
      </c>
      <c r="Q1531" s="47">
        <v>6.79</v>
      </c>
    </row>
    <row r="1532" spans="1:21" ht="28.5" outlineLevel="1">
      <c r="A1532" s="147"/>
      <c r="B1532" s="148"/>
      <c r="C1532" s="148" t="s">
        <v>89</v>
      </c>
      <c r="D1532" s="149"/>
      <c r="E1532" s="134"/>
      <c r="F1532" s="150">
        <v>116.91</v>
      </c>
      <c r="G1532" s="127" t="s">
        <v>944</v>
      </c>
      <c r="H1532" s="128">
        <v>1.33</v>
      </c>
      <c r="I1532" s="151">
        <v>1</v>
      </c>
      <c r="J1532" s="128">
        <v>1.33</v>
      </c>
    </row>
    <row r="1533" spans="1:21" ht="28.5" outlineLevel="1">
      <c r="A1533" s="147"/>
      <c r="B1533" s="148"/>
      <c r="C1533" s="148" t="s">
        <v>96</v>
      </c>
      <c r="D1533" s="149"/>
      <c r="E1533" s="134"/>
      <c r="F1533" s="150">
        <v>4.1900000000000004</v>
      </c>
      <c r="G1533" s="127" t="s">
        <v>944</v>
      </c>
      <c r="H1533" s="160">
        <v>0.05</v>
      </c>
      <c r="I1533" s="151">
        <v>1</v>
      </c>
      <c r="J1533" s="160">
        <v>0.05</v>
      </c>
      <c r="Q1533" s="47">
        <v>0.05</v>
      </c>
    </row>
    <row r="1534" spans="1:21" ht="14.25" outlineLevel="1">
      <c r="A1534" s="147"/>
      <c r="B1534" s="148"/>
      <c r="C1534" s="148" t="s">
        <v>97</v>
      </c>
      <c r="D1534" s="149"/>
      <c r="E1534" s="134"/>
      <c r="F1534" s="150">
        <v>647.82000000000005</v>
      </c>
      <c r="G1534" s="127" t="s">
        <v>98</v>
      </c>
      <c r="H1534" s="128">
        <v>4.66</v>
      </c>
      <c r="I1534" s="151">
        <v>1</v>
      </c>
      <c r="J1534" s="128">
        <v>4.66</v>
      </c>
    </row>
    <row r="1535" spans="1:21" ht="14.25" outlineLevel="1">
      <c r="A1535" s="147"/>
      <c r="B1535" s="148"/>
      <c r="C1535" s="148" t="s">
        <v>90</v>
      </c>
      <c r="D1535" s="149" t="s">
        <v>91</v>
      </c>
      <c r="E1535" s="134">
        <v>128</v>
      </c>
      <c r="F1535" s="150"/>
      <c r="G1535" s="127"/>
      <c r="H1535" s="128">
        <v>8.76</v>
      </c>
      <c r="I1535" s="151">
        <v>128</v>
      </c>
      <c r="J1535" s="128">
        <v>8.76</v>
      </c>
    </row>
    <row r="1536" spans="1:21" ht="14.25" outlineLevel="1">
      <c r="A1536" s="147"/>
      <c r="B1536" s="148"/>
      <c r="C1536" s="148" t="s">
        <v>92</v>
      </c>
      <c r="D1536" s="149" t="s">
        <v>91</v>
      </c>
      <c r="E1536" s="134">
        <v>83</v>
      </c>
      <c r="F1536" s="150"/>
      <c r="G1536" s="127"/>
      <c r="H1536" s="128">
        <v>5.68</v>
      </c>
      <c r="I1536" s="151">
        <v>83</v>
      </c>
      <c r="J1536" s="128">
        <v>5.68</v>
      </c>
    </row>
    <row r="1537" spans="1:21" ht="28.5" outlineLevel="1">
      <c r="A1537" s="152"/>
      <c r="B1537" s="153"/>
      <c r="C1537" s="153" t="s">
        <v>93</v>
      </c>
      <c r="D1537" s="154" t="s">
        <v>94</v>
      </c>
      <c r="E1537" s="155">
        <v>74.45</v>
      </c>
      <c r="F1537" s="156"/>
      <c r="G1537" s="157" t="s">
        <v>943</v>
      </c>
      <c r="H1537" s="158">
        <v>0.77672195999999993</v>
      </c>
      <c r="I1537" s="159"/>
      <c r="J1537" s="158"/>
    </row>
    <row r="1538" spans="1:21" ht="15" outlineLevel="1">
      <c r="C1538" s="131" t="s">
        <v>95</v>
      </c>
      <c r="G1538" s="225">
        <v>27.22</v>
      </c>
      <c r="H1538" s="225"/>
      <c r="I1538" s="225">
        <v>27.22</v>
      </c>
      <c r="J1538" s="225"/>
      <c r="O1538" s="79">
        <v>27.22</v>
      </c>
      <c r="P1538" s="79">
        <v>27.22</v>
      </c>
    </row>
    <row r="1539" spans="1:21" ht="28.5" outlineLevel="1">
      <c r="A1539" s="147" t="s">
        <v>478</v>
      </c>
      <c r="B1539" s="148" t="s">
        <v>966</v>
      </c>
      <c r="C1539" s="148" t="s">
        <v>967</v>
      </c>
      <c r="D1539" s="149" t="s">
        <v>388</v>
      </c>
      <c r="E1539" s="134">
        <v>3.6000000000000002E-4</v>
      </c>
      <c r="F1539" s="150">
        <v>30398.560000000001</v>
      </c>
      <c r="G1539" s="127" t="s">
        <v>98</v>
      </c>
      <c r="H1539" s="128">
        <v>10.94</v>
      </c>
      <c r="I1539" s="151">
        <v>1</v>
      </c>
      <c r="J1539" s="128">
        <v>10.94</v>
      </c>
      <c r="R1539" s="47">
        <v>0</v>
      </c>
      <c r="S1539" s="47">
        <v>0</v>
      </c>
      <c r="T1539" s="47">
        <v>0</v>
      </c>
      <c r="U1539" s="47">
        <v>0</v>
      </c>
    </row>
    <row r="1540" spans="1:21" outlineLevel="1">
      <c r="A1540" s="161"/>
      <c r="B1540" s="161"/>
      <c r="C1540" s="162" t="s">
        <v>1008</v>
      </c>
      <c r="D1540" s="161"/>
      <c r="E1540" s="161"/>
      <c r="F1540" s="161"/>
      <c r="G1540" s="161"/>
      <c r="H1540" s="161"/>
      <c r="I1540" s="161"/>
      <c r="J1540" s="161"/>
    </row>
    <row r="1541" spans="1:21" ht="15" outlineLevel="1">
      <c r="C1541" s="131" t="s">
        <v>95</v>
      </c>
      <c r="G1541" s="225">
        <v>10.94</v>
      </c>
      <c r="H1541" s="225"/>
      <c r="I1541" s="225">
        <v>10.94</v>
      </c>
      <c r="J1541" s="225"/>
      <c r="O1541" s="47">
        <v>10.94</v>
      </c>
      <c r="P1541" s="47">
        <v>10.94</v>
      </c>
    </row>
    <row r="1542" spans="1:21" ht="42.75" outlineLevel="1">
      <c r="A1542" s="152" t="s">
        <v>485</v>
      </c>
      <c r="B1542" s="153" t="s">
        <v>1009</v>
      </c>
      <c r="C1542" s="153" t="s">
        <v>1010</v>
      </c>
      <c r="D1542" s="154" t="s">
        <v>21</v>
      </c>
      <c r="E1542" s="155">
        <v>0.72</v>
      </c>
      <c r="F1542" s="156">
        <v>151.11000000000001</v>
      </c>
      <c r="G1542" s="157" t="s">
        <v>98</v>
      </c>
      <c r="H1542" s="158">
        <v>108.8</v>
      </c>
      <c r="I1542" s="159">
        <v>1</v>
      </c>
      <c r="J1542" s="158">
        <v>108.8</v>
      </c>
      <c r="R1542" s="47">
        <v>0</v>
      </c>
      <c r="S1542" s="47">
        <v>0</v>
      </c>
      <c r="T1542" s="47">
        <v>0</v>
      </c>
      <c r="U1542" s="47">
        <v>0</v>
      </c>
    </row>
    <row r="1543" spans="1:21" ht="15" outlineLevel="1">
      <c r="C1543" s="131" t="s">
        <v>95</v>
      </c>
      <c r="G1543" s="225">
        <v>108.8</v>
      </c>
      <c r="H1543" s="225"/>
      <c r="I1543" s="225">
        <v>108.8</v>
      </c>
      <c r="J1543" s="225"/>
      <c r="O1543" s="47">
        <v>108.8</v>
      </c>
      <c r="P1543" s="47">
        <v>108.8</v>
      </c>
    </row>
    <row r="1544" spans="1:21" ht="71.25" outlineLevel="1">
      <c r="A1544" s="147" t="s">
        <v>487</v>
      </c>
      <c r="B1544" s="148" t="s">
        <v>1011</v>
      </c>
      <c r="C1544" s="148" t="s">
        <v>1012</v>
      </c>
      <c r="D1544" s="149" t="s">
        <v>965</v>
      </c>
      <c r="E1544" s="134">
        <v>1.8200000000000001E-2</v>
      </c>
      <c r="F1544" s="150"/>
      <c r="G1544" s="127"/>
      <c r="H1544" s="128"/>
      <c r="I1544" s="151" t="s">
        <v>98</v>
      </c>
      <c r="J1544" s="128"/>
      <c r="R1544" s="47">
        <v>14.18</v>
      </c>
      <c r="S1544" s="47">
        <v>14.18</v>
      </c>
      <c r="T1544" s="47">
        <v>9.1999999999999993</v>
      </c>
      <c r="U1544" s="47">
        <v>9.1999999999999993</v>
      </c>
    </row>
    <row r="1545" spans="1:21" ht="28.5" outlineLevel="1">
      <c r="A1545" s="147"/>
      <c r="B1545" s="148"/>
      <c r="C1545" s="148" t="s">
        <v>88</v>
      </c>
      <c r="D1545" s="149"/>
      <c r="E1545" s="134"/>
      <c r="F1545" s="150">
        <v>415.32</v>
      </c>
      <c r="G1545" s="127" t="s">
        <v>943</v>
      </c>
      <c r="H1545" s="128">
        <v>10.95</v>
      </c>
      <c r="I1545" s="151">
        <v>1</v>
      </c>
      <c r="J1545" s="128">
        <v>10.95</v>
      </c>
      <c r="Q1545" s="47">
        <v>10.95</v>
      </c>
    </row>
    <row r="1546" spans="1:21" ht="28.5" outlineLevel="1">
      <c r="A1546" s="147"/>
      <c r="B1546" s="148"/>
      <c r="C1546" s="148" t="s">
        <v>89</v>
      </c>
      <c r="D1546" s="149"/>
      <c r="E1546" s="134"/>
      <c r="F1546" s="150">
        <v>112.13</v>
      </c>
      <c r="G1546" s="127" t="s">
        <v>944</v>
      </c>
      <c r="H1546" s="128">
        <v>3.21</v>
      </c>
      <c r="I1546" s="151">
        <v>1</v>
      </c>
      <c r="J1546" s="128">
        <v>3.21</v>
      </c>
    </row>
    <row r="1547" spans="1:21" ht="28.5" outlineLevel="1">
      <c r="A1547" s="147"/>
      <c r="B1547" s="148"/>
      <c r="C1547" s="148" t="s">
        <v>96</v>
      </c>
      <c r="D1547" s="149"/>
      <c r="E1547" s="134"/>
      <c r="F1547" s="150">
        <v>4.59</v>
      </c>
      <c r="G1547" s="127" t="s">
        <v>944</v>
      </c>
      <c r="H1547" s="160">
        <v>0.13</v>
      </c>
      <c r="I1547" s="151">
        <v>1</v>
      </c>
      <c r="J1547" s="160">
        <v>0.13</v>
      </c>
      <c r="Q1547" s="47">
        <v>0.13</v>
      </c>
    </row>
    <row r="1548" spans="1:21" ht="14.25" outlineLevel="1">
      <c r="A1548" s="147"/>
      <c r="B1548" s="148"/>
      <c r="C1548" s="148" t="s">
        <v>97</v>
      </c>
      <c r="D1548" s="149"/>
      <c r="E1548" s="134"/>
      <c r="F1548" s="150">
        <v>782.02</v>
      </c>
      <c r="G1548" s="127" t="s">
        <v>98</v>
      </c>
      <c r="H1548" s="128">
        <v>14.23</v>
      </c>
      <c r="I1548" s="151">
        <v>1</v>
      </c>
      <c r="J1548" s="128">
        <v>14.23</v>
      </c>
    </row>
    <row r="1549" spans="1:21" ht="14.25" outlineLevel="1">
      <c r="A1549" s="147"/>
      <c r="B1549" s="148"/>
      <c r="C1549" s="148" t="s">
        <v>90</v>
      </c>
      <c r="D1549" s="149" t="s">
        <v>91</v>
      </c>
      <c r="E1549" s="134">
        <v>128</v>
      </c>
      <c r="F1549" s="150"/>
      <c r="G1549" s="127"/>
      <c r="H1549" s="128">
        <v>14.18</v>
      </c>
      <c r="I1549" s="151">
        <v>128</v>
      </c>
      <c r="J1549" s="128">
        <v>14.18</v>
      </c>
    </row>
    <row r="1550" spans="1:21" ht="14.25" outlineLevel="1">
      <c r="A1550" s="147"/>
      <c r="B1550" s="148"/>
      <c r="C1550" s="148" t="s">
        <v>92</v>
      </c>
      <c r="D1550" s="149" t="s">
        <v>91</v>
      </c>
      <c r="E1550" s="134">
        <v>83</v>
      </c>
      <c r="F1550" s="150"/>
      <c r="G1550" s="127"/>
      <c r="H1550" s="128">
        <v>9.1999999999999993</v>
      </c>
      <c r="I1550" s="151">
        <v>83</v>
      </c>
      <c r="J1550" s="128">
        <v>9.1999999999999993</v>
      </c>
    </row>
    <row r="1551" spans="1:21" ht="28.5" outlineLevel="1">
      <c r="A1551" s="152"/>
      <c r="B1551" s="153"/>
      <c r="C1551" s="153" t="s">
        <v>93</v>
      </c>
      <c r="D1551" s="154" t="s">
        <v>94</v>
      </c>
      <c r="E1551" s="155">
        <v>47.52</v>
      </c>
      <c r="F1551" s="156"/>
      <c r="G1551" s="157" t="s">
        <v>943</v>
      </c>
      <c r="H1551" s="158">
        <v>1.2531879359999998</v>
      </c>
      <c r="I1551" s="159"/>
      <c r="J1551" s="158"/>
    </row>
    <row r="1552" spans="1:21" ht="15" outlineLevel="1">
      <c r="C1552" s="131" t="s">
        <v>95</v>
      </c>
      <c r="G1552" s="225">
        <v>51.769999999999996</v>
      </c>
      <c r="H1552" s="225"/>
      <c r="I1552" s="225">
        <v>51.769999999999996</v>
      </c>
      <c r="J1552" s="225"/>
      <c r="O1552" s="79">
        <v>51.769999999999996</v>
      </c>
      <c r="P1552" s="79">
        <v>51.769999999999996</v>
      </c>
    </row>
    <row r="1553" spans="1:21" ht="28.5" outlineLevel="1">
      <c r="A1553" s="147" t="s">
        <v>492</v>
      </c>
      <c r="B1553" s="148" t="s">
        <v>966</v>
      </c>
      <c r="C1553" s="148" t="s">
        <v>967</v>
      </c>
      <c r="D1553" s="149" t="s">
        <v>388</v>
      </c>
      <c r="E1553" s="134">
        <v>9.1E-4</v>
      </c>
      <c r="F1553" s="150">
        <v>30398.560000000001</v>
      </c>
      <c r="G1553" s="127" t="s">
        <v>98</v>
      </c>
      <c r="H1553" s="128">
        <v>27.66</v>
      </c>
      <c r="I1553" s="151">
        <v>1</v>
      </c>
      <c r="J1553" s="128">
        <v>27.66</v>
      </c>
      <c r="R1553" s="47">
        <v>0</v>
      </c>
      <c r="S1553" s="47">
        <v>0</v>
      </c>
      <c r="T1553" s="47">
        <v>0</v>
      </c>
      <c r="U1553" s="47">
        <v>0</v>
      </c>
    </row>
    <row r="1554" spans="1:21" outlineLevel="1">
      <c r="A1554" s="161"/>
      <c r="B1554" s="161"/>
      <c r="C1554" s="162" t="s">
        <v>1013</v>
      </c>
      <c r="D1554" s="161"/>
      <c r="E1554" s="161"/>
      <c r="F1554" s="161"/>
      <c r="G1554" s="161"/>
      <c r="H1554" s="161"/>
      <c r="I1554" s="161"/>
      <c r="J1554" s="161"/>
    </row>
    <row r="1555" spans="1:21" ht="15" outlineLevel="1">
      <c r="C1555" s="131" t="s">
        <v>95</v>
      </c>
      <c r="G1555" s="225">
        <v>27.66</v>
      </c>
      <c r="H1555" s="225"/>
      <c r="I1555" s="225">
        <v>27.66</v>
      </c>
      <c r="J1555" s="225"/>
      <c r="O1555" s="47">
        <v>27.66</v>
      </c>
      <c r="P1555" s="47">
        <v>27.66</v>
      </c>
    </row>
    <row r="1556" spans="1:21" ht="42.75" outlineLevel="1">
      <c r="A1556" s="152" t="s">
        <v>496</v>
      </c>
      <c r="B1556" s="153" t="s">
        <v>1014</v>
      </c>
      <c r="C1556" s="153" t="s">
        <v>1015</v>
      </c>
      <c r="D1556" s="154" t="s">
        <v>21</v>
      </c>
      <c r="E1556" s="155">
        <v>1.82</v>
      </c>
      <c r="F1556" s="156">
        <v>113.78</v>
      </c>
      <c r="G1556" s="157" t="s">
        <v>98</v>
      </c>
      <c r="H1556" s="158">
        <v>207.08</v>
      </c>
      <c r="I1556" s="159">
        <v>1</v>
      </c>
      <c r="J1556" s="158">
        <v>207.08</v>
      </c>
      <c r="R1556" s="47">
        <v>0</v>
      </c>
      <c r="S1556" s="47">
        <v>0</v>
      </c>
      <c r="T1556" s="47">
        <v>0</v>
      </c>
      <c r="U1556" s="47">
        <v>0</v>
      </c>
    </row>
    <row r="1557" spans="1:21" ht="15" outlineLevel="1">
      <c r="C1557" s="131" t="s">
        <v>95</v>
      </c>
      <c r="G1557" s="225">
        <v>207.08</v>
      </c>
      <c r="H1557" s="225"/>
      <c r="I1557" s="225">
        <v>207.08</v>
      </c>
      <c r="J1557" s="225"/>
      <c r="O1557" s="47">
        <v>207.08</v>
      </c>
      <c r="P1557" s="47">
        <v>207.08</v>
      </c>
    </row>
    <row r="1558" spans="1:21" ht="71.25" outlineLevel="1">
      <c r="A1558" s="147" t="s">
        <v>501</v>
      </c>
      <c r="B1558" s="148" t="s">
        <v>1016</v>
      </c>
      <c r="C1558" s="148" t="s">
        <v>1017</v>
      </c>
      <c r="D1558" s="149" t="s">
        <v>965</v>
      </c>
      <c r="E1558" s="134">
        <v>2.9642000000000002E-2</v>
      </c>
      <c r="F1558" s="150"/>
      <c r="G1558" s="127"/>
      <c r="H1558" s="128"/>
      <c r="I1558" s="151" t="s">
        <v>98</v>
      </c>
      <c r="J1558" s="128"/>
      <c r="R1558" s="47">
        <v>81.08</v>
      </c>
      <c r="S1558" s="47">
        <v>81.08</v>
      </c>
      <c r="T1558" s="47">
        <v>52.57</v>
      </c>
      <c r="U1558" s="47">
        <v>52.57</v>
      </c>
    </row>
    <row r="1559" spans="1:21" outlineLevel="1">
      <c r="C1559" s="163" t="s">
        <v>1018</v>
      </c>
    </row>
    <row r="1560" spans="1:21" ht="28.5" outlineLevel="1">
      <c r="A1560" s="147"/>
      <c r="B1560" s="148"/>
      <c r="C1560" s="148" t="s">
        <v>88</v>
      </c>
      <c r="D1560" s="149"/>
      <c r="E1560" s="134"/>
      <c r="F1560" s="150">
        <v>1467.1</v>
      </c>
      <c r="G1560" s="127" t="s">
        <v>943</v>
      </c>
      <c r="H1560" s="128">
        <v>63.01</v>
      </c>
      <c r="I1560" s="151">
        <v>1</v>
      </c>
      <c r="J1560" s="128">
        <v>63.01</v>
      </c>
      <c r="Q1560" s="47">
        <v>63.01</v>
      </c>
    </row>
    <row r="1561" spans="1:21" ht="28.5" outlineLevel="1">
      <c r="A1561" s="147"/>
      <c r="B1561" s="148"/>
      <c r="C1561" s="148" t="s">
        <v>89</v>
      </c>
      <c r="D1561" s="149"/>
      <c r="E1561" s="134"/>
      <c r="F1561" s="150">
        <v>145.07</v>
      </c>
      <c r="G1561" s="127" t="s">
        <v>944</v>
      </c>
      <c r="H1561" s="128">
        <v>6.77</v>
      </c>
      <c r="I1561" s="151">
        <v>1</v>
      </c>
      <c r="J1561" s="128">
        <v>6.77</v>
      </c>
    </row>
    <row r="1562" spans="1:21" ht="28.5" outlineLevel="1">
      <c r="A1562" s="147"/>
      <c r="B1562" s="148"/>
      <c r="C1562" s="148" t="s">
        <v>96</v>
      </c>
      <c r="D1562" s="149"/>
      <c r="E1562" s="134"/>
      <c r="F1562" s="150">
        <v>7.02</v>
      </c>
      <c r="G1562" s="127" t="s">
        <v>944</v>
      </c>
      <c r="H1562" s="160">
        <v>0.33</v>
      </c>
      <c r="I1562" s="151">
        <v>1</v>
      </c>
      <c r="J1562" s="160">
        <v>0.33</v>
      </c>
      <c r="Q1562" s="47">
        <v>0.33</v>
      </c>
    </row>
    <row r="1563" spans="1:21" ht="14.25" outlineLevel="1">
      <c r="A1563" s="147"/>
      <c r="B1563" s="148"/>
      <c r="C1563" s="148" t="s">
        <v>97</v>
      </c>
      <c r="D1563" s="149"/>
      <c r="E1563" s="134"/>
      <c r="F1563" s="150">
        <v>434.65</v>
      </c>
      <c r="G1563" s="127" t="s">
        <v>98</v>
      </c>
      <c r="H1563" s="128">
        <v>12.88</v>
      </c>
      <c r="I1563" s="151">
        <v>1</v>
      </c>
      <c r="J1563" s="128">
        <v>12.88</v>
      </c>
    </row>
    <row r="1564" spans="1:21" ht="14.25" outlineLevel="1">
      <c r="A1564" s="147"/>
      <c r="B1564" s="148"/>
      <c r="C1564" s="148" t="s">
        <v>90</v>
      </c>
      <c r="D1564" s="149" t="s">
        <v>91</v>
      </c>
      <c r="E1564" s="134">
        <v>128</v>
      </c>
      <c r="F1564" s="150"/>
      <c r="G1564" s="127"/>
      <c r="H1564" s="128">
        <v>81.08</v>
      </c>
      <c r="I1564" s="151">
        <v>128</v>
      </c>
      <c r="J1564" s="128">
        <v>81.08</v>
      </c>
    </row>
    <row r="1565" spans="1:21" ht="14.25" outlineLevel="1">
      <c r="A1565" s="147"/>
      <c r="B1565" s="148"/>
      <c r="C1565" s="148" t="s">
        <v>92</v>
      </c>
      <c r="D1565" s="149" t="s">
        <v>91</v>
      </c>
      <c r="E1565" s="134">
        <v>83</v>
      </c>
      <c r="F1565" s="150"/>
      <c r="G1565" s="127"/>
      <c r="H1565" s="128">
        <v>52.57</v>
      </c>
      <c r="I1565" s="151">
        <v>83</v>
      </c>
      <c r="J1565" s="128">
        <v>52.57</v>
      </c>
    </row>
    <row r="1566" spans="1:21" ht="28.5" outlineLevel="1">
      <c r="A1566" s="152"/>
      <c r="B1566" s="153"/>
      <c r="C1566" s="153" t="s">
        <v>93</v>
      </c>
      <c r="D1566" s="154" t="s">
        <v>94</v>
      </c>
      <c r="E1566" s="155">
        <v>167.86</v>
      </c>
      <c r="F1566" s="156"/>
      <c r="G1566" s="157" t="s">
        <v>943</v>
      </c>
      <c r="H1566" s="158">
        <v>7.2097981678800007</v>
      </c>
      <c r="I1566" s="159"/>
      <c r="J1566" s="158"/>
    </row>
    <row r="1567" spans="1:21" ht="15" outlineLevel="1">
      <c r="C1567" s="131" t="s">
        <v>95</v>
      </c>
      <c r="G1567" s="225">
        <v>216.31</v>
      </c>
      <c r="H1567" s="225"/>
      <c r="I1567" s="225">
        <v>216.31</v>
      </c>
      <c r="J1567" s="225"/>
      <c r="O1567" s="79">
        <v>216.31</v>
      </c>
      <c r="P1567" s="79">
        <v>216.31</v>
      </c>
    </row>
    <row r="1568" spans="1:21" ht="57" outlineLevel="1">
      <c r="A1568" s="152" t="s">
        <v>504</v>
      </c>
      <c r="B1568" s="153" t="s">
        <v>1019</v>
      </c>
      <c r="C1568" s="153" t="s">
        <v>1020</v>
      </c>
      <c r="D1568" s="154" t="s">
        <v>21</v>
      </c>
      <c r="E1568" s="155">
        <v>0.45219999999999999</v>
      </c>
      <c r="F1568" s="156">
        <v>72.7</v>
      </c>
      <c r="G1568" s="157" t="s">
        <v>98</v>
      </c>
      <c r="H1568" s="158">
        <v>32.869999999999997</v>
      </c>
      <c r="I1568" s="159">
        <v>1</v>
      </c>
      <c r="J1568" s="158">
        <v>32.869999999999997</v>
      </c>
      <c r="R1568" s="47">
        <v>0</v>
      </c>
      <c r="S1568" s="47">
        <v>0</v>
      </c>
      <c r="T1568" s="47">
        <v>0</v>
      </c>
      <c r="U1568" s="47">
        <v>0</v>
      </c>
    </row>
    <row r="1569" spans="1:21" ht="15" outlineLevel="1">
      <c r="C1569" s="131" t="s">
        <v>95</v>
      </c>
      <c r="G1569" s="225">
        <v>32.869999999999997</v>
      </c>
      <c r="H1569" s="225"/>
      <c r="I1569" s="225">
        <v>32.869999999999997</v>
      </c>
      <c r="J1569" s="225"/>
      <c r="O1569" s="47">
        <v>32.869999999999997</v>
      </c>
      <c r="P1569" s="47">
        <v>32.869999999999997</v>
      </c>
    </row>
    <row r="1570" spans="1:21" ht="57" outlineLevel="1">
      <c r="A1570" s="152" t="s">
        <v>506</v>
      </c>
      <c r="B1570" s="153" t="s">
        <v>1021</v>
      </c>
      <c r="C1570" s="153" t="s">
        <v>1022</v>
      </c>
      <c r="D1570" s="154" t="s">
        <v>21</v>
      </c>
      <c r="E1570" s="155">
        <v>2.512</v>
      </c>
      <c r="F1570" s="156">
        <v>84.01</v>
      </c>
      <c r="G1570" s="157" t="s">
        <v>98</v>
      </c>
      <c r="H1570" s="158">
        <v>211.03</v>
      </c>
      <c r="I1570" s="159">
        <v>1</v>
      </c>
      <c r="J1570" s="158">
        <v>211.03</v>
      </c>
      <c r="R1570" s="47">
        <v>0</v>
      </c>
      <c r="S1570" s="47">
        <v>0</v>
      </c>
      <c r="T1570" s="47">
        <v>0</v>
      </c>
      <c r="U1570" s="47">
        <v>0</v>
      </c>
    </row>
    <row r="1571" spans="1:21" ht="15" outlineLevel="1">
      <c r="C1571" s="131" t="s">
        <v>95</v>
      </c>
      <c r="G1571" s="225">
        <v>211.03</v>
      </c>
      <c r="H1571" s="225"/>
      <c r="I1571" s="225">
        <v>211.03</v>
      </c>
      <c r="J1571" s="225"/>
      <c r="O1571" s="47">
        <v>211.03</v>
      </c>
      <c r="P1571" s="47">
        <v>211.03</v>
      </c>
    </row>
    <row r="1572" spans="1:21" ht="28.5" outlineLevel="1">
      <c r="A1572" s="147" t="s">
        <v>508</v>
      </c>
      <c r="B1572" s="148" t="s">
        <v>1023</v>
      </c>
      <c r="C1572" s="148" t="s">
        <v>1024</v>
      </c>
      <c r="D1572" s="149" t="s">
        <v>1025</v>
      </c>
      <c r="E1572" s="134">
        <v>1</v>
      </c>
      <c r="F1572" s="150"/>
      <c r="G1572" s="127"/>
      <c r="H1572" s="128"/>
      <c r="I1572" s="151" t="s">
        <v>98</v>
      </c>
      <c r="J1572" s="128"/>
      <c r="R1572" s="47">
        <v>24.29</v>
      </c>
      <c r="S1572" s="47">
        <v>24.29</v>
      </c>
      <c r="T1572" s="47">
        <v>15.75</v>
      </c>
      <c r="U1572" s="47">
        <v>15.75</v>
      </c>
    </row>
    <row r="1573" spans="1:21" ht="28.5" outlineLevel="1">
      <c r="A1573" s="147"/>
      <c r="B1573" s="148"/>
      <c r="C1573" s="148" t="s">
        <v>88</v>
      </c>
      <c r="D1573" s="149"/>
      <c r="E1573" s="134"/>
      <c r="F1573" s="150">
        <v>13.1</v>
      </c>
      <c r="G1573" s="127" t="s">
        <v>943</v>
      </c>
      <c r="H1573" s="128">
        <v>18.98</v>
      </c>
      <c r="I1573" s="151">
        <v>1</v>
      </c>
      <c r="J1573" s="128">
        <v>18.98</v>
      </c>
      <c r="Q1573" s="47">
        <v>18.98</v>
      </c>
    </row>
    <row r="1574" spans="1:21" ht="28.5" outlineLevel="1">
      <c r="A1574" s="147"/>
      <c r="B1574" s="148"/>
      <c r="C1574" s="148" t="s">
        <v>89</v>
      </c>
      <c r="D1574" s="149"/>
      <c r="E1574" s="134"/>
      <c r="F1574" s="150">
        <v>2.37</v>
      </c>
      <c r="G1574" s="127" t="s">
        <v>944</v>
      </c>
      <c r="H1574" s="128">
        <v>3.73</v>
      </c>
      <c r="I1574" s="151">
        <v>1</v>
      </c>
      <c r="J1574" s="128">
        <v>3.73</v>
      </c>
    </row>
    <row r="1575" spans="1:21" ht="14.25" outlineLevel="1">
      <c r="A1575" s="147"/>
      <c r="B1575" s="148"/>
      <c r="C1575" s="148" t="s">
        <v>97</v>
      </c>
      <c r="D1575" s="149"/>
      <c r="E1575" s="134"/>
      <c r="F1575" s="150">
        <v>4.09</v>
      </c>
      <c r="G1575" s="127" t="s">
        <v>98</v>
      </c>
      <c r="H1575" s="128">
        <v>4.09</v>
      </c>
      <c r="I1575" s="151">
        <v>1</v>
      </c>
      <c r="J1575" s="128">
        <v>4.09</v>
      </c>
    </row>
    <row r="1576" spans="1:21" ht="14.25" outlineLevel="1">
      <c r="A1576" s="147"/>
      <c r="B1576" s="148"/>
      <c r="C1576" s="148" t="s">
        <v>90</v>
      </c>
      <c r="D1576" s="149" t="s">
        <v>91</v>
      </c>
      <c r="E1576" s="134">
        <v>128</v>
      </c>
      <c r="F1576" s="150"/>
      <c r="G1576" s="127"/>
      <c r="H1576" s="128">
        <v>24.29</v>
      </c>
      <c r="I1576" s="151">
        <v>128</v>
      </c>
      <c r="J1576" s="128">
        <v>24.29</v>
      </c>
    </row>
    <row r="1577" spans="1:21" ht="14.25" outlineLevel="1">
      <c r="A1577" s="147"/>
      <c r="B1577" s="148"/>
      <c r="C1577" s="148" t="s">
        <v>92</v>
      </c>
      <c r="D1577" s="149" t="s">
        <v>91</v>
      </c>
      <c r="E1577" s="134">
        <v>83</v>
      </c>
      <c r="F1577" s="150"/>
      <c r="G1577" s="127"/>
      <c r="H1577" s="128">
        <v>15.75</v>
      </c>
      <c r="I1577" s="151">
        <v>83</v>
      </c>
      <c r="J1577" s="128">
        <v>15.75</v>
      </c>
    </row>
    <row r="1578" spans="1:21" ht="28.5" outlineLevel="1">
      <c r="A1578" s="152"/>
      <c r="B1578" s="153"/>
      <c r="C1578" s="153" t="s">
        <v>93</v>
      </c>
      <c r="D1578" s="154" t="s">
        <v>94</v>
      </c>
      <c r="E1578" s="155">
        <v>1.46</v>
      </c>
      <c r="F1578" s="156"/>
      <c r="G1578" s="157" t="s">
        <v>943</v>
      </c>
      <c r="H1578" s="158">
        <v>2.1155399999999998</v>
      </c>
      <c r="I1578" s="159"/>
      <c r="J1578" s="158"/>
    </row>
    <row r="1579" spans="1:21" ht="15" outlineLevel="1">
      <c r="C1579" s="131" t="s">
        <v>95</v>
      </c>
      <c r="G1579" s="225">
        <v>66.84</v>
      </c>
      <c r="H1579" s="225"/>
      <c r="I1579" s="225">
        <v>66.84</v>
      </c>
      <c r="J1579" s="225"/>
      <c r="O1579" s="79">
        <v>66.84</v>
      </c>
      <c r="P1579" s="79">
        <v>66.84</v>
      </c>
    </row>
    <row r="1580" spans="1:21" ht="42.75" outlineLevel="1">
      <c r="A1580" s="152" t="s">
        <v>512</v>
      </c>
      <c r="B1580" s="153" t="s">
        <v>1026</v>
      </c>
      <c r="C1580" s="153" t="s">
        <v>1027</v>
      </c>
      <c r="D1580" s="154" t="s">
        <v>454</v>
      </c>
      <c r="E1580" s="155">
        <v>1</v>
      </c>
      <c r="F1580" s="156">
        <v>2179.8000000000002</v>
      </c>
      <c r="G1580" s="157" t="s">
        <v>98</v>
      </c>
      <c r="H1580" s="158">
        <v>2179.8000000000002</v>
      </c>
      <c r="I1580" s="159">
        <v>1</v>
      </c>
      <c r="J1580" s="158">
        <v>2179.8000000000002</v>
      </c>
      <c r="R1580" s="47">
        <v>0</v>
      </c>
      <c r="S1580" s="47">
        <v>0</v>
      </c>
      <c r="T1580" s="47">
        <v>0</v>
      </c>
      <c r="U1580" s="47">
        <v>0</v>
      </c>
    </row>
    <row r="1581" spans="1:21" ht="15" outlineLevel="1">
      <c r="C1581" s="131" t="s">
        <v>95</v>
      </c>
      <c r="G1581" s="225">
        <v>2179.8000000000002</v>
      </c>
      <c r="H1581" s="225"/>
      <c r="I1581" s="225">
        <v>2179.8000000000002</v>
      </c>
      <c r="J1581" s="225"/>
      <c r="O1581" s="47">
        <v>2179.8000000000002</v>
      </c>
      <c r="P1581" s="47">
        <v>2179.8000000000002</v>
      </c>
    </row>
    <row r="1582" spans="1:21" ht="57" outlineLevel="1">
      <c r="A1582" s="147" t="s">
        <v>514</v>
      </c>
      <c r="B1582" s="148" t="s">
        <v>1028</v>
      </c>
      <c r="C1582" s="148" t="s">
        <v>1029</v>
      </c>
      <c r="D1582" s="149" t="s">
        <v>1030</v>
      </c>
      <c r="E1582" s="134">
        <v>6</v>
      </c>
      <c r="F1582" s="150"/>
      <c r="G1582" s="127"/>
      <c r="H1582" s="128"/>
      <c r="I1582" s="151" t="s">
        <v>98</v>
      </c>
      <c r="J1582" s="128"/>
      <c r="R1582" s="47">
        <v>176.5</v>
      </c>
      <c r="S1582" s="47">
        <v>176.5</v>
      </c>
      <c r="T1582" s="47">
        <v>114.45</v>
      </c>
      <c r="U1582" s="47">
        <v>114.45</v>
      </c>
    </row>
    <row r="1583" spans="1:21" ht="28.5" outlineLevel="1">
      <c r="A1583" s="147"/>
      <c r="B1583" s="148"/>
      <c r="C1583" s="148" t="s">
        <v>88</v>
      </c>
      <c r="D1583" s="149"/>
      <c r="E1583" s="134"/>
      <c r="F1583" s="150">
        <v>15.86</v>
      </c>
      <c r="G1583" s="127" t="s">
        <v>943</v>
      </c>
      <c r="H1583" s="128">
        <v>137.88999999999999</v>
      </c>
      <c r="I1583" s="151">
        <v>1</v>
      </c>
      <c r="J1583" s="128">
        <v>137.88999999999999</v>
      </c>
      <c r="Q1583" s="47">
        <v>137.88999999999999</v>
      </c>
    </row>
    <row r="1584" spans="1:21" ht="28.5" outlineLevel="1">
      <c r="A1584" s="147"/>
      <c r="B1584" s="148"/>
      <c r="C1584" s="148" t="s">
        <v>89</v>
      </c>
      <c r="D1584" s="149"/>
      <c r="E1584" s="134"/>
      <c r="F1584" s="150">
        <v>45.5</v>
      </c>
      <c r="G1584" s="127" t="s">
        <v>944</v>
      </c>
      <c r="H1584" s="128">
        <v>429.98</v>
      </c>
      <c r="I1584" s="151">
        <v>1</v>
      </c>
      <c r="J1584" s="128">
        <v>429.98</v>
      </c>
    </row>
    <row r="1585" spans="1:21" ht="14.25" outlineLevel="1">
      <c r="A1585" s="147"/>
      <c r="B1585" s="148"/>
      <c r="C1585" s="148" t="s">
        <v>97</v>
      </c>
      <c r="D1585" s="149"/>
      <c r="E1585" s="134"/>
      <c r="F1585" s="150">
        <v>8.4700000000000006</v>
      </c>
      <c r="G1585" s="127" t="s">
        <v>98</v>
      </c>
      <c r="H1585" s="128">
        <v>50.82</v>
      </c>
      <c r="I1585" s="151">
        <v>1</v>
      </c>
      <c r="J1585" s="128">
        <v>50.82</v>
      </c>
    </row>
    <row r="1586" spans="1:21" ht="14.25" outlineLevel="1">
      <c r="A1586" s="147"/>
      <c r="B1586" s="148"/>
      <c r="C1586" s="148" t="s">
        <v>90</v>
      </c>
      <c r="D1586" s="149" t="s">
        <v>91</v>
      </c>
      <c r="E1586" s="134">
        <v>128</v>
      </c>
      <c r="F1586" s="150"/>
      <c r="G1586" s="127"/>
      <c r="H1586" s="128">
        <v>176.5</v>
      </c>
      <c r="I1586" s="151">
        <v>128</v>
      </c>
      <c r="J1586" s="128">
        <v>176.5</v>
      </c>
    </row>
    <row r="1587" spans="1:21" ht="14.25" outlineLevel="1">
      <c r="A1587" s="147"/>
      <c r="B1587" s="148"/>
      <c r="C1587" s="148" t="s">
        <v>92</v>
      </c>
      <c r="D1587" s="149" t="s">
        <v>91</v>
      </c>
      <c r="E1587" s="134">
        <v>83</v>
      </c>
      <c r="F1587" s="150"/>
      <c r="G1587" s="127"/>
      <c r="H1587" s="128">
        <v>114.45</v>
      </c>
      <c r="I1587" s="151">
        <v>83</v>
      </c>
      <c r="J1587" s="128">
        <v>114.45</v>
      </c>
    </row>
    <row r="1588" spans="1:21" ht="28.5" outlineLevel="1">
      <c r="A1588" s="152"/>
      <c r="B1588" s="153"/>
      <c r="C1588" s="153" t="s">
        <v>93</v>
      </c>
      <c r="D1588" s="154" t="s">
        <v>94</v>
      </c>
      <c r="E1588" s="155">
        <v>1.79</v>
      </c>
      <c r="F1588" s="156"/>
      <c r="G1588" s="157" t="s">
        <v>943</v>
      </c>
      <c r="H1588" s="158">
        <v>15.562259999999998</v>
      </c>
      <c r="I1588" s="159"/>
      <c r="J1588" s="158"/>
    </row>
    <row r="1589" spans="1:21" ht="15" outlineLevel="1">
      <c r="C1589" s="131" t="s">
        <v>95</v>
      </c>
      <c r="G1589" s="225">
        <v>909.6400000000001</v>
      </c>
      <c r="H1589" s="225"/>
      <c r="I1589" s="225">
        <v>909.6400000000001</v>
      </c>
      <c r="J1589" s="225"/>
      <c r="O1589" s="79">
        <v>909.6400000000001</v>
      </c>
      <c r="P1589" s="79">
        <v>909.6400000000001</v>
      </c>
    </row>
    <row r="1590" spans="1:21" ht="82.5" outlineLevel="1">
      <c r="A1590" s="152" t="s">
        <v>516</v>
      </c>
      <c r="B1590" s="153" t="s">
        <v>432</v>
      </c>
      <c r="C1590" s="153" t="s">
        <v>174</v>
      </c>
      <c r="D1590" s="154" t="s">
        <v>454</v>
      </c>
      <c r="E1590" s="155">
        <v>2</v>
      </c>
      <c r="F1590" s="156">
        <v>985.99</v>
      </c>
      <c r="G1590" s="157" t="s">
        <v>98</v>
      </c>
      <c r="H1590" s="158">
        <v>1971.98</v>
      </c>
      <c r="I1590" s="159">
        <v>1</v>
      </c>
      <c r="J1590" s="158">
        <v>1971.98</v>
      </c>
      <c r="R1590" s="47">
        <v>0</v>
      </c>
      <c r="S1590" s="47">
        <v>0</v>
      </c>
      <c r="T1590" s="47">
        <v>0</v>
      </c>
      <c r="U1590" s="47">
        <v>0</v>
      </c>
    </row>
    <row r="1591" spans="1:21" ht="15" outlineLevel="1">
      <c r="C1591" s="131" t="s">
        <v>95</v>
      </c>
      <c r="G1591" s="225">
        <v>1971.98</v>
      </c>
      <c r="H1591" s="225"/>
      <c r="I1591" s="225">
        <v>1971.98</v>
      </c>
      <c r="J1591" s="225"/>
      <c r="O1591" s="47">
        <v>1971.98</v>
      </c>
      <c r="P1591" s="47">
        <v>1971.98</v>
      </c>
    </row>
    <row r="1592" spans="1:21" ht="82.5" outlineLevel="1">
      <c r="A1592" s="152" t="s">
        <v>520</v>
      </c>
      <c r="B1592" s="153" t="s">
        <v>432</v>
      </c>
      <c r="C1592" s="153" t="s">
        <v>175</v>
      </c>
      <c r="D1592" s="154" t="s">
        <v>454</v>
      </c>
      <c r="E1592" s="155">
        <v>2</v>
      </c>
      <c r="F1592" s="156">
        <v>995.39</v>
      </c>
      <c r="G1592" s="157" t="s">
        <v>98</v>
      </c>
      <c r="H1592" s="158">
        <v>1990.78</v>
      </c>
      <c r="I1592" s="159">
        <v>1</v>
      </c>
      <c r="J1592" s="158">
        <v>1990.78</v>
      </c>
      <c r="R1592" s="47">
        <v>0</v>
      </c>
      <c r="S1592" s="47">
        <v>0</v>
      </c>
      <c r="T1592" s="47">
        <v>0</v>
      </c>
      <c r="U1592" s="47">
        <v>0</v>
      </c>
    </row>
    <row r="1593" spans="1:21" ht="15" outlineLevel="1">
      <c r="C1593" s="131" t="s">
        <v>95</v>
      </c>
      <c r="G1593" s="225">
        <v>1990.78</v>
      </c>
      <c r="H1593" s="225"/>
      <c r="I1593" s="225">
        <v>1990.78</v>
      </c>
      <c r="J1593" s="225"/>
      <c r="O1593" s="47">
        <v>1990.78</v>
      </c>
      <c r="P1593" s="47">
        <v>1990.78</v>
      </c>
    </row>
    <row r="1594" spans="1:21" ht="82.5" outlineLevel="1">
      <c r="A1594" s="152" t="s">
        <v>521</v>
      </c>
      <c r="B1594" s="153" t="s">
        <v>432</v>
      </c>
      <c r="C1594" s="153" t="s">
        <v>176</v>
      </c>
      <c r="D1594" s="154" t="s">
        <v>454</v>
      </c>
      <c r="E1594" s="155">
        <v>1</v>
      </c>
      <c r="F1594" s="156">
        <v>1161.29</v>
      </c>
      <c r="G1594" s="157" t="s">
        <v>98</v>
      </c>
      <c r="H1594" s="158">
        <v>1161.29</v>
      </c>
      <c r="I1594" s="159">
        <v>1</v>
      </c>
      <c r="J1594" s="158">
        <v>1161.29</v>
      </c>
      <c r="R1594" s="47">
        <v>0</v>
      </c>
      <c r="S1594" s="47">
        <v>0</v>
      </c>
      <c r="T1594" s="47">
        <v>0</v>
      </c>
      <c r="U1594" s="47">
        <v>0</v>
      </c>
    </row>
    <row r="1595" spans="1:21" ht="15" outlineLevel="1">
      <c r="C1595" s="131" t="s">
        <v>95</v>
      </c>
      <c r="G1595" s="225">
        <v>1161.29</v>
      </c>
      <c r="H1595" s="225"/>
      <c r="I1595" s="225">
        <v>1161.29</v>
      </c>
      <c r="J1595" s="225"/>
      <c r="O1595" s="47">
        <v>1161.29</v>
      </c>
      <c r="P1595" s="47">
        <v>1161.29</v>
      </c>
    </row>
    <row r="1596" spans="1:21" ht="82.5" outlineLevel="1">
      <c r="A1596" s="152" t="s">
        <v>522</v>
      </c>
      <c r="B1596" s="153" t="s">
        <v>432</v>
      </c>
      <c r="C1596" s="153" t="s">
        <v>177</v>
      </c>
      <c r="D1596" s="154" t="s">
        <v>454</v>
      </c>
      <c r="E1596" s="155">
        <v>1</v>
      </c>
      <c r="F1596" s="156">
        <v>1299.3599999999999</v>
      </c>
      <c r="G1596" s="157" t="s">
        <v>98</v>
      </c>
      <c r="H1596" s="158">
        <v>1299.3599999999999</v>
      </c>
      <c r="I1596" s="159">
        <v>1</v>
      </c>
      <c r="J1596" s="158">
        <v>1299.3599999999999</v>
      </c>
      <c r="R1596" s="47">
        <v>0</v>
      </c>
      <c r="S1596" s="47">
        <v>0</v>
      </c>
      <c r="T1596" s="47">
        <v>0</v>
      </c>
      <c r="U1596" s="47">
        <v>0</v>
      </c>
    </row>
    <row r="1597" spans="1:21" ht="15" outlineLevel="1">
      <c r="C1597" s="131" t="s">
        <v>95</v>
      </c>
      <c r="G1597" s="225">
        <v>1299.3599999999999</v>
      </c>
      <c r="H1597" s="225"/>
      <c r="I1597" s="225">
        <v>1299.3599999999999</v>
      </c>
      <c r="J1597" s="225"/>
      <c r="O1597" s="47">
        <v>1299.3599999999999</v>
      </c>
      <c r="P1597" s="47">
        <v>1299.3599999999999</v>
      </c>
    </row>
    <row r="1598" spans="1:21" ht="42.75" outlineLevel="1">
      <c r="A1598" s="147" t="s">
        <v>524</v>
      </c>
      <c r="B1598" s="148" t="s">
        <v>1031</v>
      </c>
      <c r="C1598" s="148" t="s">
        <v>1032</v>
      </c>
      <c r="D1598" s="149" t="s">
        <v>460</v>
      </c>
      <c r="E1598" s="134">
        <v>7</v>
      </c>
      <c r="F1598" s="150"/>
      <c r="G1598" s="127"/>
      <c r="H1598" s="128"/>
      <c r="I1598" s="151" t="s">
        <v>98</v>
      </c>
      <c r="J1598" s="128"/>
      <c r="R1598" s="47">
        <v>150.85</v>
      </c>
      <c r="S1598" s="47">
        <v>150.85</v>
      </c>
      <c r="T1598" s="47">
        <v>97.82</v>
      </c>
      <c r="U1598" s="47">
        <v>97.82</v>
      </c>
    </row>
    <row r="1599" spans="1:21" ht="14.25" outlineLevel="1">
      <c r="A1599" s="147"/>
      <c r="B1599" s="148"/>
      <c r="C1599" s="148" t="s">
        <v>88</v>
      </c>
      <c r="D1599" s="149"/>
      <c r="E1599" s="134"/>
      <c r="F1599" s="150">
        <v>12.2</v>
      </c>
      <c r="G1599" s="127" t="s">
        <v>451</v>
      </c>
      <c r="H1599" s="128">
        <v>117.85</v>
      </c>
      <c r="I1599" s="151">
        <v>1</v>
      </c>
      <c r="J1599" s="128">
        <v>117.85</v>
      </c>
      <c r="Q1599" s="47">
        <v>117.85</v>
      </c>
    </row>
    <row r="1600" spans="1:21" ht="14.25" outlineLevel="1">
      <c r="A1600" s="147"/>
      <c r="B1600" s="148"/>
      <c r="C1600" s="148" t="s">
        <v>89</v>
      </c>
      <c r="D1600" s="149"/>
      <c r="E1600" s="134"/>
      <c r="F1600" s="150">
        <v>1.81</v>
      </c>
      <c r="G1600" s="127" t="s">
        <v>452</v>
      </c>
      <c r="H1600" s="128">
        <v>19.010000000000002</v>
      </c>
      <c r="I1600" s="151">
        <v>1</v>
      </c>
      <c r="J1600" s="128">
        <v>19.010000000000002</v>
      </c>
    </row>
    <row r="1601" spans="1:21" ht="14.25" outlineLevel="1">
      <c r="A1601" s="147"/>
      <c r="B1601" s="148"/>
      <c r="C1601" s="148" t="s">
        <v>97</v>
      </c>
      <c r="D1601" s="149"/>
      <c r="E1601" s="134"/>
      <c r="F1601" s="150">
        <v>18.64</v>
      </c>
      <c r="G1601" s="127" t="s">
        <v>98</v>
      </c>
      <c r="H1601" s="128">
        <v>130.47999999999999</v>
      </c>
      <c r="I1601" s="151">
        <v>1</v>
      </c>
      <c r="J1601" s="128">
        <v>130.47999999999999</v>
      </c>
    </row>
    <row r="1602" spans="1:21" ht="28.5" outlineLevel="1">
      <c r="A1602" s="147" t="s">
        <v>1033</v>
      </c>
      <c r="B1602" s="148" t="s">
        <v>1034</v>
      </c>
      <c r="C1602" s="148" t="s">
        <v>1035</v>
      </c>
      <c r="D1602" s="149" t="s">
        <v>454</v>
      </c>
      <c r="E1602" s="134">
        <v>7</v>
      </c>
      <c r="F1602" s="150">
        <v>0</v>
      </c>
      <c r="G1602" s="164" t="s">
        <v>98</v>
      </c>
      <c r="H1602" s="128">
        <v>0</v>
      </c>
      <c r="I1602" s="151">
        <v>1</v>
      </c>
      <c r="J1602" s="128">
        <v>0</v>
      </c>
      <c r="R1602" s="47">
        <v>0</v>
      </c>
      <c r="S1602" s="47">
        <v>0</v>
      </c>
      <c r="T1602" s="47">
        <v>0</v>
      </c>
      <c r="U1602" s="47">
        <v>0</v>
      </c>
    </row>
    <row r="1603" spans="1:21" ht="14.25" outlineLevel="1">
      <c r="A1603" s="147"/>
      <c r="B1603" s="148"/>
      <c r="C1603" s="148" t="s">
        <v>90</v>
      </c>
      <c r="D1603" s="149" t="s">
        <v>91</v>
      </c>
      <c r="E1603" s="134">
        <v>128</v>
      </c>
      <c r="F1603" s="150"/>
      <c r="G1603" s="127"/>
      <c r="H1603" s="128">
        <v>150.85</v>
      </c>
      <c r="I1603" s="151">
        <v>128</v>
      </c>
      <c r="J1603" s="128">
        <v>150.85</v>
      </c>
    </row>
    <row r="1604" spans="1:21" ht="14.25" outlineLevel="1">
      <c r="A1604" s="147"/>
      <c r="B1604" s="148"/>
      <c r="C1604" s="148" t="s">
        <v>92</v>
      </c>
      <c r="D1604" s="149" t="s">
        <v>91</v>
      </c>
      <c r="E1604" s="134">
        <v>83</v>
      </c>
      <c r="F1604" s="150"/>
      <c r="G1604" s="127"/>
      <c r="H1604" s="128">
        <v>97.82</v>
      </c>
      <c r="I1604" s="151">
        <v>83</v>
      </c>
      <c r="J1604" s="128">
        <v>97.82</v>
      </c>
    </row>
    <row r="1605" spans="1:21" ht="14.25" outlineLevel="1">
      <c r="A1605" s="152"/>
      <c r="B1605" s="153"/>
      <c r="C1605" s="153" t="s">
        <v>93</v>
      </c>
      <c r="D1605" s="154" t="s">
        <v>94</v>
      </c>
      <c r="E1605" s="155">
        <v>1.36</v>
      </c>
      <c r="F1605" s="156"/>
      <c r="G1605" s="157" t="s">
        <v>451</v>
      </c>
      <c r="H1605" s="158">
        <v>13.137600000000001</v>
      </c>
      <c r="I1605" s="159"/>
      <c r="J1605" s="158"/>
    </row>
    <row r="1606" spans="1:21" ht="15" outlineLevel="1">
      <c r="C1606" s="131" t="s">
        <v>95</v>
      </c>
      <c r="G1606" s="225">
        <v>516.01</v>
      </c>
      <c r="H1606" s="225"/>
      <c r="I1606" s="225">
        <v>516.01</v>
      </c>
      <c r="J1606" s="225"/>
      <c r="O1606" s="79">
        <v>516.01</v>
      </c>
      <c r="P1606" s="79">
        <v>516.01</v>
      </c>
    </row>
    <row r="1607" spans="1:21" ht="68.25" outlineLevel="1">
      <c r="A1607" s="152" t="s">
        <v>526</v>
      </c>
      <c r="B1607" s="153" t="s">
        <v>432</v>
      </c>
      <c r="C1607" s="153" t="s">
        <v>178</v>
      </c>
      <c r="D1607" s="154" t="s">
        <v>454</v>
      </c>
      <c r="E1607" s="155">
        <v>1</v>
      </c>
      <c r="F1607" s="156">
        <v>846.47</v>
      </c>
      <c r="G1607" s="157" t="s">
        <v>98</v>
      </c>
      <c r="H1607" s="158">
        <v>846.47</v>
      </c>
      <c r="I1607" s="159">
        <v>1</v>
      </c>
      <c r="J1607" s="158">
        <v>846.47</v>
      </c>
      <c r="R1607" s="47">
        <v>0</v>
      </c>
      <c r="S1607" s="47">
        <v>0</v>
      </c>
      <c r="T1607" s="47">
        <v>0</v>
      </c>
      <c r="U1607" s="47">
        <v>0</v>
      </c>
    </row>
    <row r="1608" spans="1:21" ht="15" outlineLevel="1">
      <c r="C1608" s="131" t="s">
        <v>95</v>
      </c>
      <c r="G1608" s="225">
        <v>846.47</v>
      </c>
      <c r="H1608" s="225"/>
      <c r="I1608" s="225">
        <v>846.47</v>
      </c>
      <c r="J1608" s="225"/>
      <c r="O1608" s="47">
        <v>846.47</v>
      </c>
      <c r="P1608" s="47">
        <v>846.47</v>
      </c>
    </row>
    <row r="1609" spans="1:21" ht="68.25" outlineLevel="1">
      <c r="A1609" s="152" t="s">
        <v>527</v>
      </c>
      <c r="B1609" s="153" t="s">
        <v>432</v>
      </c>
      <c r="C1609" s="153" t="s">
        <v>179</v>
      </c>
      <c r="D1609" s="154" t="s">
        <v>454</v>
      </c>
      <c r="E1609" s="155">
        <v>4</v>
      </c>
      <c r="F1609" s="156">
        <v>888.8</v>
      </c>
      <c r="G1609" s="157" t="s">
        <v>98</v>
      </c>
      <c r="H1609" s="158">
        <v>3555.2</v>
      </c>
      <c r="I1609" s="159">
        <v>1</v>
      </c>
      <c r="J1609" s="158">
        <v>3555.2</v>
      </c>
      <c r="R1609" s="47">
        <v>0</v>
      </c>
      <c r="S1609" s="47">
        <v>0</v>
      </c>
      <c r="T1609" s="47">
        <v>0</v>
      </c>
      <c r="U1609" s="47">
        <v>0</v>
      </c>
    </row>
    <row r="1610" spans="1:21" ht="15" outlineLevel="1">
      <c r="C1610" s="131" t="s">
        <v>95</v>
      </c>
      <c r="G1610" s="225">
        <v>3555.2</v>
      </c>
      <c r="H1610" s="225"/>
      <c r="I1610" s="225">
        <v>3555.2</v>
      </c>
      <c r="J1610" s="225"/>
      <c r="O1610" s="47">
        <v>3555.2</v>
      </c>
      <c r="P1610" s="47">
        <v>3555.2</v>
      </c>
    </row>
    <row r="1611" spans="1:21" ht="68.25" outlineLevel="1">
      <c r="A1611" s="152" t="s">
        <v>531</v>
      </c>
      <c r="B1611" s="153" t="s">
        <v>432</v>
      </c>
      <c r="C1611" s="153" t="s">
        <v>180</v>
      </c>
      <c r="D1611" s="154" t="s">
        <v>454</v>
      </c>
      <c r="E1611" s="155">
        <v>1</v>
      </c>
      <c r="F1611" s="156">
        <v>1058.08</v>
      </c>
      <c r="G1611" s="157" t="s">
        <v>98</v>
      </c>
      <c r="H1611" s="158">
        <v>1058.08</v>
      </c>
      <c r="I1611" s="159">
        <v>1</v>
      </c>
      <c r="J1611" s="158">
        <v>1058.08</v>
      </c>
      <c r="R1611" s="47">
        <v>0</v>
      </c>
      <c r="S1611" s="47">
        <v>0</v>
      </c>
      <c r="T1611" s="47">
        <v>0</v>
      </c>
      <c r="U1611" s="47">
        <v>0</v>
      </c>
    </row>
    <row r="1612" spans="1:21" ht="15" outlineLevel="1">
      <c r="C1612" s="131" t="s">
        <v>95</v>
      </c>
      <c r="G1612" s="225">
        <v>1058.08</v>
      </c>
      <c r="H1612" s="225"/>
      <c r="I1612" s="225">
        <v>1058.08</v>
      </c>
      <c r="J1612" s="225"/>
      <c r="O1612" s="47">
        <v>1058.08</v>
      </c>
      <c r="P1612" s="47">
        <v>1058.08</v>
      </c>
    </row>
    <row r="1613" spans="1:21" ht="68.25" outlineLevel="1">
      <c r="A1613" s="152" t="s">
        <v>533</v>
      </c>
      <c r="B1613" s="153" t="s">
        <v>432</v>
      </c>
      <c r="C1613" s="153" t="s">
        <v>178</v>
      </c>
      <c r="D1613" s="154" t="s">
        <v>454</v>
      </c>
      <c r="E1613" s="155">
        <v>1</v>
      </c>
      <c r="F1613" s="156">
        <v>846.47</v>
      </c>
      <c r="G1613" s="157" t="s">
        <v>98</v>
      </c>
      <c r="H1613" s="158">
        <v>846.47</v>
      </c>
      <c r="I1613" s="159">
        <v>1</v>
      </c>
      <c r="J1613" s="158">
        <v>846.47</v>
      </c>
      <c r="R1613" s="47">
        <v>0</v>
      </c>
      <c r="S1613" s="47">
        <v>0</v>
      </c>
      <c r="T1613" s="47">
        <v>0</v>
      </c>
      <c r="U1613" s="47">
        <v>0</v>
      </c>
    </row>
    <row r="1614" spans="1:21" ht="15" outlineLevel="1">
      <c r="C1614" s="131" t="s">
        <v>95</v>
      </c>
      <c r="G1614" s="225">
        <v>846.47</v>
      </c>
      <c r="H1614" s="225"/>
      <c r="I1614" s="225">
        <v>846.47</v>
      </c>
      <c r="J1614" s="225"/>
      <c r="O1614" s="47">
        <v>846.47</v>
      </c>
      <c r="P1614" s="47">
        <v>846.47</v>
      </c>
    </row>
    <row r="1615" spans="1:21" ht="42.75" outlineLevel="1">
      <c r="A1615" s="147" t="s">
        <v>538</v>
      </c>
      <c r="B1615" s="148" t="s">
        <v>1036</v>
      </c>
      <c r="C1615" s="148" t="s">
        <v>1037</v>
      </c>
      <c r="D1615" s="149" t="s">
        <v>460</v>
      </c>
      <c r="E1615" s="134">
        <v>1</v>
      </c>
      <c r="F1615" s="150"/>
      <c r="G1615" s="127"/>
      <c r="H1615" s="128"/>
      <c r="I1615" s="151" t="s">
        <v>98</v>
      </c>
      <c r="J1615" s="128"/>
      <c r="R1615" s="47">
        <v>19.399999999999999</v>
      </c>
      <c r="S1615" s="47">
        <v>19.399999999999999</v>
      </c>
      <c r="T1615" s="47">
        <v>12.58</v>
      </c>
      <c r="U1615" s="47">
        <v>12.58</v>
      </c>
    </row>
    <row r="1616" spans="1:21" ht="14.25" outlineLevel="1">
      <c r="A1616" s="147"/>
      <c r="B1616" s="148"/>
      <c r="C1616" s="148" t="s">
        <v>88</v>
      </c>
      <c r="D1616" s="149"/>
      <c r="E1616" s="134"/>
      <c r="F1616" s="150">
        <v>15.16</v>
      </c>
      <c r="G1616" s="127" t="s">
        <v>98</v>
      </c>
      <c r="H1616" s="128">
        <v>15.16</v>
      </c>
      <c r="I1616" s="151">
        <v>1</v>
      </c>
      <c r="J1616" s="128">
        <v>15.16</v>
      </c>
      <c r="Q1616" s="47">
        <v>15.16</v>
      </c>
    </row>
    <row r="1617" spans="1:21" ht="14.25" outlineLevel="1">
      <c r="A1617" s="147"/>
      <c r="B1617" s="148"/>
      <c r="C1617" s="148" t="s">
        <v>89</v>
      </c>
      <c r="D1617" s="149"/>
      <c r="E1617" s="134"/>
      <c r="F1617" s="150">
        <v>2.06</v>
      </c>
      <c r="G1617" s="127" t="s">
        <v>98</v>
      </c>
      <c r="H1617" s="128">
        <v>2.06</v>
      </c>
      <c r="I1617" s="151">
        <v>1</v>
      </c>
      <c r="J1617" s="128">
        <v>2.06</v>
      </c>
    </row>
    <row r="1618" spans="1:21" ht="14.25" outlineLevel="1">
      <c r="A1618" s="147"/>
      <c r="B1618" s="148"/>
      <c r="C1618" s="148" t="s">
        <v>97</v>
      </c>
      <c r="D1618" s="149"/>
      <c r="E1618" s="134"/>
      <c r="F1618" s="150">
        <v>27.4</v>
      </c>
      <c r="G1618" s="127" t="s">
        <v>98</v>
      </c>
      <c r="H1618" s="128">
        <v>27.4</v>
      </c>
      <c r="I1618" s="151">
        <v>1</v>
      </c>
      <c r="J1618" s="128">
        <v>27.4</v>
      </c>
    </row>
    <row r="1619" spans="1:21" ht="14.25" outlineLevel="1">
      <c r="A1619" s="147"/>
      <c r="B1619" s="148"/>
      <c r="C1619" s="148" t="s">
        <v>90</v>
      </c>
      <c r="D1619" s="149" t="s">
        <v>91</v>
      </c>
      <c r="E1619" s="134">
        <v>128</v>
      </c>
      <c r="F1619" s="150"/>
      <c r="G1619" s="127"/>
      <c r="H1619" s="128">
        <v>19.399999999999999</v>
      </c>
      <c r="I1619" s="151">
        <v>128</v>
      </c>
      <c r="J1619" s="128">
        <v>19.399999999999999</v>
      </c>
    </row>
    <row r="1620" spans="1:21" ht="14.25" outlineLevel="1">
      <c r="A1620" s="147"/>
      <c r="B1620" s="148"/>
      <c r="C1620" s="148" t="s">
        <v>92</v>
      </c>
      <c r="D1620" s="149" t="s">
        <v>91</v>
      </c>
      <c r="E1620" s="134">
        <v>83</v>
      </c>
      <c r="F1620" s="150"/>
      <c r="G1620" s="127"/>
      <c r="H1620" s="128">
        <v>12.58</v>
      </c>
      <c r="I1620" s="151">
        <v>83</v>
      </c>
      <c r="J1620" s="128">
        <v>12.58</v>
      </c>
    </row>
    <row r="1621" spans="1:21" ht="14.25" outlineLevel="1">
      <c r="A1621" s="152"/>
      <c r="B1621" s="153"/>
      <c r="C1621" s="153" t="s">
        <v>93</v>
      </c>
      <c r="D1621" s="154" t="s">
        <v>94</v>
      </c>
      <c r="E1621" s="155">
        <v>1.69</v>
      </c>
      <c r="F1621" s="156"/>
      <c r="G1621" s="157" t="s">
        <v>98</v>
      </c>
      <c r="H1621" s="158">
        <v>1.69</v>
      </c>
      <c r="I1621" s="159"/>
      <c r="J1621" s="158"/>
    </row>
    <row r="1622" spans="1:21" ht="15" outlineLevel="1">
      <c r="C1622" s="131" t="s">
        <v>95</v>
      </c>
      <c r="G1622" s="225">
        <v>76.599999999999994</v>
      </c>
      <c r="H1622" s="225"/>
      <c r="I1622" s="225">
        <v>76.599999999999994</v>
      </c>
      <c r="J1622" s="225"/>
      <c r="O1622" s="79">
        <v>76.599999999999994</v>
      </c>
      <c r="P1622" s="79">
        <v>76.599999999999994</v>
      </c>
    </row>
    <row r="1623" spans="1:21" ht="68.25" outlineLevel="1">
      <c r="A1623" s="152" t="s">
        <v>540</v>
      </c>
      <c r="B1623" s="153" t="s">
        <v>432</v>
      </c>
      <c r="C1623" s="153" t="s">
        <v>181</v>
      </c>
      <c r="D1623" s="154" t="s">
        <v>454</v>
      </c>
      <c r="E1623" s="155">
        <v>1</v>
      </c>
      <c r="F1623" s="156">
        <v>1283.6500000000001</v>
      </c>
      <c r="G1623" s="157" t="s">
        <v>98</v>
      </c>
      <c r="H1623" s="158">
        <v>1283.6500000000001</v>
      </c>
      <c r="I1623" s="159">
        <v>1</v>
      </c>
      <c r="J1623" s="158">
        <v>1283.6500000000001</v>
      </c>
      <c r="R1623" s="47">
        <v>0</v>
      </c>
      <c r="S1623" s="47">
        <v>0</v>
      </c>
      <c r="T1623" s="47">
        <v>0</v>
      </c>
      <c r="U1623" s="47">
        <v>0</v>
      </c>
    </row>
    <row r="1624" spans="1:21" ht="15" outlineLevel="1">
      <c r="C1624" s="131" t="s">
        <v>95</v>
      </c>
      <c r="G1624" s="225">
        <v>1283.6500000000001</v>
      </c>
      <c r="H1624" s="225"/>
      <c r="I1624" s="225">
        <v>1283.6500000000001</v>
      </c>
      <c r="J1624" s="225"/>
      <c r="O1624" s="47">
        <v>1283.6500000000001</v>
      </c>
      <c r="P1624" s="47">
        <v>1283.6500000000001</v>
      </c>
    </row>
    <row r="1625" spans="1:21" ht="71.25" outlineLevel="1">
      <c r="A1625" s="147" t="s">
        <v>544</v>
      </c>
      <c r="B1625" s="148" t="s">
        <v>1038</v>
      </c>
      <c r="C1625" s="148" t="s">
        <v>1039</v>
      </c>
      <c r="D1625" s="149" t="s">
        <v>1040</v>
      </c>
      <c r="E1625" s="134">
        <v>9.9700000000000006</v>
      </c>
      <c r="F1625" s="150"/>
      <c r="G1625" s="127"/>
      <c r="H1625" s="128"/>
      <c r="I1625" s="151" t="s">
        <v>98</v>
      </c>
      <c r="J1625" s="128"/>
      <c r="R1625" s="47">
        <v>910.41</v>
      </c>
      <c r="S1625" s="47">
        <v>910.41</v>
      </c>
      <c r="T1625" s="47">
        <v>637.29</v>
      </c>
      <c r="U1625" s="47">
        <v>637.29</v>
      </c>
    </row>
    <row r="1626" spans="1:21" ht="14.25" outlineLevel="1">
      <c r="A1626" s="147"/>
      <c r="B1626" s="148"/>
      <c r="C1626" s="148" t="s">
        <v>88</v>
      </c>
      <c r="D1626" s="149"/>
      <c r="E1626" s="134"/>
      <c r="F1626" s="150">
        <v>66.17</v>
      </c>
      <c r="G1626" s="127" t="s">
        <v>961</v>
      </c>
      <c r="H1626" s="128">
        <v>910.41</v>
      </c>
      <c r="I1626" s="151">
        <v>1</v>
      </c>
      <c r="J1626" s="128">
        <v>910.41</v>
      </c>
      <c r="Q1626" s="47">
        <v>910.41</v>
      </c>
    </row>
    <row r="1627" spans="1:21" ht="14.25" outlineLevel="1">
      <c r="A1627" s="147"/>
      <c r="B1627" s="148"/>
      <c r="C1627" s="148" t="s">
        <v>89</v>
      </c>
      <c r="D1627" s="149"/>
      <c r="E1627" s="134"/>
      <c r="F1627" s="150">
        <v>37.479999999999997</v>
      </c>
      <c r="G1627" s="127" t="s">
        <v>962</v>
      </c>
      <c r="H1627" s="128">
        <v>560.51</v>
      </c>
      <c r="I1627" s="151">
        <v>1</v>
      </c>
      <c r="J1627" s="128">
        <v>560.51</v>
      </c>
    </row>
    <row r="1628" spans="1:21" ht="14.25" outlineLevel="1">
      <c r="A1628" s="147"/>
      <c r="B1628" s="148"/>
      <c r="C1628" s="148" t="s">
        <v>97</v>
      </c>
      <c r="D1628" s="149"/>
      <c r="E1628" s="134"/>
      <c r="F1628" s="150">
        <v>4876.58</v>
      </c>
      <c r="G1628" s="127" t="s">
        <v>98</v>
      </c>
      <c r="H1628" s="128">
        <v>48619.5</v>
      </c>
      <c r="I1628" s="151">
        <v>1</v>
      </c>
      <c r="J1628" s="128">
        <v>48619.5</v>
      </c>
    </row>
    <row r="1629" spans="1:21" ht="42.75" outlineLevel="1">
      <c r="A1629" s="147" t="s">
        <v>1041</v>
      </c>
      <c r="B1629" s="148" t="s">
        <v>1042</v>
      </c>
      <c r="C1629" s="148" t="s">
        <v>1043</v>
      </c>
      <c r="D1629" s="149" t="s">
        <v>21</v>
      </c>
      <c r="E1629" s="134">
        <v>-109.67</v>
      </c>
      <c r="F1629" s="150">
        <v>365</v>
      </c>
      <c r="G1629" s="164" t="s">
        <v>98</v>
      </c>
      <c r="H1629" s="128">
        <v>-40029.550000000003</v>
      </c>
      <c r="I1629" s="151">
        <v>1</v>
      </c>
      <c r="J1629" s="128">
        <v>-40029.550000000003</v>
      </c>
      <c r="R1629" s="47">
        <v>0</v>
      </c>
      <c r="S1629" s="47">
        <v>0</v>
      </c>
      <c r="T1629" s="47">
        <v>0</v>
      </c>
      <c r="U1629" s="47">
        <v>0</v>
      </c>
    </row>
    <row r="1630" spans="1:21" ht="14.25" outlineLevel="1">
      <c r="A1630" s="147" t="s">
        <v>1044</v>
      </c>
      <c r="B1630" s="148" t="s">
        <v>1045</v>
      </c>
      <c r="C1630" s="148" t="s">
        <v>1046</v>
      </c>
      <c r="D1630" s="149" t="s">
        <v>554</v>
      </c>
      <c r="E1630" s="134">
        <v>-24.925000000000001</v>
      </c>
      <c r="F1630" s="150">
        <v>269.51</v>
      </c>
      <c r="G1630" s="164" t="s">
        <v>98</v>
      </c>
      <c r="H1630" s="128">
        <v>-6717.54</v>
      </c>
      <c r="I1630" s="151">
        <v>1</v>
      </c>
      <c r="J1630" s="128">
        <v>-6717.54</v>
      </c>
      <c r="R1630" s="47">
        <v>0</v>
      </c>
      <c r="S1630" s="47">
        <v>0</v>
      </c>
      <c r="T1630" s="47">
        <v>0</v>
      </c>
      <c r="U1630" s="47">
        <v>0</v>
      </c>
    </row>
    <row r="1631" spans="1:21" ht="14.25" outlineLevel="1">
      <c r="A1631" s="147"/>
      <c r="B1631" s="148"/>
      <c r="C1631" s="148" t="s">
        <v>90</v>
      </c>
      <c r="D1631" s="149" t="s">
        <v>91</v>
      </c>
      <c r="E1631" s="134">
        <v>100</v>
      </c>
      <c r="F1631" s="150"/>
      <c r="G1631" s="127"/>
      <c r="H1631" s="128">
        <v>910.41</v>
      </c>
      <c r="I1631" s="151">
        <v>100</v>
      </c>
      <c r="J1631" s="128">
        <v>910.41</v>
      </c>
    </row>
    <row r="1632" spans="1:21" ht="14.25" outlineLevel="1">
      <c r="A1632" s="147"/>
      <c r="B1632" s="148"/>
      <c r="C1632" s="148" t="s">
        <v>92</v>
      </c>
      <c r="D1632" s="149" t="s">
        <v>91</v>
      </c>
      <c r="E1632" s="134">
        <v>70</v>
      </c>
      <c r="F1632" s="150"/>
      <c r="G1632" s="127"/>
      <c r="H1632" s="128">
        <v>637.29</v>
      </c>
      <c r="I1632" s="151">
        <v>70</v>
      </c>
      <c r="J1632" s="128">
        <v>637.29</v>
      </c>
    </row>
    <row r="1633" spans="1:32" ht="14.25" outlineLevel="1">
      <c r="A1633" s="152"/>
      <c r="B1633" s="153"/>
      <c r="C1633" s="153" t="s">
        <v>93</v>
      </c>
      <c r="D1633" s="154" t="s">
        <v>94</v>
      </c>
      <c r="E1633" s="155">
        <v>6.67</v>
      </c>
      <c r="F1633" s="156"/>
      <c r="G1633" s="157" t="s">
        <v>961</v>
      </c>
      <c r="H1633" s="158">
        <v>91.769862000000003</v>
      </c>
      <c r="I1633" s="159"/>
      <c r="J1633" s="158"/>
    </row>
    <row r="1634" spans="1:32" ht="15" outlineLevel="1">
      <c r="C1634" s="131" t="s">
        <v>95</v>
      </c>
      <c r="G1634" s="225">
        <v>4891.0300000000061</v>
      </c>
      <c r="H1634" s="225"/>
      <c r="I1634" s="225">
        <v>4891.0299999999988</v>
      </c>
      <c r="J1634" s="225"/>
      <c r="O1634" s="79">
        <v>4891.0300000000061</v>
      </c>
      <c r="P1634" s="79">
        <v>4891.0299999999988</v>
      </c>
    </row>
    <row r="1635" spans="1:32" ht="28.5" outlineLevel="1">
      <c r="A1635" s="152" t="s">
        <v>548</v>
      </c>
      <c r="B1635" s="153" t="s">
        <v>1047</v>
      </c>
      <c r="C1635" s="153" t="s">
        <v>1048</v>
      </c>
      <c r="D1635" s="154" t="s">
        <v>21</v>
      </c>
      <c r="E1635" s="155">
        <v>99.7</v>
      </c>
      <c r="F1635" s="156">
        <v>352.02</v>
      </c>
      <c r="G1635" s="157" t="s">
        <v>98</v>
      </c>
      <c r="H1635" s="158">
        <v>35096.39</v>
      </c>
      <c r="I1635" s="159">
        <v>1</v>
      </c>
      <c r="J1635" s="158">
        <v>35096.39</v>
      </c>
      <c r="R1635" s="47">
        <v>0</v>
      </c>
      <c r="S1635" s="47">
        <v>0</v>
      </c>
      <c r="T1635" s="47">
        <v>0</v>
      </c>
      <c r="U1635" s="47">
        <v>0</v>
      </c>
    </row>
    <row r="1636" spans="1:32" ht="15" outlineLevel="1">
      <c r="C1636" s="131" t="s">
        <v>95</v>
      </c>
      <c r="G1636" s="225">
        <v>35096.39</v>
      </c>
      <c r="H1636" s="225"/>
      <c r="I1636" s="225">
        <v>35096.39</v>
      </c>
      <c r="J1636" s="225"/>
      <c r="O1636" s="47">
        <v>35096.39</v>
      </c>
      <c r="P1636" s="47">
        <v>35096.39</v>
      </c>
    </row>
    <row r="1637" spans="1:32" outlineLevel="1"/>
    <row r="1638" spans="1:32" ht="15" outlineLevel="1">
      <c r="A1638" s="240" t="s">
        <v>1049</v>
      </c>
      <c r="B1638" s="240"/>
      <c r="C1638" s="240"/>
      <c r="D1638" s="240"/>
      <c r="E1638" s="240"/>
      <c r="F1638" s="240"/>
      <c r="G1638" s="225">
        <v>178353.7</v>
      </c>
      <c r="H1638" s="225"/>
      <c r="I1638" s="225">
        <v>178353.7</v>
      </c>
      <c r="J1638" s="225"/>
      <c r="AF1638" s="85" t="s">
        <v>1049</v>
      </c>
    </row>
    <row r="1639" spans="1:32" outlineLevel="1"/>
    <row r="1640" spans="1:32" outlineLevel="1"/>
    <row r="1641" spans="1:32" outlineLevel="1"/>
    <row r="1642" spans="1:32" ht="16.5" outlineLevel="1">
      <c r="A1642" s="229" t="s">
        <v>1050</v>
      </c>
      <c r="B1642" s="229"/>
      <c r="C1642" s="229"/>
      <c r="D1642" s="229"/>
      <c r="E1642" s="229"/>
      <c r="F1642" s="229"/>
      <c r="G1642" s="229"/>
      <c r="H1642" s="229"/>
      <c r="I1642" s="229"/>
      <c r="J1642" s="229"/>
      <c r="AE1642" s="63" t="s">
        <v>1050</v>
      </c>
    </row>
    <row r="1643" spans="1:32" ht="42.75" outlineLevel="1">
      <c r="A1643" s="147" t="s">
        <v>551</v>
      </c>
      <c r="B1643" s="148" t="s">
        <v>1051</v>
      </c>
      <c r="C1643" s="148" t="s">
        <v>1052</v>
      </c>
      <c r="D1643" s="149" t="s">
        <v>1053</v>
      </c>
      <c r="E1643" s="134">
        <v>2</v>
      </c>
      <c r="F1643" s="150"/>
      <c r="G1643" s="127"/>
      <c r="H1643" s="128"/>
      <c r="I1643" s="151" t="s">
        <v>98</v>
      </c>
      <c r="J1643" s="128"/>
      <c r="R1643" s="47">
        <v>286.43</v>
      </c>
      <c r="S1643" s="47">
        <v>286.43</v>
      </c>
      <c r="T1643" s="47">
        <v>185.73</v>
      </c>
      <c r="U1643" s="47">
        <v>185.73</v>
      </c>
    </row>
    <row r="1644" spans="1:32" ht="28.5" outlineLevel="1">
      <c r="A1644" s="147"/>
      <c r="B1644" s="148"/>
      <c r="C1644" s="148" t="s">
        <v>88</v>
      </c>
      <c r="D1644" s="149"/>
      <c r="E1644" s="134"/>
      <c r="F1644" s="150">
        <v>76.77</v>
      </c>
      <c r="G1644" s="127" t="s">
        <v>943</v>
      </c>
      <c r="H1644" s="128">
        <v>222.48</v>
      </c>
      <c r="I1644" s="151">
        <v>1</v>
      </c>
      <c r="J1644" s="128">
        <v>222.48</v>
      </c>
      <c r="Q1644" s="47">
        <v>222.48</v>
      </c>
    </row>
    <row r="1645" spans="1:32" ht="28.5" outlineLevel="1">
      <c r="A1645" s="147"/>
      <c r="B1645" s="148"/>
      <c r="C1645" s="148" t="s">
        <v>89</v>
      </c>
      <c r="D1645" s="149"/>
      <c r="E1645" s="134"/>
      <c r="F1645" s="150">
        <v>14.18</v>
      </c>
      <c r="G1645" s="127" t="s">
        <v>944</v>
      </c>
      <c r="H1645" s="128">
        <v>44.67</v>
      </c>
      <c r="I1645" s="151">
        <v>1</v>
      </c>
      <c r="J1645" s="128">
        <v>44.67</v>
      </c>
    </row>
    <row r="1646" spans="1:32" ht="28.5" outlineLevel="1">
      <c r="A1646" s="147"/>
      <c r="B1646" s="148"/>
      <c r="C1646" s="148" t="s">
        <v>96</v>
      </c>
      <c r="D1646" s="149"/>
      <c r="E1646" s="134"/>
      <c r="F1646" s="150">
        <v>0.41</v>
      </c>
      <c r="G1646" s="127" t="s">
        <v>944</v>
      </c>
      <c r="H1646" s="160">
        <v>1.29</v>
      </c>
      <c r="I1646" s="151">
        <v>1</v>
      </c>
      <c r="J1646" s="160">
        <v>1.29</v>
      </c>
      <c r="Q1646" s="47">
        <v>1.29</v>
      </c>
    </row>
    <row r="1647" spans="1:32" ht="14.25" outlineLevel="1">
      <c r="A1647" s="147"/>
      <c r="B1647" s="148"/>
      <c r="C1647" s="148" t="s">
        <v>97</v>
      </c>
      <c r="D1647" s="149"/>
      <c r="E1647" s="134"/>
      <c r="F1647" s="150">
        <v>14.1</v>
      </c>
      <c r="G1647" s="127" t="s">
        <v>98</v>
      </c>
      <c r="H1647" s="128">
        <v>28.2</v>
      </c>
      <c r="I1647" s="151">
        <v>1</v>
      </c>
      <c r="J1647" s="128">
        <v>28.2</v>
      </c>
    </row>
    <row r="1648" spans="1:32" ht="14.25" outlineLevel="1">
      <c r="A1648" s="147"/>
      <c r="B1648" s="148"/>
      <c r="C1648" s="148" t="s">
        <v>90</v>
      </c>
      <c r="D1648" s="149" t="s">
        <v>91</v>
      </c>
      <c r="E1648" s="134">
        <v>128</v>
      </c>
      <c r="F1648" s="150"/>
      <c r="G1648" s="127"/>
      <c r="H1648" s="128">
        <v>286.43</v>
      </c>
      <c r="I1648" s="151">
        <v>128</v>
      </c>
      <c r="J1648" s="128">
        <v>286.43</v>
      </c>
    </row>
    <row r="1649" spans="1:21" ht="14.25" outlineLevel="1">
      <c r="A1649" s="147"/>
      <c r="B1649" s="148"/>
      <c r="C1649" s="148" t="s">
        <v>92</v>
      </c>
      <c r="D1649" s="149" t="s">
        <v>91</v>
      </c>
      <c r="E1649" s="134">
        <v>83</v>
      </c>
      <c r="F1649" s="150"/>
      <c r="G1649" s="127"/>
      <c r="H1649" s="128">
        <v>185.73</v>
      </c>
      <c r="I1649" s="151">
        <v>83</v>
      </c>
      <c r="J1649" s="128">
        <v>185.73</v>
      </c>
    </row>
    <row r="1650" spans="1:21" ht="28.5" outlineLevel="1">
      <c r="A1650" s="152"/>
      <c r="B1650" s="153"/>
      <c r="C1650" s="153" t="s">
        <v>93</v>
      </c>
      <c r="D1650" s="154" t="s">
        <v>94</v>
      </c>
      <c r="E1650" s="155">
        <v>9</v>
      </c>
      <c r="F1650" s="156"/>
      <c r="G1650" s="157" t="s">
        <v>943</v>
      </c>
      <c r="H1650" s="158">
        <v>26.082000000000001</v>
      </c>
      <c r="I1650" s="159"/>
      <c r="J1650" s="158"/>
    </row>
    <row r="1651" spans="1:21" ht="15" outlineLevel="1">
      <c r="C1651" s="131" t="s">
        <v>95</v>
      </c>
      <c r="G1651" s="225">
        <v>767.51</v>
      </c>
      <c r="H1651" s="225"/>
      <c r="I1651" s="225">
        <v>767.51</v>
      </c>
      <c r="J1651" s="225"/>
      <c r="O1651" s="79">
        <v>767.51</v>
      </c>
      <c r="P1651" s="79">
        <v>767.51</v>
      </c>
    </row>
    <row r="1652" spans="1:21" ht="82.5" outlineLevel="1">
      <c r="A1652" s="152" t="s">
        <v>555</v>
      </c>
      <c r="B1652" s="153" t="s">
        <v>432</v>
      </c>
      <c r="C1652" s="153" t="s">
        <v>182</v>
      </c>
      <c r="D1652" s="154" t="s">
        <v>454</v>
      </c>
      <c r="E1652" s="155">
        <v>2</v>
      </c>
      <c r="F1652" s="156">
        <v>1327.23</v>
      </c>
      <c r="G1652" s="157" t="s">
        <v>98</v>
      </c>
      <c r="H1652" s="158">
        <v>2654.46</v>
      </c>
      <c r="I1652" s="159">
        <v>1</v>
      </c>
      <c r="J1652" s="158">
        <v>2654.46</v>
      </c>
      <c r="R1652" s="47">
        <v>0</v>
      </c>
      <c r="S1652" s="47">
        <v>0</v>
      </c>
      <c r="T1652" s="47">
        <v>0</v>
      </c>
      <c r="U1652" s="47">
        <v>0</v>
      </c>
    </row>
    <row r="1653" spans="1:21" ht="15" outlineLevel="1">
      <c r="C1653" s="131" t="s">
        <v>95</v>
      </c>
      <c r="G1653" s="225">
        <v>2654.46</v>
      </c>
      <c r="H1653" s="225"/>
      <c r="I1653" s="225">
        <v>2654.46</v>
      </c>
      <c r="J1653" s="225"/>
      <c r="O1653" s="47">
        <v>2654.46</v>
      </c>
      <c r="P1653" s="47">
        <v>2654.46</v>
      </c>
    </row>
    <row r="1654" spans="1:21" ht="42.75" outlineLevel="1">
      <c r="A1654" s="147" t="s">
        <v>558</v>
      </c>
      <c r="B1654" s="148" t="s">
        <v>1054</v>
      </c>
      <c r="C1654" s="148" t="s">
        <v>1055</v>
      </c>
      <c r="D1654" s="149" t="s">
        <v>948</v>
      </c>
      <c r="E1654" s="134">
        <v>1</v>
      </c>
      <c r="F1654" s="150"/>
      <c r="G1654" s="127"/>
      <c r="H1654" s="128"/>
      <c r="I1654" s="151" t="s">
        <v>98</v>
      </c>
      <c r="J1654" s="128"/>
      <c r="R1654" s="47">
        <v>67.62</v>
      </c>
      <c r="S1654" s="47">
        <v>67.62</v>
      </c>
      <c r="T1654" s="47">
        <v>43.85</v>
      </c>
      <c r="U1654" s="47">
        <v>43.85</v>
      </c>
    </row>
    <row r="1655" spans="1:21" ht="28.5" outlineLevel="1">
      <c r="A1655" s="147"/>
      <c r="B1655" s="148"/>
      <c r="C1655" s="148" t="s">
        <v>88</v>
      </c>
      <c r="D1655" s="149"/>
      <c r="E1655" s="134"/>
      <c r="F1655" s="150">
        <v>36.46</v>
      </c>
      <c r="G1655" s="127" t="s">
        <v>943</v>
      </c>
      <c r="H1655" s="128">
        <v>52.83</v>
      </c>
      <c r="I1655" s="151">
        <v>1</v>
      </c>
      <c r="J1655" s="128">
        <v>52.83</v>
      </c>
      <c r="Q1655" s="47">
        <v>52.83</v>
      </c>
    </row>
    <row r="1656" spans="1:21" ht="28.5" outlineLevel="1">
      <c r="A1656" s="147"/>
      <c r="B1656" s="148"/>
      <c r="C1656" s="148" t="s">
        <v>89</v>
      </c>
      <c r="D1656" s="149"/>
      <c r="E1656" s="134"/>
      <c r="F1656" s="150">
        <v>4.0199999999999996</v>
      </c>
      <c r="G1656" s="127" t="s">
        <v>944</v>
      </c>
      <c r="H1656" s="128">
        <v>6.33</v>
      </c>
      <c r="I1656" s="151">
        <v>1</v>
      </c>
      <c r="J1656" s="128">
        <v>6.33</v>
      </c>
    </row>
    <row r="1657" spans="1:21" ht="14.25" outlineLevel="1">
      <c r="A1657" s="147"/>
      <c r="B1657" s="148"/>
      <c r="C1657" s="148" t="s">
        <v>97</v>
      </c>
      <c r="D1657" s="149"/>
      <c r="E1657" s="134"/>
      <c r="F1657" s="150">
        <v>172.22</v>
      </c>
      <c r="G1657" s="127" t="s">
        <v>98</v>
      </c>
      <c r="H1657" s="128">
        <v>172.22</v>
      </c>
      <c r="I1657" s="151">
        <v>1</v>
      </c>
      <c r="J1657" s="128">
        <v>172.22</v>
      </c>
    </row>
    <row r="1658" spans="1:21" ht="14.25" outlineLevel="1">
      <c r="A1658" s="147"/>
      <c r="B1658" s="148"/>
      <c r="C1658" s="148" t="s">
        <v>90</v>
      </c>
      <c r="D1658" s="149" t="s">
        <v>91</v>
      </c>
      <c r="E1658" s="134">
        <v>128</v>
      </c>
      <c r="F1658" s="150"/>
      <c r="G1658" s="127"/>
      <c r="H1658" s="128">
        <v>67.62</v>
      </c>
      <c r="I1658" s="151">
        <v>128</v>
      </c>
      <c r="J1658" s="128">
        <v>67.62</v>
      </c>
    </row>
    <row r="1659" spans="1:21" ht="14.25" outlineLevel="1">
      <c r="A1659" s="147"/>
      <c r="B1659" s="148"/>
      <c r="C1659" s="148" t="s">
        <v>92</v>
      </c>
      <c r="D1659" s="149" t="s">
        <v>91</v>
      </c>
      <c r="E1659" s="134">
        <v>83</v>
      </c>
      <c r="F1659" s="150"/>
      <c r="G1659" s="127"/>
      <c r="H1659" s="128">
        <v>43.85</v>
      </c>
      <c r="I1659" s="151">
        <v>83</v>
      </c>
      <c r="J1659" s="128">
        <v>43.85</v>
      </c>
    </row>
    <row r="1660" spans="1:21" ht="28.5" outlineLevel="1">
      <c r="A1660" s="152"/>
      <c r="B1660" s="153"/>
      <c r="C1660" s="153" t="s">
        <v>93</v>
      </c>
      <c r="D1660" s="154" t="s">
        <v>94</v>
      </c>
      <c r="E1660" s="155">
        <v>4.0199999999999996</v>
      </c>
      <c r="F1660" s="156"/>
      <c r="G1660" s="157" t="s">
        <v>943</v>
      </c>
      <c r="H1660" s="158">
        <v>5.8249799999999992</v>
      </c>
      <c r="I1660" s="159"/>
      <c r="J1660" s="158"/>
    </row>
    <row r="1661" spans="1:21" ht="15" outlineLevel="1">
      <c r="C1661" s="131" t="s">
        <v>95</v>
      </c>
      <c r="G1661" s="225">
        <v>342.85</v>
      </c>
      <c r="H1661" s="225"/>
      <c r="I1661" s="225">
        <v>342.85</v>
      </c>
      <c r="J1661" s="225"/>
      <c r="O1661" s="79">
        <v>342.85</v>
      </c>
      <c r="P1661" s="79">
        <v>342.85</v>
      </c>
    </row>
    <row r="1662" spans="1:21" ht="57" outlineLevel="1">
      <c r="A1662" s="152" t="s">
        <v>561</v>
      </c>
      <c r="B1662" s="153" t="s">
        <v>1056</v>
      </c>
      <c r="C1662" s="153" t="s">
        <v>1057</v>
      </c>
      <c r="D1662" s="154" t="s">
        <v>454</v>
      </c>
      <c r="E1662" s="155">
        <v>1</v>
      </c>
      <c r="F1662" s="156">
        <v>2424.59</v>
      </c>
      <c r="G1662" s="157" t="s">
        <v>98</v>
      </c>
      <c r="H1662" s="158">
        <v>2424.59</v>
      </c>
      <c r="I1662" s="159">
        <v>1</v>
      </c>
      <c r="J1662" s="158">
        <v>2424.59</v>
      </c>
      <c r="R1662" s="47">
        <v>0</v>
      </c>
      <c r="S1662" s="47">
        <v>0</v>
      </c>
      <c r="T1662" s="47">
        <v>0</v>
      </c>
      <c r="U1662" s="47">
        <v>0</v>
      </c>
    </row>
    <row r="1663" spans="1:21" ht="15" outlineLevel="1">
      <c r="C1663" s="131" t="s">
        <v>95</v>
      </c>
      <c r="G1663" s="225">
        <v>2424.59</v>
      </c>
      <c r="H1663" s="225"/>
      <c r="I1663" s="225">
        <v>2424.59</v>
      </c>
      <c r="J1663" s="225"/>
      <c r="O1663" s="47">
        <v>2424.59</v>
      </c>
      <c r="P1663" s="47">
        <v>2424.59</v>
      </c>
    </row>
    <row r="1664" spans="1:21" ht="57" outlineLevel="1">
      <c r="A1664" s="147" t="s">
        <v>565</v>
      </c>
      <c r="B1664" s="148" t="s">
        <v>1058</v>
      </c>
      <c r="C1664" s="148" t="s">
        <v>1059</v>
      </c>
      <c r="D1664" s="149" t="s">
        <v>460</v>
      </c>
      <c r="E1664" s="134">
        <v>1</v>
      </c>
      <c r="F1664" s="150"/>
      <c r="G1664" s="127"/>
      <c r="H1664" s="128"/>
      <c r="I1664" s="151" t="s">
        <v>98</v>
      </c>
      <c r="J1664" s="128"/>
      <c r="R1664" s="47">
        <v>17.920000000000002</v>
      </c>
      <c r="S1664" s="47">
        <v>17.920000000000002</v>
      </c>
      <c r="T1664" s="47">
        <v>11.62</v>
      </c>
      <c r="U1664" s="47">
        <v>11.62</v>
      </c>
    </row>
    <row r="1665" spans="1:21" ht="28.5" outlineLevel="1">
      <c r="A1665" s="147"/>
      <c r="B1665" s="148"/>
      <c r="C1665" s="148" t="s">
        <v>88</v>
      </c>
      <c r="D1665" s="149"/>
      <c r="E1665" s="134"/>
      <c r="F1665" s="150">
        <v>9.66</v>
      </c>
      <c r="G1665" s="127" t="s">
        <v>943</v>
      </c>
      <c r="H1665" s="128">
        <v>14</v>
      </c>
      <c r="I1665" s="151">
        <v>1</v>
      </c>
      <c r="J1665" s="128">
        <v>14</v>
      </c>
      <c r="Q1665" s="47">
        <v>14</v>
      </c>
    </row>
    <row r="1666" spans="1:21" ht="28.5" outlineLevel="1">
      <c r="A1666" s="147"/>
      <c r="B1666" s="148"/>
      <c r="C1666" s="148" t="s">
        <v>89</v>
      </c>
      <c r="D1666" s="149"/>
      <c r="E1666" s="134"/>
      <c r="F1666" s="150">
        <v>1.71</v>
      </c>
      <c r="G1666" s="127" t="s">
        <v>944</v>
      </c>
      <c r="H1666" s="128">
        <v>2.69</v>
      </c>
      <c r="I1666" s="151">
        <v>1</v>
      </c>
      <c r="J1666" s="128">
        <v>2.69</v>
      </c>
    </row>
    <row r="1667" spans="1:21" ht="14.25" outlineLevel="1">
      <c r="A1667" s="147"/>
      <c r="B1667" s="148"/>
      <c r="C1667" s="148" t="s">
        <v>97</v>
      </c>
      <c r="D1667" s="149"/>
      <c r="E1667" s="134"/>
      <c r="F1667" s="150">
        <v>5.85</v>
      </c>
      <c r="G1667" s="127" t="s">
        <v>98</v>
      </c>
      <c r="H1667" s="128">
        <v>5.85</v>
      </c>
      <c r="I1667" s="151">
        <v>1</v>
      </c>
      <c r="J1667" s="128">
        <v>5.85</v>
      </c>
    </row>
    <row r="1668" spans="1:21" ht="14.25" outlineLevel="1">
      <c r="A1668" s="147"/>
      <c r="B1668" s="148"/>
      <c r="C1668" s="148" t="s">
        <v>90</v>
      </c>
      <c r="D1668" s="149" t="s">
        <v>91</v>
      </c>
      <c r="E1668" s="134">
        <v>128</v>
      </c>
      <c r="F1668" s="150"/>
      <c r="G1668" s="127"/>
      <c r="H1668" s="128">
        <v>17.920000000000002</v>
      </c>
      <c r="I1668" s="151">
        <v>128</v>
      </c>
      <c r="J1668" s="128">
        <v>17.920000000000002</v>
      </c>
    </row>
    <row r="1669" spans="1:21" ht="14.25" outlineLevel="1">
      <c r="A1669" s="147"/>
      <c r="B1669" s="148"/>
      <c r="C1669" s="148" t="s">
        <v>92</v>
      </c>
      <c r="D1669" s="149" t="s">
        <v>91</v>
      </c>
      <c r="E1669" s="134">
        <v>83</v>
      </c>
      <c r="F1669" s="150"/>
      <c r="G1669" s="127"/>
      <c r="H1669" s="128">
        <v>11.62</v>
      </c>
      <c r="I1669" s="151">
        <v>83</v>
      </c>
      <c r="J1669" s="128">
        <v>11.62</v>
      </c>
    </row>
    <row r="1670" spans="1:21" ht="28.5" outlineLevel="1">
      <c r="A1670" s="152"/>
      <c r="B1670" s="153"/>
      <c r="C1670" s="153" t="s">
        <v>93</v>
      </c>
      <c r="D1670" s="154" t="s">
        <v>94</v>
      </c>
      <c r="E1670" s="155">
        <v>1.0900000000000001</v>
      </c>
      <c r="F1670" s="156"/>
      <c r="G1670" s="157" t="s">
        <v>943</v>
      </c>
      <c r="H1670" s="158">
        <v>1.57941</v>
      </c>
      <c r="I1670" s="159"/>
      <c r="J1670" s="158"/>
    </row>
    <row r="1671" spans="1:21" ht="15" outlineLevel="1">
      <c r="C1671" s="131" t="s">
        <v>95</v>
      </c>
      <c r="G1671" s="225">
        <v>52.08</v>
      </c>
      <c r="H1671" s="225"/>
      <c r="I1671" s="225">
        <v>52.08</v>
      </c>
      <c r="J1671" s="225"/>
      <c r="O1671" s="79">
        <v>52.08</v>
      </c>
      <c r="P1671" s="79">
        <v>52.08</v>
      </c>
    </row>
    <row r="1672" spans="1:21" ht="42.75" outlineLevel="1">
      <c r="A1672" s="152" t="s">
        <v>569</v>
      </c>
      <c r="B1672" s="153" t="s">
        <v>1060</v>
      </c>
      <c r="C1672" s="153" t="s">
        <v>1061</v>
      </c>
      <c r="D1672" s="154" t="s">
        <v>454</v>
      </c>
      <c r="E1672" s="155">
        <v>1</v>
      </c>
      <c r="F1672" s="156">
        <v>716.01</v>
      </c>
      <c r="G1672" s="157" t="s">
        <v>98</v>
      </c>
      <c r="H1672" s="158">
        <v>716.01</v>
      </c>
      <c r="I1672" s="159">
        <v>1</v>
      </c>
      <c r="J1672" s="158">
        <v>716.01</v>
      </c>
      <c r="R1672" s="47">
        <v>0</v>
      </c>
      <c r="S1672" s="47">
        <v>0</v>
      </c>
      <c r="T1672" s="47">
        <v>0</v>
      </c>
      <c r="U1672" s="47">
        <v>0</v>
      </c>
    </row>
    <row r="1673" spans="1:21" ht="15" outlineLevel="1">
      <c r="C1673" s="131" t="s">
        <v>95</v>
      </c>
      <c r="G1673" s="225">
        <v>716.01</v>
      </c>
      <c r="H1673" s="225"/>
      <c r="I1673" s="225">
        <v>716.01</v>
      </c>
      <c r="J1673" s="225"/>
      <c r="O1673" s="47">
        <v>716.01</v>
      </c>
      <c r="P1673" s="47">
        <v>716.01</v>
      </c>
    </row>
    <row r="1674" spans="1:21" ht="57" outlineLevel="1">
      <c r="A1674" s="147" t="s">
        <v>572</v>
      </c>
      <c r="B1674" s="148" t="s">
        <v>1062</v>
      </c>
      <c r="C1674" s="148" t="s">
        <v>1063</v>
      </c>
      <c r="D1674" s="149" t="s">
        <v>1064</v>
      </c>
      <c r="E1674" s="134">
        <v>0.628</v>
      </c>
      <c r="F1674" s="150"/>
      <c r="G1674" s="127"/>
      <c r="H1674" s="128"/>
      <c r="I1674" s="151" t="s">
        <v>98</v>
      </c>
      <c r="J1674" s="128"/>
      <c r="R1674" s="47">
        <v>45.34</v>
      </c>
      <c r="S1674" s="47">
        <v>45.34</v>
      </c>
      <c r="T1674" s="47">
        <v>29.4</v>
      </c>
      <c r="U1674" s="47">
        <v>29.4</v>
      </c>
    </row>
    <row r="1675" spans="1:21" ht="28.5" outlineLevel="1">
      <c r="A1675" s="147"/>
      <c r="B1675" s="148"/>
      <c r="C1675" s="148" t="s">
        <v>88</v>
      </c>
      <c r="D1675" s="149"/>
      <c r="E1675" s="134"/>
      <c r="F1675" s="150">
        <v>38.92</v>
      </c>
      <c r="G1675" s="127" t="s">
        <v>943</v>
      </c>
      <c r="H1675" s="128">
        <v>35.42</v>
      </c>
      <c r="I1675" s="151">
        <v>1</v>
      </c>
      <c r="J1675" s="128">
        <v>35.42</v>
      </c>
      <c r="Q1675" s="47">
        <v>35.42</v>
      </c>
    </row>
    <row r="1676" spans="1:21" ht="28.5" outlineLevel="1">
      <c r="A1676" s="147"/>
      <c r="B1676" s="148"/>
      <c r="C1676" s="148" t="s">
        <v>89</v>
      </c>
      <c r="D1676" s="149"/>
      <c r="E1676" s="134"/>
      <c r="F1676" s="150">
        <v>6.7</v>
      </c>
      <c r="G1676" s="127" t="s">
        <v>944</v>
      </c>
      <c r="H1676" s="128">
        <v>6.63</v>
      </c>
      <c r="I1676" s="151">
        <v>1</v>
      </c>
      <c r="J1676" s="128">
        <v>6.63</v>
      </c>
    </row>
    <row r="1677" spans="1:21" ht="14.25" outlineLevel="1">
      <c r="A1677" s="147"/>
      <c r="B1677" s="148"/>
      <c r="C1677" s="148" t="s">
        <v>97</v>
      </c>
      <c r="D1677" s="149"/>
      <c r="E1677" s="134"/>
      <c r="F1677" s="150">
        <v>204.57</v>
      </c>
      <c r="G1677" s="127" t="s">
        <v>98</v>
      </c>
      <c r="H1677" s="128">
        <v>128.47</v>
      </c>
      <c r="I1677" s="151">
        <v>1</v>
      </c>
      <c r="J1677" s="128">
        <v>128.47</v>
      </c>
    </row>
    <row r="1678" spans="1:21" ht="14.25" outlineLevel="1">
      <c r="A1678" s="147"/>
      <c r="B1678" s="148"/>
      <c r="C1678" s="148" t="s">
        <v>90</v>
      </c>
      <c r="D1678" s="149" t="s">
        <v>91</v>
      </c>
      <c r="E1678" s="134">
        <v>128</v>
      </c>
      <c r="F1678" s="150"/>
      <c r="G1678" s="127"/>
      <c r="H1678" s="128">
        <v>45.34</v>
      </c>
      <c r="I1678" s="151">
        <v>128</v>
      </c>
      <c r="J1678" s="128">
        <v>45.34</v>
      </c>
    </row>
    <row r="1679" spans="1:21" ht="14.25" outlineLevel="1">
      <c r="A1679" s="147"/>
      <c r="B1679" s="148"/>
      <c r="C1679" s="148" t="s">
        <v>92</v>
      </c>
      <c r="D1679" s="149" t="s">
        <v>91</v>
      </c>
      <c r="E1679" s="134">
        <v>83</v>
      </c>
      <c r="F1679" s="150"/>
      <c r="G1679" s="127"/>
      <c r="H1679" s="128">
        <v>29.4</v>
      </c>
      <c r="I1679" s="151">
        <v>83</v>
      </c>
      <c r="J1679" s="128">
        <v>29.4</v>
      </c>
    </row>
    <row r="1680" spans="1:21" ht="28.5" outlineLevel="1">
      <c r="A1680" s="152"/>
      <c r="B1680" s="153"/>
      <c r="C1680" s="153" t="s">
        <v>93</v>
      </c>
      <c r="D1680" s="154" t="s">
        <v>94</v>
      </c>
      <c r="E1680" s="155">
        <v>4.1399999999999997</v>
      </c>
      <c r="F1680" s="156"/>
      <c r="G1680" s="157" t="s">
        <v>943</v>
      </c>
      <c r="H1680" s="158">
        <v>3.7672840799999991</v>
      </c>
      <c r="I1680" s="159"/>
      <c r="J1680" s="158"/>
    </row>
    <row r="1681" spans="1:21" ht="15" outlineLevel="1">
      <c r="C1681" s="131" t="s">
        <v>95</v>
      </c>
      <c r="G1681" s="225">
        <v>245.26</v>
      </c>
      <c r="H1681" s="225"/>
      <c r="I1681" s="225">
        <v>245.26000000000002</v>
      </c>
      <c r="J1681" s="225"/>
      <c r="O1681" s="79">
        <v>245.26</v>
      </c>
      <c r="P1681" s="79">
        <v>245.26000000000002</v>
      </c>
    </row>
    <row r="1682" spans="1:21" ht="42.75" outlineLevel="1">
      <c r="A1682" s="152" t="s">
        <v>576</v>
      </c>
      <c r="B1682" s="153" t="s">
        <v>1065</v>
      </c>
      <c r="C1682" s="153" t="s">
        <v>1066</v>
      </c>
      <c r="D1682" s="154" t="s">
        <v>454</v>
      </c>
      <c r="E1682" s="155">
        <v>1</v>
      </c>
      <c r="F1682" s="156">
        <v>127.27</v>
      </c>
      <c r="G1682" s="157" t="s">
        <v>98</v>
      </c>
      <c r="H1682" s="158">
        <v>127.27</v>
      </c>
      <c r="I1682" s="159">
        <v>1</v>
      </c>
      <c r="J1682" s="158">
        <v>127.27</v>
      </c>
      <c r="R1682" s="47">
        <v>0</v>
      </c>
      <c r="S1682" s="47">
        <v>0</v>
      </c>
      <c r="T1682" s="47">
        <v>0</v>
      </c>
      <c r="U1682" s="47">
        <v>0</v>
      </c>
    </row>
    <row r="1683" spans="1:21" ht="15" outlineLevel="1">
      <c r="C1683" s="131" t="s">
        <v>95</v>
      </c>
      <c r="G1683" s="225">
        <v>127.27</v>
      </c>
      <c r="H1683" s="225"/>
      <c r="I1683" s="225">
        <v>127.27</v>
      </c>
      <c r="J1683" s="225"/>
      <c r="O1683" s="47">
        <v>127.27</v>
      </c>
      <c r="P1683" s="47">
        <v>127.27</v>
      </c>
    </row>
    <row r="1684" spans="1:21" ht="71.25" outlineLevel="1">
      <c r="A1684" s="147" t="s">
        <v>579</v>
      </c>
      <c r="B1684" s="148" t="s">
        <v>957</v>
      </c>
      <c r="C1684" s="148" t="s">
        <v>1067</v>
      </c>
      <c r="D1684" s="149" t="s">
        <v>959</v>
      </c>
      <c r="E1684" s="134">
        <v>0.2918</v>
      </c>
      <c r="F1684" s="150"/>
      <c r="G1684" s="127"/>
      <c r="H1684" s="128"/>
      <c r="I1684" s="151" t="s">
        <v>98</v>
      </c>
      <c r="J1684" s="128"/>
      <c r="R1684" s="47">
        <v>28.8</v>
      </c>
      <c r="S1684" s="47">
        <v>28.8</v>
      </c>
      <c r="T1684" s="47">
        <v>22.4</v>
      </c>
      <c r="U1684" s="47">
        <v>22.4</v>
      </c>
    </row>
    <row r="1685" spans="1:21" outlineLevel="1">
      <c r="C1685" s="163" t="s">
        <v>1068</v>
      </c>
    </row>
    <row r="1686" spans="1:21" ht="14.25" outlineLevel="1">
      <c r="A1686" s="147"/>
      <c r="B1686" s="148"/>
      <c r="C1686" s="148" t="s">
        <v>88</v>
      </c>
      <c r="D1686" s="149"/>
      <c r="E1686" s="134"/>
      <c r="F1686" s="150">
        <v>79.36</v>
      </c>
      <c r="G1686" s="127" t="s">
        <v>961</v>
      </c>
      <c r="H1686" s="128">
        <v>31.96</v>
      </c>
      <c r="I1686" s="151">
        <v>1</v>
      </c>
      <c r="J1686" s="128">
        <v>31.96</v>
      </c>
      <c r="Q1686" s="47">
        <v>31.96</v>
      </c>
    </row>
    <row r="1687" spans="1:21" ht="14.25" outlineLevel="1">
      <c r="A1687" s="147"/>
      <c r="B1687" s="148"/>
      <c r="C1687" s="148" t="s">
        <v>89</v>
      </c>
      <c r="D1687" s="149"/>
      <c r="E1687" s="134"/>
      <c r="F1687" s="150">
        <v>2.66</v>
      </c>
      <c r="G1687" s="127" t="s">
        <v>962</v>
      </c>
      <c r="H1687" s="128">
        <v>1.1599999999999999</v>
      </c>
      <c r="I1687" s="151">
        <v>1</v>
      </c>
      <c r="J1687" s="128">
        <v>1.1599999999999999</v>
      </c>
    </row>
    <row r="1688" spans="1:21" ht="14.25" outlineLevel="1">
      <c r="A1688" s="147"/>
      <c r="B1688" s="148"/>
      <c r="C1688" s="148" t="s">
        <v>96</v>
      </c>
      <c r="D1688" s="149"/>
      <c r="E1688" s="134"/>
      <c r="F1688" s="150">
        <v>0.1</v>
      </c>
      <c r="G1688" s="127" t="s">
        <v>962</v>
      </c>
      <c r="H1688" s="160">
        <v>0.04</v>
      </c>
      <c r="I1688" s="151">
        <v>1</v>
      </c>
      <c r="J1688" s="160">
        <v>0.04</v>
      </c>
      <c r="Q1688" s="47">
        <v>0.04</v>
      </c>
    </row>
    <row r="1689" spans="1:21" ht="14.25" outlineLevel="1">
      <c r="A1689" s="147"/>
      <c r="B1689" s="148"/>
      <c r="C1689" s="148" t="s">
        <v>97</v>
      </c>
      <c r="D1689" s="149"/>
      <c r="E1689" s="134"/>
      <c r="F1689" s="150">
        <v>152.72999999999999</v>
      </c>
      <c r="G1689" s="127" t="s">
        <v>98</v>
      </c>
      <c r="H1689" s="128">
        <v>44.57</v>
      </c>
      <c r="I1689" s="151">
        <v>1</v>
      </c>
      <c r="J1689" s="128">
        <v>44.57</v>
      </c>
    </row>
    <row r="1690" spans="1:21" ht="14.25" outlineLevel="1">
      <c r="A1690" s="147"/>
      <c r="B1690" s="148"/>
      <c r="C1690" s="148" t="s">
        <v>90</v>
      </c>
      <c r="D1690" s="149" t="s">
        <v>91</v>
      </c>
      <c r="E1690" s="134">
        <v>90</v>
      </c>
      <c r="F1690" s="150"/>
      <c r="G1690" s="127"/>
      <c r="H1690" s="128">
        <v>28.8</v>
      </c>
      <c r="I1690" s="151">
        <v>90</v>
      </c>
      <c r="J1690" s="128">
        <v>28.8</v>
      </c>
    </row>
    <row r="1691" spans="1:21" ht="14.25" outlineLevel="1">
      <c r="A1691" s="147"/>
      <c r="B1691" s="148"/>
      <c r="C1691" s="148" t="s">
        <v>92</v>
      </c>
      <c r="D1691" s="149" t="s">
        <v>91</v>
      </c>
      <c r="E1691" s="134">
        <v>70</v>
      </c>
      <c r="F1691" s="150"/>
      <c r="G1691" s="127"/>
      <c r="H1691" s="128">
        <v>22.4</v>
      </c>
      <c r="I1691" s="151">
        <v>70</v>
      </c>
      <c r="J1691" s="128">
        <v>22.4</v>
      </c>
    </row>
    <row r="1692" spans="1:21" ht="14.25" outlineLevel="1">
      <c r="A1692" s="152"/>
      <c r="B1692" s="153"/>
      <c r="C1692" s="153" t="s">
        <v>93</v>
      </c>
      <c r="D1692" s="154" t="s">
        <v>94</v>
      </c>
      <c r="E1692" s="155">
        <v>9.08</v>
      </c>
      <c r="F1692" s="156"/>
      <c r="G1692" s="157" t="s">
        <v>961</v>
      </c>
      <c r="H1692" s="158">
        <v>3.6563707199999995</v>
      </c>
      <c r="I1692" s="159"/>
      <c r="J1692" s="158"/>
    </row>
    <row r="1693" spans="1:21" ht="15" outlineLevel="1">
      <c r="C1693" s="131" t="s">
        <v>95</v>
      </c>
      <c r="G1693" s="225">
        <v>128.88999999999999</v>
      </c>
      <c r="H1693" s="225"/>
      <c r="I1693" s="225">
        <v>128.88999999999999</v>
      </c>
      <c r="J1693" s="225"/>
      <c r="O1693" s="79">
        <v>128.88999999999999</v>
      </c>
      <c r="P1693" s="79">
        <v>128.88999999999999</v>
      </c>
    </row>
    <row r="1694" spans="1:21" ht="71.25" outlineLevel="1">
      <c r="A1694" s="147" t="s">
        <v>583</v>
      </c>
      <c r="B1694" s="148" t="s">
        <v>963</v>
      </c>
      <c r="C1694" s="148" t="s">
        <v>964</v>
      </c>
      <c r="D1694" s="149" t="s">
        <v>965</v>
      </c>
      <c r="E1694" s="134">
        <v>0.14269999999999999</v>
      </c>
      <c r="F1694" s="150"/>
      <c r="G1694" s="127"/>
      <c r="H1694" s="128"/>
      <c r="I1694" s="151" t="s">
        <v>98</v>
      </c>
      <c r="J1694" s="128"/>
      <c r="R1694" s="47">
        <v>390.32</v>
      </c>
      <c r="S1694" s="47">
        <v>390.32</v>
      </c>
      <c r="T1694" s="47">
        <v>253.1</v>
      </c>
      <c r="U1694" s="47">
        <v>253.1</v>
      </c>
    </row>
    <row r="1695" spans="1:21" ht="28.5" outlineLevel="1">
      <c r="A1695" s="147"/>
      <c r="B1695" s="148"/>
      <c r="C1695" s="148" t="s">
        <v>88</v>
      </c>
      <c r="D1695" s="149"/>
      <c r="E1695" s="134"/>
      <c r="F1695" s="150">
        <v>1467.1</v>
      </c>
      <c r="G1695" s="127" t="s">
        <v>943</v>
      </c>
      <c r="H1695" s="128">
        <v>303.36</v>
      </c>
      <c r="I1695" s="151">
        <v>1</v>
      </c>
      <c r="J1695" s="128">
        <v>303.36</v>
      </c>
      <c r="Q1695" s="47">
        <v>303.36</v>
      </c>
    </row>
    <row r="1696" spans="1:21" ht="28.5" outlineLevel="1">
      <c r="A1696" s="147"/>
      <c r="B1696" s="148"/>
      <c r="C1696" s="148" t="s">
        <v>89</v>
      </c>
      <c r="D1696" s="149"/>
      <c r="E1696" s="134"/>
      <c r="F1696" s="150">
        <v>145.07</v>
      </c>
      <c r="G1696" s="127" t="s">
        <v>944</v>
      </c>
      <c r="H1696" s="128">
        <v>32.6</v>
      </c>
      <c r="I1696" s="151">
        <v>1</v>
      </c>
      <c r="J1696" s="128">
        <v>32.6</v>
      </c>
    </row>
    <row r="1697" spans="1:21" ht="28.5" outlineLevel="1">
      <c r="A1697" s="147"/>
      <c r="B1697" s="148"/>
      <c r="C1697" s="148" t="s">
        <v>96</v>
      </c>
      <c r="D1697" s="149"/>
      <c r="E1697" s="134"/>
      <c r="F1697" s="150">
        <v>7.02</v>
      </c>
      <c r="G1697" s="127" t="s">
        <v>944</v>
      </c>
      <c r="H1697" s="160">
        <v>1.58</v>
      </c>
      <c r="I1697" s="151">
        <v>1</v>
      </c>
      <c r="J1697" s="160">
        <v>1.58</v>
      </c>
      <c r="Q1697" s="47">
        <v>1.58</v>
      </c>
    </row>
    <row r="1698" spans="1:21" ht="14.25" outlineLevel="1">
      <c r="A1698" s="147"/>
      <c r="B1698" s="148"/>
      <c r="C1698" s="148" t="s">
        <v>97</v>
      </c>
      <c r="D1698" s="149"/>
      <c r="E1698" s="134"/>
      <c r="F1698" s="150">
        <v>1770.74</v>
      </c>
      <c r="G1698" s="127" t="s">
        <v>98</v>
      </c>
      <c r="H1698" s="128">
        <v>252.68</v>
      </c>
      <c r="I1698" s="151">
        <v>1</v>
      </c>
      <c r="J1698" s="128">
        <v>252.68</v>
      </c>
    </row>
    <row r="1699" spans="1:21" ht="14.25" outlineLevel="1">
      <c r="A1699" s="147"/>
      <c r="B1699" s="148"/>
      <c r="C1699" s="148" t="s">
        <v>90</v>
      </c>
      <c r="D1699" s="149" t="s">
        <v>91</v>
      </c>
      <c r="E1699" s="134">
        <v>128</v>
      </c>
      <c r="F1699" s="150"/>
      <c r="G1699" s="127"/>
      <c r="H1699" s="128">
        <v>390.32</v>
      </c>
      <c r="I1699" s="151">
        <v>128</v>
      </c>
      <c r="J1699" s="128">
        <v>390.32</v>
      </c>
    </row>
    <row r="1700" spans="1:21" ht="14.25" outlineLevel="1">
      <c r="A1700" s="147"/>
      <c r="B1700" s="148"/>
      <c r="C1700" s="148" t="s">
        <v>92</v>
      </c>
      <c r="D1700" s="149" t="s">
        <v>91</v>
      </c>
      <c r="E1700" s="134">
        <v>83</v>
      </c>
      <c r="F1700" s="150"/>
      <c r="G1700" s="127"/>
      <c r="H1700" s="128">
        <v>253.1</v>
      </c>
      <c r="I1700" s="151">
        <v>83</v>
      </c>
      <c r="J1700" s="128">
        <v>253.1</v>
      </c>
    </row>
    <row r="1701" spans="1:21" ht="28.5" outlineLevel="1">
      <c r="A1701" s="152"/>
      <c r="B1701" s="153"/>
      <c r="C1701" s="153" t="s">
        <v>93</v>
      </c>
      <c r="D1701" s="154" t="s">
        <v>94</v>
      </c>
      <c r="E1701" s="155">
        <v>167.86</v>
      </c>
      <c r="F1701" s="156"/>
      <c r="G1701" s="157" t="s">
        <v>943</v>
      </c>
      <c r="H1701" s="158">
        <v>34.708798277999996</v>
      </c>
      <c r="I1701" s="159"/>
      <c r="J1701" s="158"/>
    </row>
    <row r="1702" spans="1:21" ht="15" outlineLevel="1">
      <c r="C1702" s="131" t="s">
        <v>95</v>
      </c>
      <c r="G1702" s="225">
        <v>1232.06</v>
      </c>
      <c r="H1702" s="225"/>
      <c r="I1702" s="225">
        <v>1232.06</v>
      </c>
      <c r="J1702" s="225"/>
      <c r="O1702" s="79">
        <v>1232.06</v>
      </c>
      <c r="P1702" s="79">
        <v>1232.06</v>
      </c>
    </row>
    <row r="1703" spans="1:21" ht="28.5" outlineLevel="1">
      <c r="A1703" s="147" t="s">
        <v>587</v>
      </c>
      <c r="B1703" s="148" t="s">
        <v>966</v>
      </c>
      <c r="C1703" s="148" t="s">
        <v>967</v>
      </c>
      <c r="D1703" s="149" t="s">
        <v>388</v>
      </c>
      <c r="E1703" s="134">
        <v>7.1349999999999998E-3</v>
      </c>
      <c r="F1703" s="150">
        <v>30398.560000000001</v>
      </c>
      <c r="G1703" s="127" t="s">
        <v>98</v>
      </c>
      <c r="H1703" s="128">
        <v>216.89</v>
      </c>
      <c r="I1703" s="151">
        <v>1</v>
      </c>
      <c r="J1703" s="128">
        <v>216.89</v>
      </c>
      <c r="R1703" s="47">
        <v>0</v>
      </c>
      <c r="S1703" s="47">
        <v>0</v>
      </c>
      <c r="T1703" s="47">
        <v>0</v>
      </c>
      <c r="U1703" s="47">
        <v>0</v>
      </c>
    </row>
    <row r="1704" spans="1:21" outlineLevel="1">
      <c r="A1704" s="161"/>
      <c r="B1704" s="161"/>
      <c r="C1704" s="162" t="s">
        <v>1069</v>
      </c>
      <c r="D1704" s="161"/>
      <c r="E1704" s="161"/>
      <c r="F1704" s="161"/>
      <c r="G1704" s="161"/>
      <c r="H1704" s="161"/>
      <c r="I1704" s="161"/>
      <c r="J1704" s="161"/>
    </row>
    <row r="1705" spans="1:21" ht="15" outlineLevel="1">
      <c r="C1705" s="131" t="s">
        <v>95</v>
      </c>
      <c r="G1705" s="225">
        <v>216.89</v>
      </c>
      <c r="H1705" s="225"/>
      <c r="I1705" s="225">
        <v>216.89</v>
      </c>
      <c r="J1705" s="225"/>
      <c r="O1705" s="47">
        <v>216.89</v>
      </c>
      <c r="P1705" s="47">
        <v>216.89</v>
      </c>
    </row>
    <row r="1706" spans="1:21" ht="42.75" outlineLevel="1">
      <c r="A1706" s="152" t="s">
        <v>597</v>
      </c>
      <c r="B1706" s="153" t="s">
        <v>969</v>
      </c>
      <c r="C1706" s="153" t="s">
        <v>970</v>
      </c>
      <c r="D1706" s="154" t="s">
        <v>21</v>
      </c>
      <c r="E1706" s="155">
        <v>14.27</v>
      </c>
      <c r="F1706" s="156">
        <v>151.83000000000001</v>
      </c>
      <c r="G1706" s="157" t="s">
        <v>98</v>
      </c>
      <c r="H1706" s="158">
        <v>2166.61</v>
      </c>
      <c r="I1706" s="159">
        <v>1</v>
      </c>
      <c r="J1706" s="158">
        <v>2166.61</v>
      </c>
      <c r="R1706" s="47">
        <v>0</v>
      </c>
      <c r="S1706" s="47">
        <v>0</v>
      </c>
      <c r="T1706" s="47">
        <v>0</v>
      </c>
      <c r="U1706" s="47">
        <v>0</v>
      </c>
    </row>
    <row r="1707" spans="1:21" ht="15" outlineLevel="1">
      <c r="C1707" s="131" t="s">
        <v>95</v>
      </c>
      <c r="G1707" s="225">
        <v>2166.61</v>
      </c>
      <c r="H1707" s="225"/>
      <c r="I1707" s="225">
        <v>2166.61</v>
      </c>
      <c r="J1707" s="225"/>
      <c r="O1707" s="47">
        <v>2166.61</v>
      </c>
      <c r="P1707" s="47">
        <v>2166.61</v>
      </c>
    </row>
    <row r="1708" spans="1:21" ht="42.75" outlineLevel="1">
      <c r="A1708" s="152" t="s">
        <v>793</v>
      </c>
      <c r="B1708" s="153" t="s">
        <v>971</v>
      </c>
      <c r="C1708" s="153" t="s">
        <v>972</v>
      </c>
      <c r="D1708" s="154" t="s">
        <v>973</v>
      </c>
      <c r="E1708" s="155">
        <v>1</v>
      </c>
      <c r="F1708" s="156">
        <v>64.78</v>
      </c>
      <c r="G1708" s="157" t="s">
        <v>98</v>
      </c>
      <c r="H1708" s="158">
        <v>64.78</v>
      </c>
      <c r="I1708" s="159">
        <v>1</v>
      </c>
      <c r="J1708" s="158">
        <v>64.78</v>
      </c>
      <c r="R1708" s="47">
        <v>0</v>
      </c>
      <c r="S1708" s="47">
        <v>0</v>
      </c>
      <c r="T1708" s="47">
        <v>0</v>
      </c>
      <c r="U1708" s="47">
        <v>0</v>
      </c>
    </row>
    <row r="1709" spans="1:21" ht="15" outlineLevel="1">
      <c r="C1709" s="131" t="s">
        <v>95</v>
      </c>
      <c r="G1709" s="225">
        <v>64.78</v>
      </c>
      <c r="H1709" s="225"/>
      <c r="I1709" s="225">
        <v>64.78</v>
      </c>
      <c r="J1709" s="225"/>
      <c r="O1709" s="47">
        <v>64.78</v>
      </c>
      <c r="P1709" s="47">
        <v>64.78</v>
      </c>
    </row>
    <row r="1710" spans="1:21" ht="71.25" outlineLevel="1">
      <c r="A1710" s="147" t="s">
        <v>795</v>
      </c>
      <c r="B1710" s="148" t="s">
        <v>982</v>
      </c>
      <c r="C1710" s="148" t="s">
        <v>983</v>
      </c>
      <c r="D1710" s="149" t="s">
        <v>965</v>
      </c>
      <c r="E1710" s="134">
        <v>3.2000000000000002E-3</v>
      </c>
      <c r="F1710" s="150"/>
      <c r="G1710" s="127"/>
      <c r="H1710" s="128"/>
      <c r="I1710" s="151" t="s">
        <v>98</v>
      </c>
      <c r="J1710" s="128"/>
      <c r="R1710" s="47">
        <v>8.01</v>
      </c>
      <c r="S1710" s="47">
        <v>8.01</v>
      </c>
      <c r="T1710" s="47">
        <v>5.2</v>
      </c>
      <c r="U1710" s="47">
        <v>5.2</v>
      </c>
    </row>
    <row r="1711" spans="1:21" ht="28.5" outlineLevel="1">
      <c r="A1711" s="147"/>
      <c r="B1711" s="148"/>
      <c r="C1711" s="148" t="s">
        <v>88</v>
      </c>
      <c r="D1711" s="149"/>
      <c r="E1711" s="134"/>
      <c r="F1711" s="150">
        <v>1343.25</v>
      </c>
      <c r="G1711" s="127" t="s">
        <v>943</v>
      </c>
      <c r="H1711" s="128">
        <v>6.23</v>
      </c>
      <c r="I1711" s="151">
        <v>1</v>
      </c>
      <c r="J1711" s="128">
        <v>6.23</v>
      </c>
      <c r="Q1711" s="47">
        <v>6.23</v>
      </c>
    </row>
    <row r="1712" spans="1:21" ht="28.5" outlineLevel="1">
      <c r="A1712" s="147"/>
      <c r="B1712" s="148"/>
      <c r="C1712" s="148" t="s">
        <v>89</v>
      </c>
      <c r="D1712" s="149"/>
      <c r="E1712" s="134"/>
      <c r="F1712" s="150">
        <v>114.81</v>
      </c>
      <c r="G1712" s="127" t="s">
        <v>944</v>
      </c>
      <c r="H1712" s="128">
        <v>0.57999999999999996</v>
      </c>
      <c r="I1712" s="151">
        <v>1</v>
      </c>
      <c r="J1712" s="128">
        <v>0.57999999999999996</v>
      </c>
    </row>
    <row r="1713" spans="1:21" ht="28.5" outlineLevel="1">
      <c r="A1713" s="147"/>
      <c r="B1713" s="148"/>
      <c r="C1713" s="148" t="s">
        <v>96</v>
      </c>
      <c r="D1713" s="149"/>
      <c r="E1713" s="134"/>
      <c r="F1713" s="150">
        <v>5.54</v>
      </c>
      <c r="G1713" s="127" t="s">
        <v>944</v>
      </c>
      <c r="H1713" s="160">
        <v>0.03</v>
      </c>
      <c r="I1713" s="151">
        <v>1</v>
      </c>
      <c r="J1713" s="160">
        <v>0.03</v>
      </c>
      <c r="Q1713" s="47">
        <v>0.03</v>
      </c>
    </row>
    <row r="1714" spans="1:21" ht="14.25" outlineLevel="1">
      <c r="A1714" s="147"/>
      <c r="B1714" s="148"/>
      <c r="C1714" s="148" t="s">
        <v>97</v>
      </c>
      <c r="D1714" s="149"/>
      <c r="E1714" s="134"/>
      <c r="F1714" s="150">
        <v>1625.51</v>
      </c>
      <c r="G1714" s="127" t="s">
        <v>98</v>
      </c>
      <c r="H1714" s="128">
        <v>5.2</v>
      </c>
      <c r="I1714" s="151">
        <v>1</v>
      </c>
      <c r="J1714" s="128">
        <v>5.2</v>
      </c>
    </row>
    <row r="1715" spans="1:21" ht="14.25" outlineLevel="1">
      <c r="A1715" s="147"/>
      <c r="B1715" s="148"/>
      <c r="C1715" s="148" t="s">
        <v>90</v>
      </c>
      <c r="D1715" s="149" t="s">
        <v>91</v>
      </c>
      <c r="E1715" s="134">
        <v>128</v>
      </c>
      <c r="F1715" s="150"/>
      <c r="G1715" s="127"/>
      <c r="H1715" s="128">
        <v>8.01</v>
      </c>
      <c r="I1715" s="151">
        <v>128</v>
      </c>
      <c r="J1715" s="128">
        <v>8.01</v>
      </c>
    </row>
    <row r="1716" spans="1:21" ht="14.25" outlineLevel="1">
      <c r="A1716" s="147"/>
      <c r="B1716" s="148"/>
      <c r="C1716" s="148" t="s">
        <v>92</v>
      </c>
      <c r="D1716" s="149" t="s">
        <v>91</v>
      </c>
      <c r="E1716" s="134">
        <v>83</v>
      </c>
      <c r="F1716" s="150"/>
      <c r="G1716" s="127"/>
      <c r="H1716" s="128">
        <v>5.2</v>
      </c>
      <c r="I1716" s="151">
        <v>83</v>
      </c>
      <c r="J1716" s="128">
        <v>5.2</v>
      </c>
    </row>
    <row r="1717" spans="1:21" ht="28.5" outlineLevel="1">
      <c r="A1717" s="152"/>
      <c r="B1717" s="153"/>
      <c r="C1717" s="153" t="s">
        <v>93</v>
      </c>
      <c r="D1717" s="154" t="s">
        <v>94</v>
      </c>
      <c r="E1717" s="155">
        <v>153.69</v>
      </c>
      <c r="F1717" s="156"/>
      <c r="G1717" s="157" t="s">
        <v>943</v>
      </c>
      <c r="H1717" s="158">
        <v>0.71262979199999998</v>
      </c>
      <c r="I1717" s="159"/>
      <c r="J1717" s="158"/>
    </row>
    <row r="1718" spans="1:21" ht="15" outlineLevel="1">
      <c r="C1718" s="131" t="s">
        <v>95</v>
      </c>
      <c r="G1718" s="225">
        <v>25.22</v>
      </c>
      <c r="H1718" s="225"/>
      <c r="I1718" s="225">
        <v>25.22</v>
      </c>
      <c r="J1718" s="225"/>
      <c r="O1718" s="79">
        <v>25.22</v>
      </c>
      <c r="P1718" s="79">
        <v>25.22</v>
      </c>
    </row>
    <row r="1719" spans="1:21" ht="28.5" outlineLevel="1">
      <c r="A1719" s="147" t="s">
        <v>600</v>
      </c>
      <c r="B1719" s="148" t="s">
        <v>966</v>
      </c>
      <c r="C1719" s="148" t="s">
        <v>967</v>
      </c>
      <c r="D1719" s="149" t="s">
        <v>388</v>
      </c>
      <c r="E1719" s="134">
        <v>1.6000000000000001E-4</v>
      </c>
      <c r="F1719" s="150">
        <v>30398.560000000001</v>
      </c>
      <c r="G1719" s="127" t="s">
        <v>98</v>
      </c>
      <c r="H1719" s="128">
        <v>4.8600000000000003</v>
      </c>
      <c r="I1719" s="151">
        <v>1</v>
      </c>
      <c r="J1719" s="128">
        <v>4.8600000000000003</v>
      </c>
      <c r="R1719" s="47">
        <v>0</v>
      </c>
      <c r="S1719" s="47">
        <v>0</v>
      </c>
      <c r="T1719" s="47">
        <v>0</v>
      </c>
      <c r="U1719" s="47">
        <v>0</v>
      </c>
    </row>
    <row r="1720" spans="1:21" outlineLevel="1">
      <c r="A1720" s="161"/>
      <c r="B1720" s="161"/>
      <c r="C1720" s="162" t="s">
        <v>1070</v>
      </c>
      <c r="D1720" s="161"/>
      <c r="E1720" s="161"/>
      <c r="F1720" s="161"/>
      <c r="G1720" s="161"/>
      <c r="H1720" s="161"/>
      <c r="I1720" s="161"/>
      <c r="J1720" s="161"/>
    </row>
    <row r="1721" spans="1:21" ht="15" outlineLevel="1">
      <c r="C1721" s="131" t="s">
        <v>95</v>
      </c>
      <c r="G1721" s="225">
        <v>4.8600000000000003</v>
      </c>
      <c r="H1721" s="225"/>
      <c r="I1721" s="225">
        <v>4.8600000000000003</v>
      </c>
      <c r="J1721" s="225"/>
      <c r="O1721" s="47">
        <v>4.8600000000000003</v>
      </c>
      <c r="P1721" s="47">
        <v>4.8600000000000003</v>
      </c>
    </row>
    <row r="1722" spans="1:21" ht="42.75" outlineLevel="1">
      <c r="A1722" s="152" t="s">
        <v>603</v>
      </c>
      <c r="B1722" s="153" t="s">
        <v>985</v>
      </c>
      <c r="C1722" s="153" t="s">
        <v>986</v>
      </c>
      <c r="D1722" s="154" t="s">
        <v>21</v>
      </c>
      <c r="E1722" s="155">
        <v>0.32</v>
      </c>
      <c r="F1722" s="156">
        <v>128.13</v>
      </c>
      <c r="G1722" s="157" t="s">
        <v>98</v>
      </c>
      <c r="H1722" s="158">
        <v>41</v>
      </c>
      <c r="I1722" s="159">
        <v>1</v>
      </c>
      <c r="J1722" s="158">
        <v>41</v>
      </c>
      <c r="R1722" s="47">
        <v>0</v>
      </c>
      <c r="S1722" s="47">
        <v>0</v>
      </c>
      <c r="T1722" s="47">
        <v>0</v>
      </c>
      <c r="U1722" s="47">
        <v>0</v>
      </c>
    </row>
    <row r="1723" spans="1:21" ht="15" outlineLevel="1">
      <c r="C1723" s="131" t="s">
        <v>95</v>
      </c>
      <c r="G1723" s="225">
        <v>41</v>
      </c>
      <c r="H1723" s="225"/>
      <c r="I1723" s="225">
        <v>41</v>
      </c>
      <c r="J1723" s="225"/>
      <c r="O1723" s="47">
        <v>41</v>
      </c>
      <c r="P1723" s="47">
        <v>41</v>
      </c>
    </row>
    <row r="1724" spans="1:21" ht="71.25" outlineLevel="1">
      <c r="A1724" s="147" t="s">
        <v>918</v>
      </c>
      <c r="B1724" s="148" t="s">
        <v>1016</v>
      </c>
      <c r="C1724" s="148" t="s">
        <v>1017</v>
      </c>
      <c r="D1724" s="149" t="s">
        <v>965</v>
      </c>
      <c r="E1724" s="134">
        <v>4.0200000000000001E-3</v>
      </c>
      <c r="F1724" s="150"/>
      <c r="G1724" s="127"/>
      <c r="H1724" s="128"/>
      <c r="I1724" s="151" t="s">
        <v>98</v>
      </c>
      <c r="J1724" s="128"/>
      <c r="R1724" s="47">
        <v>11</v>
      </c>
      <c r="S1724" s="47">
        <v>11</v>
      </c>
      <c r="T1724" s="47">
        <v>7.13</v>
      </c>
      <c r="U1724" s="47">
        <v>7.13</v>
      </c>
    </row>
    <row r="1725" spans="1:21" ht="28.5" outlineLevel="1">
      <c r="A1725" s="147"/>
      <c r="B1725" s="148"/>
      <c r="C1725" s="148" t="s">
        <v>88</v>
      </c>
      <c r="D1725" s="149"/>
      <c r="E1725" s="134"/>
      <c r="F1725" s="150">
        <v>1467.1</v>
      </c>
      <c r="G1725" s="127" t="s">
        <v>943</v>
      </c>
      <c r="H1725" s="128">
        <v>8.5500000000000007</v>
      </c>
      <c r="I1725" s="151">
        <v>1</v>
      </c>
      <c r="J1725" s="128">
        <v>8.5500000000000007</v>
      </c>
      <c r="Q1725" s="47">
        <v>8.5500000000000007</v>
      </c>
    </row>
    <row r="1726" spans="1:21" ht="28.5" outlineLevel="1">
      <c r="A1726" s="147"/>
      <c r="B1726" s="148"/>
      <c r="C1726" s="148" t="s">
        <v>89</v>
      </c>
      <c r="D1726" s="149"/>
      <c r="E1726" s="134"/>
      <c r="F1726" s="150">
        <v>145.07</v>
      </c>
      <c r="G1726" s="127" t="s">
        <v>944</v>
      </c>
      <c r="H1726" s="128">
        <v>0.92</v>
      </c>
      <c r="I1726" s="151">
        <v>1</v>
      </c>
      <c r="J1726" s="128">
        <v>0.92</v>
      </c>
    </row>
    <row r="1727" spans="1:21" ht="28.5" outlineLevel="1">
      <c r="A1727" s="147"/>
      <c r="B1727" s="148"/>
      <c r="C1727" s="148" t="s">
        <v>96</v>
      </c>
      <c r="D1727" s="149"/>
      <c r="E1727" s="134"/>
      <c r="F1727" s="150">
        <v>7.02</v>
      </c>
      <c r="G1727" s="127" t="s">
        <v>944</v>
      </c>
      <c r="H1727" s="160">
        <v>0.04</v>
      </c>
      <c r="I1727" s="151">
        <v>1</v>
      </c>
      <c r="J1727" s="160">
        <v>0.04</v>
      </c>
      <c r="Q1727" s="47">
        <v>0.04</v>
      </c>
    </row>
    <row r="1728" spans="1:21" ht="14.25" outlineLevel="1">
      <c r="A1728" s="147"/>
      <c r="B1728" s="148"/>
      <c r="C1728" s="148" t="s">
        <v>97</v>
      </c>
      <c r="D1728" s="149"/>
      <c r="E1728" s="134"/>
      <c r="F1728" s="150">
        <v>434.65</v>
      </c>
      <c r="G1728" s="127" t="s">
        <v>98</v>
      </c>
      <c r="H1728" s="128">
        <v>1.75</v>
      </c>
      <c r="I1728" s="151">
        <v>1</v>
      </c>
      <c r="J1728" s="128">
        <v>1.75</v>
      </c>
    </row>
    <row r="1729" spans="1:21" ht="14.25" outlineLevel="1">
      <c r="A1729" s="147"/>
      <c r="B1729" s="148"/>
      <c r="C1729" s="148" t="s">
        <v>90</v>
      </c>
      <c r="D1729" s="149" t="s">
        <v>91</v>
      </c>
      <c r="E1729" s="134">
        <v>128</v>
      </c>
      <c r="F1729" s="150"/>
      <c r="G1729" s="127"/>
      <c r="H1729" s="128">
        <v>11</v>
      </c>
      <c r="I1729" s="151">
        <v>128</v>
      </c>
      <c r="J1729" s="128">
        <v>11</v>
      </c>
    </row>
    <row r="1730" spans="1:21" ht="14.25" outlineLevel="1">
      <c r="A1730" s="147"/>
      <c r="B1730" s="148"/>
      <c r="C1730" s="148" t="s">
        <v>92</v>
      </c>
      <c r="D1730" s="149" t="s">
        <v>91</v>
      </c>
      <c r="E1730" s="134">
        <v>83</v>
      </c>
      <c r="F1730" s="150"/>
      <c r="G1730" s="127"/>
      <c r="H1730" s="128">
        <v>7.13</v>
      </c>
      <c r="I1730" s="151">
        <v>83</v>
      </c>
      <c r="J1730" s="128">
        <v>7.13</v>
      </c>
    </row>
    <row r="1731" spans="1:21" ht="28.5" outlineLevel="1">
      <c r="A1731" s="152"/>
      <c r="B1731" s="153"/>
      <c r="C1731" s="153" t="s">
        <v>93</v>
      </c>
      <c r="D1731" s="154" t="s">
        <v>94</v>
      </c>
      <c r="E1731" s="155">
        <v>167.86</v>
      </c>
      <c r="F1731" s="156"/>
      <c r="G1731" s="157" t="s">
        <v>943</v>
      </c>
      <c r="H1731" s="158">
        <v>0.97778114280000006</v>
      </c>
      <c r="I1731" s="159"/>
      <c r="J1731" s="158"/>
    </row>
    <row r="1732" spans="1:21" ht="15" outlineLevel="1">
      <c r="C1732" s="131" t="s">
        <v>95</v>
      </c>
      <c r="G1732" s="225">
        <v>29.35</v>
      </c>
      <c r="H1732" s="225"/>
      <c r="I1732" s="225">
        <v>29.35</v>
      </c>
      <c r="J1732" s="225"/>
      <c r="O1732" s="79">
        <v>29.35</v>
      </c>
      <c r="P1732" s="79">
        <v>29.35</v>
      </c>
    </row>
    <row r="1733" spans="1:21" ht="42.75" outlineLevel="1">
      <c r="A1733" s="152" t="s">
        <v>611</v>
      </c>
      <c r="B1733" s="153" t="s">
        <v>1071</v>
      </c>
      <c r="C1733" s="153" t="s">
        <v>1072</v>
      </c>
      <c r="D1733" s="154" t="s">
        <v>21</v>
      </c>
      <c r="E1733" s="155">
        <v>0.40200000000000002</v>
      </c>
      <c r="F1733" s="156">
        <v>67.95</v>
      </c>
      <c r="G1733" s="157" t="s">
        <v>98</v>
      </c>
      <c r="H1733" s="158">
        <v>27.32</v>
      </c>
      <c r="I1733" s="159">
        <v>1</v>
      </c>
      <c r="J1733" s="158">
        <v>27.32</v>
      </c>
      <c r="R1733" s="47">
        <v>0</v>
      </c>
      <c r="S1733" s="47">
        <v>0</v>
      </c>
      <c r="T1733" s="47">
        <v>0</v>
      </c>
      <c r="U1733" s="47">
        <v>0</v>
      </c>
    </row>
    <row r="1734" spans="1:21" ht="15" outlineLevel="1">
      <c r="C1734" s="131" t="s">
        <v>95</v>
      </c>
      <c r="G1734" s="225">
        <v>27.32</v>
      </c>
      <c r="H1734" s="225"/>
      <c r="I1734" s="225">
        <v>27.32</v>
      </c>
      <c r="J1734" s="225"/>
      <c r="O1734" s="47">
        <v>27.32</v>
      </c>
      <c r="P1734" s="47">
        <v>27.32</v>
      </c>
    </row>
    <row r="1735" spans="1:21" ht="57" outlineLevel="1">
      <c r="A1735" s="147" t="s">
        <v>616</v>
      </c>
      <c r="B1735" s="148" t="s">
        <v>1028</v>
      </c>
      <c r="C1735" s="148" t="s">
        <v>1029</v>
      </c>
      <c r="D1735" s="149" t="s">
        <v>1030</v>
      </c>
      <c r="E1735" s="134">
        <v>1</v>
      </c>
      <c r="F1735" s="150"/>
      <c r="G1735" s="127"/>
      <c r="H1735" s="128"/>
      <c r="I1735" s="151" t="s">
        <v>98</v>
      </c>
      <c r="J1735" s="128"/>
      <c r="R1735" s="47">
        <v>29.41</v>
      </c>
      <c r="S1735" s="47">
        <v>29.41</v>
      </c>
      <c r="T1735" s="47">
        <v>19.07</v>
      </c>
      <c r="U1735" s="47">
        <v>19.07</v>
      </c>
    </row>
    <row r="1736" spans="1:21" ht="28.5" outlineLevel="1">
      <c r="A1736" s="147"/>
      <c r="B1736" s="148"/>
      <c r="C1736" s="148" t="s">
        <v>88</v>
      </c>
      <c r="D1736" s="149"/>
      <c r="E1736" s="134"/>
      <c r="F1736" s="150">
        <v>15.86</v>
      </c>
      <c r="G1736" s="127" t="s">
        <v>943</v>
      </c>
      <c r="H1736" s="128">
        <v>22.98</v>
      </c>
      <c r="I1736" s="151">
        <v>1</v>
      </c>
      <c r="J1736" s="128">
        <v>22.98</v>
      </c>
      <c r="Q1736" s="47">
        <v>22.98</v>
      </c>
    </row>
    <row r="1737" spans="1:21" ht="28.5" outlineLevel="1">
      <c r="A1737" s="147"/>
      <c r="B1737" s="148"/>
      <c r="C1737" s="148" t="s">
        <v>89</v>
      </c>
      <c r="D1737" s="149"/>
      <c r="E1737" s="134"/>
      <c r="F1737" s="150">
        <v>45.5</v>
      </c>
      <c r="G1737" s="127" t="s">
        <v>944</v>
      </c>
      <c r="H1737" s="128">
        <v>71.66</v>
      </c>
      <c r="I1737" s="151">
        <v>1</v>
      </c>
      <c r="J1737" s="128">
        <v>71.66</v>
      </c>
    </row>
    <row r="1738" spans="1:21" ht="14.25" outlineLevel="1">
      <c r="A1738" s="147"/>
      <c r="B1738" s="148"/>
      <c r="C1738" s="148" t="s">
        <v>97</v>
      </c>
      <c r="D1738" s="149"/>
      <c r="E1738" s="134"/>
      <c r="F1738" s="150">
        <v>8.4700000000000006</v>
      </c>
      <c r="G1738" s="127" t="s">
        <v>98</v>
      </c>
      <c r="H1738" s="128">
        <v>8.4700000000000006</v>
      </c>
      <c r="I1738" s="151">
        <v>1</v>
      </c>
      <c r="J1738" s="128">
        <v>8.4700000000000006</v>
      </c>
    </row>
    <row r="1739" spans="1:21" ht="14.25" outlineLevel="1">
      <c r="A1739" s="147"/>
      <c r="B1739" s="148"/>
      <c r="C1739" s="148" t="s">
        <v>90</v>
      </c>
      <c r="D1739" s="149" t="s">
        <v>91</v>
      </c>
      <c r="E1739" s="134">
        <v>128</v>
      </c>
      <c r="F1739" s="150"/>
      <c r="G1739" s="127"/>
      <c r="H1739" s="128">
        <v>29.41</v>
      </c>
      <c r="I1739" s="151">
        <v>128</v>
      </c>
      <c r="J1739" s="128">
        <v>29.41</v>
      </c>
    </row>
    <row r="1740" spans="1:21" ht="14.25" outlineLevel="1">
      <c r="A1740" s="147"/>
      <c r="B1740" s="148"/>
      <c r="C1740" s="148" t="s">
        <v>92</v>
      </c>
      <c r="D1740" s="149" t="s">
        <v>91</v>
      </c>
      <c r="E1740" s="134">
        <v>83</v>
      </c>
      <c r="F1740" s="150"/>
      <c r="G1740" s="127"/>
      <c r="H1740" s="128">
        <v>19.07</v>
      </c>
      <c r="I1740" s="151">
        <v>83</v>
      </c>
      <c r="J1740" s="128">
        <v>19.07</v>
      </c>
    </row>
    <row r="1741" spans="1:21" ht="28.5" outlineLevel="1">
      <c r="A1741" s="152"/>
      <c r="B1741" s="153"/>
      <c r="C1741" s="153" t="s">
        <v>93</v>
      </c>
      <c r="D1741" s="154" t="s">
        <v>94</v>
      </c>
      <c r="E1741" s="155">
        <v>1.79</v>
      </c>
      <c r="F1741" s="156"/>
      <c r="G1741" s="157" t="s">
        <v>943</v>
      </c>
      <c r="H1741" s="158">
        <v>2.5937099999999997</v>
      </c>
      <c r="I1741" s="159"/>
      <c r="J1741" s="158"/>
    </row>
    <row r="1742" spans="1:21" ht="15" outlineLevel="1">
      <c r="C1742" s="131" t="s">
        <v>95</v>
      </c>
      <c r="G1742" s="225">
        <v>151.59</v>
      </c>
      <c r="H1742" s="225"/>
      <c r="I1742" s="225">
        <v>151.59</v>
      </c>
      <c r="J1742" s="225"/>
      <c r="O1742" s="79">
        <v>151.59</v>
      </c>
      <c r="P1742" s="79">
        <v>151.59</v>
      </c>
    </row>
    <row r="1743" spans="1:21" ht="42.75" outlineLevel="1">
      <c r="A1743" s="152" t="s">
        <v>617</v>
      </c>
      <c r="B1743" s="153" t="s">
        <v>1073</v>
      </c>
      <c r="C1743" s="153" t="s">
        <v>1074</v>
      </c>
      <c r="D1743" s="154" t="s">
        <v>454</v>
      </c>
      <c r="E1743" s="155">
        <v>1</v>
      </c>
      <c r="F1743" s="156">
        <v>1152.52</v>
      </c>
      <c r="G1743" s="157" t="s">
        <v>98</v>
      </c>
      <c r="H1743" s="158">
        <v>1152.52</v>
      </c>
      <c r="I1743" s="159">
        <v>1</v>
      </c>
      <c r="J1743" s="158">
        <v>1152.52</v>
      </c>
      <c r="R1743" s="47">
        <v>0</v>
      </c>
      <c r="S1743" s="47">
        <v>0</v>
      </c>
      <c r="T1743" s="47">
        <v>0</v>
      </c>
      <c r="U1743" s="47">
        <v>0</v>
      </c>
    </row>
    <row r="1744" spans="1:21" ht="15" outlineLevel="1">
      <c r="C1744" s="131" t="s">
        <v>95</v>
      </c>
      <c r="G1744" s="225">
        <v>1152.52</v>
      </c>
      <c r="H1744" s="225"/>
      <c r="I1744" s="225">
        <v>1152.52</v>
      </c>
      <c r="J1744" s="225"/>
      <c r="O1744" s="47">
        <v>1152.52</v>
      </c>
      <c r="P1744" s="47">
        <v>1152.52</v>
      </c>
    </row>
    <row r="1745" spans="1:21" ht="28.5" outlineLevel="1">
      <c r="A1745" s="147" t="s">
        <v>618</v>
      </c>
      <c r="B1745" s="148" t="s">
        <v>1023</v>
      </c>
      <c r="C1745" s="148" t="s">
        <v>1024</v>
      </c>
      <c r="D1745" s="149" t="s">
        <v>1025</v>
      </c>
      <c r="E1745" s="134">
        <v>1</v>
      </c>
      <c r="F1745" s="150"/>
      <c r="G1745" s="127"/>
      <c r="H1745" s="128"/>
      <c r="I1745" s="151" t="s">
        <v>98</v>
      </c>
      <c r="J1745" s="128"/>
      <c r="R1745" s="47">
        <v>24.29</v>
      </c>
      <c r="S1745" s="47">
        <v>24.29</v>
      </c>
      <c r="T1745" s="47">
        <v>15.75</v>
      </c>
      <c r="U1745" s="47">
        <v>15.75</v>
      </c>
    </row>
    <row r="1746" spans="1:21" ht="28.5" outlineLevel="1">
      <c r="A1746" s="147"/>
      <c r="B1746" s="148"/>
      <c r="C1746" s="148" t="s">
        <v>88</v>
      </c>
      <c r="D1746" s="149"/>
      <c r="E1746" s="134"/>
      <c r="F1746" s="150">
        <v>13.1</v>
      </c>
      <c r="G1746" s="127" t="s">
        <v>943</v>
      </c>
      <c r="H1746" s="128">
        <v>18.98</v>
      </c>
      <c r="I1746" s="151">
        <v>1</v>
      </c>
      <c r="J1746" s="128">
        <v>18.98</v>
      </c>
      <c r="Q1746" s="47">
        <v>18.98</v>
      </c>
    </row>
    <row r="1747" spans="1:21" ht="28.5" outlineLevel="1">
      <c r="A1747" s="147"/>
      <c r="B1747" s="148"/>
      <c r="C1747" s="148" t="s">
        <v>89</v>
      </c>
      <c r="D1747" s="149"/>
      <c r="E1747" s="134"/>
      <c r="F1747" s="150">
        <v>2.37</v>
      </c>
      <c r="G1747" s="127" t="s">
        <v>944</v>
      </c>
      <c r="H1747" s="128">
        <v>3.73</v>
      </c>
      <c r="I1747" s="151">
        <v>1</v>
      </c>
      <c r="J1747" s="128">
        <v>3.73</v>
      </c>
    </row>
    <row r="1748" spans="1:21" ht="14.25" outlineLevel="1">
      <c r="A1748" s="147"/>
      <c r="B1748" s="148"/>
      <c r="C1748" s="148" t="s">
        <v>97</v>
      </c>
      <c r="D1748" s="149"/>
      <c r="E1748" s="134"/>
      <c r="F1748" s="150">
        <v>4.09</v>
      </c>
      <c r="G1748" s="127" t="s">
        <v>98</v>
      </c>
      <c r="H1748" s="128">
        <v>4.09</v>
      </c>
      <c r="I1748" s="151">
        <v>1</v>
      </c>
      <c r="J1748" s="128">
        <v>4.09</v>
      </c>
    </row>
    <row r="1749" spans="1:21" ht="14.25" outlineLevel="1">
      <c r="A1749" s="147"/>
      <c r="B1749" s="148"/>
      <c r="C1749" s="148" t="s">
        <v>90</v>
      </c>
      <c r="D1749" s="149" t="s">
        <v>91</v>
      </c>
      <c r="E1749" s="134">
        <v>128</v>
      </c>
      <c r="F1749" s="150"/>
      <c r="G1749" s="127"/>
      <c r="H1749" s="128">
        <v>24.29</v>
      </c>
      <c r="I1749" s="151">
        <v>128</v>
      </c>
      <c r="J1749" s="128">
        <v>24.29</v>
      </c>
    </row>
    <row r="1750" spans="1:21" ht="14.25" outlineLevel="1">
      <c r="A1750" s="147"/>
      <c r="B1750" s="148"/>
      <c r="C1750" s="148" t="s">
        <v>92</v>
      </c>
      <c r="D1750" s="149" t="s">
        <v>91</v>
      </c>
      <c r="E1750" s="134">
        <v>83</v>
      </c>
      <c r="F1750" s="150"/>
      <c r="G1750" s="127"/>
      <c r="H1750" s="128">
        <v>15.75</v>
      </c>
      <c r="I1750" s="151">
        <v>83</v>
      </c>
      <c r="J1750" s="128">
        <v>15.75</v>
      </c>
    </row>
    <row r="1751" spans="1:21" ht="28.5" outlineLevel="1">
      <c r="A1751" s="152"/>
      <c r="B1751" s="153"/>
      <c r="C1751" s="153" t="s">
        <v>93</v>
      </c>
      <c r="D1751" s="154" t="s">
        <v>94</v>
      </c>
      <c r="E1751" s="155">
        <v>1.46</v>
      </c>
      <c r="F1751" s="156"/>
      <c r="G1751" s="157" t="s">
        <v>943</v>
      </c>
      <c r="H1751" s="158">
        <v>2.1155399999999998</v>
      </c>
      <c r="I1751" s="159"/>
      <c r="J1751" s="158"/>
    </row>
    <row r="1752" spans="1:21" ht="15" outlineLevel="1">
      <c r="C1752" s="131" t="s">
        <v>95</v>
      </c>
      <c r="G1752" s="225">
        <v>66.84</v>
      </c>
      <c r="H1752" s="225"/>
      <c r="I1752" s="225">
        <v>66.84</v>
      </c>
      <c r="J1752" s="225"/>
      <c r="O1752" s="79">
        <v>66.84</v>
      </c>
      <c r="P1752" s="79">
        <v>66.84</v>
      </c>
    </row>
    <row r="1753" spans="1:21" ht="42.75" outlineLevel="1">
      <c r="A1753" s="152" t="s">
        <v>619</v>
      </c>
      <c r="B1753" s="153" t="s">
        <v>1075</v>
      </c>
      <c r="C1753" s="153" t="s">
        <v>1076</v>
      </c>
      <c r="D1753" s="154" t="s">
        <v>454</v>
      </c>
      <c r="E1753" s="155">
        <v>1</v>
      </c>
      <c r="F1753" s="156">
        <v>300.86</v>
      </c>
      <c r="G1753" s="157" t="s">
        <v>98</v>
      </c>
      <c r="H1753" s="158">
        <v>300.86</v>
      </c>
      <c r="I1753" s="159">
        <v>1</v>
      </c>
      <c r="J1753" s="158">
        <v>300.86</v>
      </c>
      <c r="R1753" s="47">
        <v>0</v>
      </c>
      <c r="S1753" s="47">
        <v>0</v>
      </c>
      <c r="T1753" s="47">
        <v>0</v>
      </c>
      <c r="U1753" s="47">
        <v>0</v>
      </c>
    </row>
    <row r="1754" spans="1:21" ht="15" outlineLevel="1">
      <c r="C1754" s="131" t="s">
        <v>95</v>
      </c>
      <c r="G1754" s="225">
        <v>300.86</v>
      </c>
      <c r="H1754" s="225"/>
      <c r="I1754" s="225">
        <v>300.86</v>
      </c>
      <c r="J1754" s="225"/>
      <c r="O1754" s="47">
        <v>300.86</v>
      </c>
      <c r="P1754" s="47">
        <v>300.86</v>
      </c>
    </row>
    <row r="1755" spans="1:21" ht="28.5" outlineLevel="1">
      <c r="A1755" s="147" t="s">
        <v>620</v>
      </c>
      <c r="B1755" s="148" t="s">
        <v>1077</v>
      </c>
      <c r="C1755" s="148" t="s">
        <v>1078</v>
      </c>
      <c r="D1755" s="149" t="s">
        <v>948</v>
      </c>
      <c r="E1755" s="134">
        <v>2</v>
      </c>
      <c r="F1755" s="150"/>
      <c r="G1755" s="127"/>
      <c r="H1755" s="128"/>
      <c r="I1755" s="151" t="s">
        <v>98</v>
      </c>
      <c r="J1755" s="128"/>
      <c r="R1755" s="47">
        <v>33.869999999999997</v>
      </c>
      <c r="S1755" s="47">
        <v>33.869999999999997</v>
      </c>
      <c r="T1755" s="47">
        <v>21.96</v>
      </c>
      <c r="U1755" s="47">
        <v>21.96</v>
      </c>
    </row>
    <row r="1756" spans="1:21" ht="28.5" outlineLevel="1">
      <c r="A1756" s="147"/>
      <c r="B1756" s="148"/>
      <c r="C1756" s="148" t="s">
        <v>88</v>
      </c>
      <c r="D1756" s="149"/>
      <c r="E1756" s="134"/>
      <c r="F1756" s="150">
        <v>9.1300000000000008</v>
      </c>
      <c r="G1756" s="127" t="s">
        <v>943</v>
      </c>
      <c r="H1756" s="128">
        <v>26.46</v>
      </c>
      <c r="I1756" s="151">
        <v>1</v>
      </c>
      <c r="J1756" s="128">
        <v>26.46</v>
      </c>
      <c r="Q1756" s="47">
        <v>26.46</v>
      </c>
    </row>
    <row r="1757" spans="1:21" ht="28.5" outlineLevel="1">
      <c r="A1757" s="147"/>
      <c r="B1757" s="148"/>
      <c r="C1757" s="148" t="s">
        <v>89</v>
      </c>
      <c r="D1757" s="149"/>
      <c r="E1757" s="134"/>
      <c r="F1757" s="150">
        <v>1.68</v>
      </c>
      <c r="G1757" s="127" t="s">
        <v>944</v>
      </c>
      <c r="H1757" s="128">
        <v>5.29</v>
      </c>
      <c r="I1757" s="151">
        <v>1</v>
      </c>
      <c r="J1757" s="128">
        <v>5.29</v>
      </c>
    </row>
    <row r="1758" spans="1:21" ht="14.25" outlineLevel="1">
      <c r="A1758" s="147"/>
      <c r="B1758" s="148"/>
      <c r="C1758" s="148" t="s">
        <v>97</v>
      </c>
      <c r="D1758" s="149"/>
      <c r="E1758" s="134"/>
      <c r="F1758" s="150">
        <v>7.49</v>
      </c>
      <c r="G1758" s="127" t="s">
        <v>98</v>
      </c>
      <c r="H1758" s="128">
        <v>14.98</v>
      </c>
      <c r="I1758" s="151">
        <v>1</v>
      </c>
      <c r="J1758" s="128">
        <v>14.98</v>
      </c>
    </row>
    <row r="1759" spans="1:21" ht="14.25" outlineLevel="1">
      <c r="A1759" s="147"/>
      <c r="B1759" s="148"/>
      <c r="C1759" s="148" t="s">
        <v>90</v>
      </c>
      <c r="D1759" s="149" t="s">
        <v>91</v>
      </c>
      <c r="E1759" s="134">
        <v>128</v>
      </c>
      <c r="F1759" s="150"/>
      <c r="G1759" s="127"/>
      <c r="H1759" s="128">
        <v>33.869999999999997</v>
      </c>
      <c r="I1759" s="151">
        <v>128</v>
      </c>
      <c r="J1759" s="128">
        <v>33.869999999999997</v>
      </c>
    </row>
    <row r="1760" spans="1:21" ht="14.25" outlineLevel="1">
      <c r="A1760" s="147"/>
      <c r="B1760" s="148"/>
      <c r="C1760" s="148" t="s">
        <v>92</v>
      </c>
      <c r="D1760" s="149" t="s">
        <v>91</v>
      </c>
      <c r="E1760" s="134">
        <v>83</v>
      </c>
      <c r="F1760" s="150"/>
      <c r="G1760" s="127"/>
      <c r="H1760" s="128">
        <v>21.96</v>
      </c>
      <c r="I1760" s="151">
        <v>83</v>
      </c>
      <c r="J1760" s="128">
        <v>21.96</v>
      </c>
    </row>
    <row r="1761" spans="1:21" ht="28.5" outlineLevel="1">
      <c r="A1761" s="152"/>
      <c r="B1761" s="153"/>
      <c r="C1761" s="153" t="s">
        <v>93</v>
      </c>
      <c r="D1761" s="154" t="s">
        <v>94</v>
      </c>
      <c r="E1761" s="155">
        <v>1.03</v>
      </c>
      <c r="F1761" s="156"/>
      <c r="G1761" s="157" t="s">
        <v>943</v>
      </c>
      <c r="H1761" s="158">
        <v>2.9849399999999995</v>
      </c>
      <c r="I1761" s="159"/>
      <c r="J1761" s="158"/>
    </row>
    <row r="1762" spans="1:21" ht="15" outlineLevel="1">
      <c r="C1762" s="131" t="s">
        <v>95</v>
      </c>
      <c r="G1762" s="225">
        <v>102.56</v>
      </c>
      <c r="H1762" s="225"/>
      <c r="I1762" s="225">
        <v>102.56</v>
      </c>
      <c r="J1762" s="225"/>
      <c r="O1762" s="79">
        <v>102.56</v>
      </c>
      <c r="P1762" s="79">
        <v>102.56</v>
      </c>
    </row>
    <row r="1763" spans="1:21" ht="42.75" outlineLevel="1">
      <c r="A1763" s="152" t="s">
        <v>621</v>
      </c>
      <c r="B1763" s="153" t="s">
        <v>1079</v>
      </c>
      <c r="C1763" s="153" t="s">
        <v>1080</v>
      </c>
      <c r="D1763" s="154" t="s">
        <v>454</v>
      </c>
      <c r="E1763" s="155">
        <v>2</v>
      </c>
      <c r="F1763" s="156">
        <v>704.39</v>
      </c>
      <c r="G1763" s="157" t="s">
        <v>98</v>
      </c>
      <c r="H1763" s="158">
        <v>1408.78</v>
      </c>
      <c r="I1763" s="159">
        <v>1</v>
      </c>
      <c r="J1763" s="158">
        <v>1408.78</v>
      </c>
      <c r="R1763" s="47">
        <v>0</v>
      </c>
      <c r="S1763" s="47">
        <v>0</v>
      </c>
      <c r="T1763" s="47">
        <v>0</v>
      </c>
      <c r="U1763" s="47">
        <v>0</v>
      </c>
    </row>
    <row r="1764" spans="1:21" ht="15" outlineLevel="1">
      <c r="C1764" s="131" t="s">
        <v>95</v>
      </c>
      <c r="G1764" s="225">
        <v>1408.78</v>
      </c>
      <c r="H1764" s="225"/>
      <c r="I1764" s="225">
        <v>1408.78</v>
      </c>
      <c r="J1764" s="225"/>
      <c r="O1764" s="47">
        <v>1408.78</v>
      </c>
      <c r="P1764" s="47">
        <v>1408.78</v>
      </c>
    </row>
    <row r="1765" spans="1:21" ht="42.75" outlineLevel="1">
      <c r="A1765" s="147" t="s">
        <v>622</v>
      </c>
      <c r="B1765" s="148" t="s">
        <v>1031</v>
      </c>
      <c r="C1765" s="148" t="s">
        <v>1032</v>
      </c>
      <c r="D1765" s="149" t="s">
        <v>460</v>
      </c>
      <c r="E1765" s="134">
        <v>1</v>
      </c>
      <c r="F1765" s="150"/>
      <c r="G1765" s="127"/>
      <c r="H1765" s="128"/>
      <c r="I1765" s="151" t="s">
        <v>98</v>
      </c>
      <c r="J1765" s="128"/>
      <c r="R1765" s="47">
        <v>21.56</v>
      </c>
      <c r="S1765" s="47">
        <v>21.56</v>
      </c>
      <c r="T1765" s="47">
        <v>13.98</v>
      </c>
      <c r="U1765" s="47">
        <v>13.98</v>
      </c>
    </row>
    <row r="1766" spans="1:21" ht="14.25" outlineLevel="1">
      <c r="A1766" s="147"/>
      <c r="B1766" s="148"/>
      <c r="C1766" s="148" t="s">
        <v>88</v>
      </c>
      <c r="D1766" s="149"/>
      <c r="E1766" s="134"/>
      <c r="F1766" s="150">
        <v>12.2</v>
      </c>
      <c r="G1766" s="127" t="s">
        <v>451</v>
      </c>
      <c r="H1766" s="128">
        <v>16.84</v>
      </c>
      <c r="I1766" s="151">
        <v>1</v>
      </c>
      <c r="J1766" s="128">
        <v>16.84</v>
      </c>
      <c r="Q1766" s="47">
        <v>16.84</v>
      </c>
    </row>
    <row r="1767" spans="1:21" ht="14.25" outlineLevel="1">
      <c r="A1767" s="147"/>
      <c r="B1767" s="148"/>
      <c r="C1767" s="148" t="s">
        <v>89</v>
      </c>
      <c r="D1767" s="149"/>
      <c r="E1767" s="134"/>
      <c r="F1767" s="150">
        <v>1.81</v>
      </c>
      <c r="G1767" s="127" t="s">
        <v>452</v>
      </c>
      <c r="H1767" s="128">
        <v>2.72</v>
      </c>
      <c r="I1767" s="151">
        <v>1</v>
      </c>
      <c r="J1767" s="128">
        <v>2.72</v>
      </c>
    </row>
    <row r="1768" spans="1:21" ht="14.25" outlineLevel="1">
      <c r="A1768" s="147"/>
      <c r="B1768" s="148"/>
      <c r="C1768" s="148" t="s">
        <v>97</v>
      </c>
      <c r="D1768" s="149"/>
      <c r="E1768" s="134"/>
      <c r="F1768" s="150">
        <v>18.64</v>
      </c>
      <c r="G1768" s="127" t="s">
        <v>98</v>
      </c>
      <c r="H1768" s="128">
        <v>18.64</v>
      </c>
      <c r="I1768" s="151">
        <v>1</v>
      </c>
      <c r="J1768" s="128">
        <v>18.64</v>
      </c>
    </row>
    <row r="1769" spans="1:21" ht="28.5" outlineLevel="1">
      <c r="A1769" s="147" t="s">
        <v>810</v>
      </c>
      <c r="B1769" s="148" t="s">
        <v>1034</v>
      </c>
      <c r="C1769" s="148" t="s">
        <v>1035</v>
      </c>
      <c r="D1769" s="149" t="s">
        <v>454</v>
      </c>
      <c r="E1769" s="134">
        <v>1</v>
      </c>
      <c r="F1769" s="150">
        <v>0</v>
      </c>
      <c r="G1769" s="164" t="s">
        <v>98</v>
      </c>
      <c r="H1769" s="128">
        <v>0</v>
      </c>
      <c r="I1769" s="151">
        <v>1</v>
      </c>
      <c r="J1769" s="128">
        <v>0</v>
      </c>
      <c r="R1769" s="47">
        <v>0</v>
      </c>
      <c r="S1769" s="47">
        <v>0</v>
      </c>
      <c r="T1769" s="47">
        <v>0</v>
      </c>
      <c r="U1769" s="47">
        <v>0</v>
      </c>
    </row>
    <row r="1770" spans="1:21" ht="14.25" outlineLevel="1">
      <c r="A1770" s="147"/>
      <c r="B1770" s="148"/>
      <c r="C1770" s="148" t="s">
        <v>90</v>
      </c>
      <c r="D1770" s="149" t="s">
        <v>91</v>
      </c>
      <c r="E1770" s="134">
        <v>128</v>
      </c>
      <c r="F1770" s="150"/>
      <c r="G1770" s="127"/>
      <c r="H1770" s="128">
        <v>21.56</v>
      </c>
      <c r="I1770" s="151">
        <v>128</v>
      </c>
      <c r="J1770" s="128">
        <v>21.56</v>
      </c>
    </row>
    <row r="1771" spans="1:21" ht="14.25" outlineLevel="1">
      <c r="A1771" s="147"/>
      <c r="B1771" s="148"/>
      <c r="C1771" s="148" t="s">
        <v>92</v>
      </c>
      <c r="D1771" s="149" t="s">
        <v>91</v>
      </c>
      <c r="E1771" s="134">
        <v>83</v>
      </c>
      <c r="F1771" s="150"/>
      <c r="G1771" s="127"/>
      <c r="H1771" s="128">
        <v>13.98</v>
      </c>
      <c r="I1771" s="151">
        <v>83</v>
      </c>
      <c r="J1771" s="128">
        <v>13.98</v>
      </c>
    </row>
    <row r="1772" spans="1:21" ht="14.25" outlineLevel="1">
      <c r="A1772" s="152"/>
      <c r="B1772" s="153"/>
      <c r="C1772" s="153" t="s">
        <v>93</v>
      </c>
      <c r="D1772" s="154" t="s">
        <v>94</v>
      </c>
      <c r="E1772" s="155">
        <v>1.36</v>
      </c>
      <c r="F1772" s="156"/>
      <c r="G1772" s="157" t="s">
        <v>451</v>
      </c>
      <c r="H1772" s="158">
        <v>1.8768</v>
      </c>
      <c r="I1772" s="159"/>
      <c r="J1772" s="158"/>
    </row>
    <row r="1773" spans="1:21" ht="15" outlineLevel="1">
      <c r="C1773" s="131" t="s">
        <v>95</v>
      </c>
      <c r="G1773" s="225">
        <v>73.740000000000009</v>
      </c>
      <c r="H1773" s="225"/>
      <c r="I1773" s="225">
        <v>73.740000000000009</v>
      </c>
      <c r="J1773" s="225"/>
      <c r="O1773" s="79">
        <v>73.740000000000009</v>
      </c>
      <c r="P1773" s="79">
        <v>73.740000000000009</v>
      </c>
    </row>
    <row r="1774" spans="1:21" ht="68.25" outlineLevel="1">
      <c r="A1774" s="152" t="s">
        <v>623</v>
      </c>
      <c r="B1774" s="153" t="s">
        <v>432</v>
      </c>
      <c r="C1774" s="153" t="s">
        <v>178</v>
      </c>
      <c r="D1774" s="154" t="s">
        <v>454</v>
      </c>
      <c r="E1774" s="155">
        <v>1</v>
      </c>
      <c r="F1774" s="156">
        <v>846.47</v>
      </c>
      <c r="G1774" s="157" t="s">
        <v>98</v>
      </c>
      <c r="H1774" s="158">
        <v>846.47</v>
      </c>
      <c r="I1774" s="159">
        <v>1</v>
      </c>
      <c r="J1774" s="158">
        <v>846.47</v>
      </c>
      <c r="R1774" s="47">
        <v>0</v>
      </c>
      <c r="S1774" s="47">
        <v>0</v>
      </c>
      <c r="T1774" s="47">
        <v>0</v>
      </c>
      <c r="U1774" s="47">
        <v>0</v>
      </c>
    </row>
    <row r="1775" spans="1:21" ht="15" outlineLevel="1">
      <c r="C1775" s="131" t="s">
        <v>95</v>
      </c>
      <c r="G1775" s="225">
        <v>846.47</v>
      </c>
      <c r="H1775" s="225"/>
      <c r="I1775" s="225">
        <v>846.47</v>
      </c>
      <c r="J1775" s="225"/>
      <c r="O1775" s="47">
        <v>846.47</v>
      </c>
      <c r="P1775" s="47">
        <v>846.47</v>
      </c>
    </row>
    <row r="1776" spans="1:21" ht="71.25" outlineLevel="1">
      <c r="A1776" s="147" t="s">
        <v>624</v>
      </c>
      <c r="B1776" s="148" t="s">
        <v>1038</v>
      </c>
      <c r="C1776" s="148" t="s">
        <v>1039</v>
      </c>
      <c r="D1776" s="149" t="s">
        <v>1040</v>
      </c>
      <c r="E1776" s="134">
        <v>0.4</v>
      </c>
      <c r="F1776" s="150"/>
      <c r="G1776" s="127"/>
      <c r="H1776" s="128"/>
      <c r="I1776" s="151" t="s">
        <v>98</v>
      </c>
      <c r="J1776" s="128"/>
      <c r="R1776" s="47">
        <v>36.53</v>
      </c>
      <c r="S1776" s="47">
        <v>36.53</v>
      </c>
      <c r="T1776" s="47">
        <v>25.57</v>
      </c>
      <c r="U1776" s="47">
        <v>25.57</v>
      </c>
    </row>
    <row r="1777" spans="1:32" ht="14.25" outlineLevel="1">
      <c r="A1777" s="147"/>
      <c r="B1777" s="148"/>
      <c r="C1777" s="148" t="s">
        <v>88</v>
      </c>
      <c r="D1777" s="149"/>
      <c r="E1777" s="134"/>
      <c r="F1777" s="150">
        <v>66.17</v>
      </c>
      <c r="G1777" s="127" t="s">
        <v>961</v>
      </c>
      <c r="H1777" s="128">
        <v>36.53</v>
      </c>
      <c r="I1777" s="151">
        <v>1</v>
      </c>
      <c r="J1777" s="128">
        <v>36.53</v>
      </c>
      <c r="Q1777" s="47">
        <v>36.53</v>
      </c>
    </row>
    <row r="1778" spans="1:32" ht="14.25" outlineLevel="1">
      <c r="A1778" s="147"/>
      <c r="B1778" s="148"/>
      <c r="C1778" s="148" t="s">
        <v>89</v>
      </c>
      <c r="D1778" s="149"/>
      <c r="E1778" s="134"/>
      <c r="F1778" s="150">
        <v>37.479999999999997</v>
      </c>
      <c r="G1778" s="127" t="s">
        <v>962</v>
      </c>
      <c r="H1778" s="128">
        <v>22.49</v>
      </c>
      <c r="I1778" s="151">
        <v>1</v>
      </c>
      <c r="J1778" s="128">
        <v>22.49</v>
      </c>
    </row>
    <row r="1779" spans="1:32" ht="14.25" outlineLevel="1">
      <c r="A1779" s="147"/>
      <c r="B1779" s="148"/>
      <c r="C1779" s="148" t="s">
        <v>97</v>
      </c>
      <c r="D1779" s="149"/>
      <c r="E1779" s="134"/>
      <c r="F1779" s="150">
        <v>4876.58</v>
      </c>
      <c r="G1779" s="127" t="s">
        <v>98</v>
      </c>
      <c r="H1779" s="128">
        <v>1950.63</v>
      </c>
      <c r="I1779" s="151">
        <v>1</v>
      </c>
      <c r="J1779" s="128">
        <v>1950.63</v>
      </c>
    </row>
    <row r="1780" spans="1:32" ht="42.75" outlineLevel="1">
      <c r="A1780" s="147" t="s">
        <v>1081</v>
      </c>
      <c r="B1780" s="148" t="s">
        <v>1042</v>
      </c>
      <c r="C1780" s="148" t="s">
        <v>1043</v>
      </c>
      <c r="D1780" s="149" t="s">
        <v>21</v>
      </c>
      <c r="E1780" s="134">
        <v>-4.4000000000000004</v>
      </c>
      <c r="F1780" s="150">
        <v>365</v>
      </c>
      <c r="G1780" s="164" t="s">
        <v>98</v>
      </c>
      <c r="H1780" s="128">
        <v>-1606</v>
      </c>
      <c r="I1780" s="151">
        <v>1</v>
      </c>
      <c r="J1780" s="128">
        <v>-1606</v>
      </c>
      <c r="R1780" s="47">
        <v>0</v>
      </c>
      <c r="S1780" s="47">
        <v>0</v>
      </c>
      <c r="T1780" s="47">
        <v>0</v>
      </c>
      <c r="U1780" s="47">
        <v>0</v>
      </c>
    </row>
    <row r="1781" spans="1:32" ht="14.25" outlineLevel="1">
      <c r="A1781" s="147" t="s">
        <v>1082</v>
      </c>
      <c r="B1781" s="148" t="s">
        <v>1045</v>
      </c>
      <c r="C1781" s="148" t="s">
        <v>1046</v>
      </c>
      <c r="D1781" s="149" t="s">
        <v>554</v>
      </c>
      <c r="E1781" s="134">
        <v>-1</v>
      </c>
      <c r="F1781" s="150">
        <v>269.51</v>
      </c>
      <c r="G1781" s="164" t="s">
        <v>98</v>
      </c>
      <c r="H1781" s="128">
        <v>-269.51</v>
      </c>
      <c r="I1781" s="151">
        <v>1</v>
      </c>
      <c r="J1781" s="128">
        <v>-269.51</v>
      </c>
      <c r="R1781" s="47">
        <v>0</v>
      </c>
      <c r="S1781" s="47">
        <v>0</v>
      </c>
      <c r="T1781" s="47">
        <v>0</v>
      </c>
      <c r="U1781" s="47">
        <v>0</v>
      </c>
    </row>
    <row r="1782" spans="1:32" ht="14.25" outlineLevel="1">
      <c r="A1782" s="147"/>
      <c r="B1782" s="148"/>
      <c r="C1782" s="148" t="s">
        <v>90</v>
      </c>
      <c r="D1782" s="149" t="s">
        <v>91</v>
      </c>
      <c r="E1782" s="134">
        <v>100</v>
      </c>
      <c r="F1782" s="150"/>
      <c r="G1782" s="127"/>
      <c r="H1782" s="128">
        <v>36.53</v>
      </c>
      <c r="I1782" s="151">
        <v>100</v>
      </c>
      <c r="J1782" s="128">
        <v>36.53</v>
      </c>
    </row>
    <row r="1783" spans="1:32" ht="14.25" outlineLevel="1">
      <c r="A1783" s="147"/>
      <c r="B1783" s="148"/>
      <c r="C1783" s="148" t="s">
        <v>92</v>
      </c>
      <c r="D1783" s="149" t="s">
        <v>91</v>
      </c>
      <c r="E1783" s="134">
        <v>70</v>
      </c>
      <c r="F1783" s="150"/>
      <c r="G1783" s="127"/>
      <c r="H1783" s="128">
        <v>25.57</v>
      </c>
      <c r="I1783" s="151">
        <v>70</v>
      </c>
      <c r="J1783" s="128">
        <v>25.57</v>
      </c>
    </row>
    <row r="1784" spans="1:32" ht="14.25" outlineLevel="1">
      <c r="A1784" s="152"/>
      <c r="B1784" s="153"/>
      <c r="C1784" s="153" t="s">
        <v>93</v>
      </c>
      <c r="D1784" s="154" t="s">
        <v>94</v>
      </c>
      <c r="E1784" s="155">
        <v>6.67</v>
      </c>
      <c r="F1784" s="156"/>
      <c r="G1784" s="157" t="s">
        <v>961</v>
      </c>
      <c r="H1784" s="158">
        <v>3.6818399999999998</v>
      </c>
      <c r="I1784" s="159"/>
      <c r="J1784" s="158"/>
    </row>
    <row r="1785" spans="1:32" ht="15" outlineLevel="1">
      <c r="C1785" s="131" t="s">
        <v>95</v>
      </c>
      <c r="G1785" s="225">
        <v>196.24</v>
      </c>
      <c r="H1785" s="225"/>
      <c r="I1785" s="225">
        <v>196.24</v>
      </c>
      <c r="J1785" s="225"/>
      <c r="O1785" s="79">
        <v>196.24</v>
      </c>
      <c r="P1785" s="79">
        <v>196.24</v>
      </c>
    </row>
    <row r="1786" spans="1:32" ht="28.5" outlineLevel="1">
      <c r="A1786" s="152" t="s">
        <v>631</v>
      </c>
      <c r="B1786" s="153" t="s">
        <v>1047</v>
      </c>
      <c r="C1786" s="153" t="s">
        <v>1048</v>
      </c>
      <c r="D1786" s="154" t="s">
        <v>21</v>
      </c>
      <c r="E1786" s="155">
        <v>4</v>
      </c>
      <c r="F1786" s="156">
        <v>352.02</v>
      </c>
      <c r="G1786" s="157" t="s">
        <v>98</v>
      </c>
      <c r="H1786" s="158">
        <v>1408.08</v>
      </c>
      <c r="I1786" s="159">
        <v>1</v>
      </c>
      <c r="J1786" s="158">
        <v>1408.08</v>
      </c>
      <c r="R1786" s="47">
        <v>0</v>
      </c>
      <c r="S1786" s="47">
        <v>0</v>
      </c>
      <c r="T1786" s="47">
        <v>0</v>
      </c>
      <c r="U1786" s="47">
        <v>0</v>
      </c>
    </row>
    <row r="1787" spans="1:32" ht="15" outlineLevel="1">
      <c r="C1787" s="131" t="s">
        <v>95</v>
      </c>
      <c r="G1787" s="225">
        <v>1408.08</v>
      </c>
      <c r="H1787" s="225"/>
      <c r="I1787" s="225">
        <v>1408.08</v>
      </c>
      <c r="J1787" s="225"/>
      <c r="O1787" s="47">
        <v>1408.08</v>
      </c>
      <c r="P1787" s="47">
        <v>1408.08</v>
      </c>
    </row>
    <row r="1788" spans="1:32" outlineLevel="1"/>
    <row r="1789" spans="1:32" ht="15" outlineLevel="1">
      <c r="A1789" s="240" t="s">
        <v>1083</v>
      </c>
      <c r="B1789" s="240"/>
      <c r="C1789" s="240"/>
      <c r="D1789" s="240"/>
      <c r="E1789" s="240"/>
      <c r="F1789" s="240"/>
      <c r="G1789" s="225">
        <v>16974.690000000002</v>
      </c>
      <c r="H1789" s="225"/>
      <c r="I1789" s="225">
        <v>16974.690000000002</v>
      </c>
      <c r="J1789" s="225"/>
      <c r="AF1789" s="85" t="s">
        <v>1083</v>
      </c>
    </row>
    <row r="1790" spans="1:32" outlineLevel="1"/>
    <row r="1791" spans="1:32" outlineLevel="1"/>
    <row r="1792" spans="1:32" outlineLevel="1"/>
    <row r="1793" spans="1:31" ht="16.5" outlineLevel="1">
      <c r="A1793" s="229" t="s">
        <v>1084</v>
      </c>
      <c r="B1793" s="229"/>
      <c r="C1793" s="229"/>
      <c r="D1793" s="229"/>
      <c r="E1793" s="229"/>
      <c r="F1793" s="229"/>
      <c r="G1793" s="229"/>
      <c r="H1793" s="229"/>
      <c r="I1793" s="229"/>
      <c r="J1793" s="229"/>
      <c r="AE1793" s="63" t="s">
        <v>1084</v>
      </c>
    </row>
    <row r="1794" spans="1:31" ht="42.75" outlineLevel="1">
      <c r="A1794" s="147" t="s">
        <v>819</v>
      </c>
      <c r="B1794" s="148" t="s">
        <v>1085</v>
      </c>
      <c r="C1794" s="148" t="s">
        <v>1086</v>
      </c>
      <c r="D1794" s="149" t="s">
        <v>1053</v>
      </c>
      <c r="E1794" s="134">
        <v>2</v>
      </c>
      <c r="F1794" s="150"/>
      <c r="G1794" s="127"/>
      <c r="H1794" s="128"/>
      <c r="I1794" s="151" t="s">
        <v>98</v>
      </c>
      <c r="J1794" s="128"/>
      <c r="R1794" s="47">
        <v>311.54000000000002</v>
      </c>
      <c r="S1794" s="47">
        <v>311.54000000000002</v>
      </c>
      <c r="T1794" s="47">
        <v>202.01</v>
      </c>
      <c r="U1794" s="47">
        <v>202.01</v>
      </c>
    </row>
    <row r="1795" spans="1:31" ht="14.25" outlineLevel="1">
      <c r="A1795" s="147"/>
      <c r="B1795" s="148"/>
      <c r="C1795" s="148" t="s">
        <v>88</v>
      </c>
      <c r="D1795" s="149"/>
      <c r="E1795" s="134"/>
      <c r="F1795" s="150">
        <v>87.01</v>
      </c>
      <c r="G1795" s="127" t="s">
        <v>451</v>
      </c>
      <c r="H1795" s="128">
        <v>240.15</v>
      </c>
      <c r="I1795" s="151">
        <v>1</v>
      </c>
      <c r="J1795" s="128">
        <v>240.15</v>
      </c>
      <c r="Q1795" s="47">
        <v>240.15</v>
      </c>
    </row>
    <row r="1796" spans="1:31" ht="14.25" outlineLevel="1">
      <c r="A1796" s="147"/>
      <c r="B1796" s="148"/>
      <c r="C1796" s="148" t="s">
        <v>89</v>
      </c>
      <c r="D1796" s="149"/>
      <c r="E1796" s="134"/>
      <c r="F1796" s="150">
        <v>25.85</v>
      </c>
      <c r="G1796" s="127" t="s">
        <v>452</v>
      </c>
      <c r="H1796" s="128">
        <v>77.55</v>
      </c>
      <c r="I1796" s="151">
        <v>1</v>
      </c>
      <c r="J1796" s="128">
        <v>77.55</v>
      </c>
    </row>
    <row r="1797" spans="1:31" ht="14.25" outlineLevel="1">
      <c r="A1797" s="147"/>
      <c r="B1797" s="148"/>
      <c r="C1797" s="148" t="s">
        <v>96</v>
      </c>
      <c r="D1797" s="149"/>
      <c r="E1797" s="134"/>
      <c r="F1797" s="150">
        <v>1.08</v>
      </c>
      <c r="G1797" s="127" t="s">
        <v>452</v>
      </c>
      <c r="H1797" s="160">
        <v>3.24</v>
      </c>
      <c r="I1797" s="151">
        <v>1</v>
      </c>
      <c r="J1797" s="160">
        <v>3.24</v>
      </c>
      <c r="Q1797" s="47">
        <v>3.24</v>
      </c>
    </row>
    <row r="1798" spans="1:31" ht="14.25" outlineLevel="1">
      <c r="A1798" s="147"/>
      <c r="B1798" s="148"/>
      <c r="C1798" s="148" t="s">
        <v>97</v>
      </c>
      <c r="D1798" s="149"/>
      <c r="E1798" s="134"/>
      <c r="F1798" s="150">
        <v>21.14</v>
      </c>
      <c r="G1798" s="127" t="s">
        <v>98</v>
      </c>
      <c r="H1798" s="128">
        <v>42.28</v>
      </c>
      <c r="I1798" s="151">
        <v>1</v>
      </c>
      <c r="J1798" s="128">
        <v>42.28</v>
      </c>
    </row>
    <row r="1799" spans="1:31" ht="14.25" outlineLevel="1">
      <c r="A1799" s="147"/>
      <c r="B1799" s="148"/>
      <c r="C1799" s="148" t="s">
        <v>90</v>
      </c>
      <c r="D1799" s="149" t="s">
        <v>91</v>
      </c>
      <c r="E1799" s="134">
        <v>128</v>
      </c>
      <c r="F1799" s="150"/>
      <c r="G1799" s="127"/>
      <c r="H1799" s="128">
        <v>311.54000000000002</v>
      </c>
      <c r="I1799" s="151">
        <v>128</v>
      </c>
      <c r="J1799" s="128">
        <v>311.54000000000002</v>
      </c>
    </row>
    <row r="1800" spans="1:31" ht="14.25" outlineLevel="1">
      <c r="A1800" s="147"/>
      <c r="B1800" s="148"/>
      <c r="C1800" s="148" t="s">
        <v>92</v>
      </c>
      <c r="D1800" s="149" t="s">
        <v>91</v>
      </c>
      <c r="E1800" s="134">
        <v>83</v>
      </c>
      <c r="F1800" s="150"/>
      <c r="G1800" s="127"/>
      <c r="H1800" s="128">
        <v>202.01</v>
      </c>
      <c r="I1800" s="151">
        <v>83</v>
      </c>
      <c r="J1800" s="128">
        <v>202.01</v>
      </c>
    </row>
    <row r="1801" spans="1:31" ht="14.25" outlineLevel="1">
      <c r="A1801" s="152"/>
      <c r="B1801" s="153"/>
      <c r="C1801" s="153" t="s">
        <v>93</v>
      </c>
      <c r="D1801" s="154" t="s">
        <v>94</v>
      </c>
      <c r="E1801" s="155">
        <v>10.199999999999999</v>
      </c>
      <c r="F1801" s="156"/>
      <c r="G1801" s="157" t="s">
        <v>451</v>
      </c>
      <c r="H1801" s="158">
        <v>28.151999999999997</v>
      </c>
      <c r="I1801" s="159"/>
      <c r="J1801" s="158"/>
    </row>
    <row r="1802" spans="1:31" ht="15" outlineLevel="1">
      <c r="C1802" s="131" t="s">
        <v>95</v>
      </c>
      <c r="G1802" s="225">
        <v>873.53</v>
      </c>
      <c r="H1802" s="225"/>
      <c r="I1802" s="225">
        <v>873.53</v>
      </c>
      <c r="J1802" s="225"/>
      <c r="O1802" s="79">
        <v>873.53</v>
      </c>
      <c r="P1802" s="79">
        <v>873.53</v>
      </c>
    </row>
    <row r="1803" spans="1:31" ht="68.25" outlineLevel="1">
      <c r="A1803" s="152" t="s">
        <v>633</v>
      </c>
      <c r="B1803" s="153" t="s">
        <v>432</v>
      </c>
      <c r="C1803" s="153" t="s">
        <v>183</v>
      </c>
      <c r="D1803" s="154" t="s">
        <v>973</v>
      </c>
      <c r="E1803" s="155">
        <v>2</v>
      </c>
      <c r="F1803" s="156">
        <v>14820.75</v>
      </c>
      <c r="G1803" s="157" t="s">
        <v>98</v>
      </c>
      <c r="H1803" s="158">
        <v>29641.5</v>
      </c>
      <c r="I1803" s="159">
        <v>1</v>
      </c>
      <c r="J1803" s="158">
        <v>29641.5</v>
      </c>
      <c r="R1803" s="47">
        <v>0</v>
      </c>
      <c r="S1803" s="47">
        <v>0</v>
      </c>
      <c r="T1803" s="47">
        <v>0</v>
      </c>
      <c r="U1803" s="47">
        <v>0</v>
      </c>
    </row>
    <row r="1804" spans="1:31" ht="15" outlineLevel="1">
      <c r="C1804" s="131" t="s">
        <v>95</v>
      </c>
      <c r="G1804" s="225">
        <v>29641.5</v>
      </c>
      <c r="H1804" s="225"/>
      <c r="I1804" s="225">
        <v>29641.5</v>
      </c>
      <c r="J1804" s="225"/>
      <c r="O1804" s="47">
        <v>29641.5</v>
      </c>
      <c r="P1804" s="47">
        <v>29641.5</v>
      </c>
    </row>
    <row r="1805" spans="1:31" ht="28.5" outlineLevel="1">
      <c r="A1805" s="147" t="s">
        <v>634</v>
      </c>
      <c r="B1805" s="148" t="s">
        <v>1087</v>
      </c>
      <c r="C1805" s="148" t="s">
        <v>1088</v>
      </c>
      <c r="D1805" s="149" t="s">
        <v>948</v>
      </c>
      <c r="E1805" s="134">
        <v>2</v>
      </c>
      <c r="F1805" s="150"/>
      <c r="G1805" s="127"/>
      <c r="H1805" s="128"/>
      <c r="I1805" s="151" t="s">
        <v>98</v>
      </c>
      <c r="J1805" s="128"/>
      <c r="R1805" s="47">
        <v>47.54</v>
      </c>
      <c r="S1805" s="47">
        <v>47.54</v>
      </c>
      <c r="T1805" s="47">
        <v>30.83</v>
      </c>
      <c r="U1805" s="47">
        <v>30.83</v>
      </c>
    </row>
    <row r="1806" spans="1:31" ht="14.25" outlineLevel="1">
      <c r="A1806" s="147"/>
      <c r="B1806" s="148"/>
      <c r="C1806" s="148" t="s">
        <v>88</v>
      </c>
      <c r="D1806" s="149"/>
      <c r="E1806" s="134"/>
      <c r="F1806" s="150">
        <v>18.43</v>
      </c>
      <c r="G1806" s="127" t="s">
        <v>98</v>
      </c>
      <c r="H1806" s="128">
        <v>36.86</v>
      </c>
      <c r="I1806" s="151">
        <v>1</v>
      </c>
      <c r="J1806" s="128">
        <v>36.86</v>
      </c>
      <c r="Q1806" s="47">
        <v>36.86</v>
      </c>
    </row>
    <row r="1807" spans="1:31" ht="14.25" outlineLevel="1">
      <c r="A1807" s="147"/>
      <c r="B1807" s="148"/>
      <c r="C1807" s="148" t="s">
        <v>89</v>
      </c>
      <c r="D1807" s="149"/>
      <c r="E1807" s="134"/>
      <c r="F1807" s="150">
        <v>3.49</v>
      </c>
      <c r="G1807" s="127" t="s">
        <v>98</v>
      </c>
      <c r="H1807" s="128">
        <v>6.98</v>
      </c>
      <c r="I1807" s="151">
        <v>1</v>
      </c>
      <c r="J1807" s="128">
        <v>6.98</v>
      </c>
    </row>
    <row r="1808" spans="1:31" ht="14.25" outlineLevel="1">
      <c r="A1808" s="147"/>
      <c r="B1808" s="148"/>
      <c r="C1808" s="148" t="s">
        <v>96</v>
      </c>
      <c r="D1808" s="149"/>
      <c r="E1808" s="134"/>
      <c r="F1808" s="150">
        <v>0.14000000000000001</v>
      </c>
      <c r="G1808" s="127" t="s">
        <v>98</v>
      </c>
      <c r="H1808" s="160">
        <v>0.28000000000000003</v>
      </c>
      <c r="I1808" s="151">
        <v>1</v>
      </c>
      <c r="J1808" s="160">
        <v>0.28000000000000003</v>
      </c>
      <c r="Q1808" s="47">
        <v>0.28000000000000003</v>
      </c>
    </row>
    <row r="1809" spans="1:21" ht="14.25" outlineLevel="1">
      <c r="A1809" s="147"/>
      <c r="B1809" s="148"/>
      <c r="C1809" s="148" t="s">
        <v>97</v>
      </c>
      <c r="D1809" s="149"/>
      <c r="E1809" s="134"/>
      <c r="F1809" s="150">
        <v>15.4</v>
      </c>
      <c r="G1809" s="127" t="s">
        <v>98</v>
      </c>
      <c r="H1809" s="128">
        <v>30.8</v>
      </c>
      <c r="I1809" s="151">
        <v>1</v>
      </c>
      <c r="J1809" s="128">
        <v>30.8</v>
      </c>
    </row>
    <row r="1810" spans="1:21" ht="14.25" outlineLevel="1">
      <c r="A1810" s="147"/>
      <c r="B1810" s="148"/>
      <c r="C1810" s="148" t="s">
        <v>90</v>
      </c>
      <c r="D1810" s="149" t="s">
        <v>91</v>
      </c>
      <c r="E1810" s="134">
        <v>128</v>
      </c>
      <c r="F1810" s="150"/>
      <c r="G1810" s="127"/>
      <c r="H1810" s="128">
        <v>47.54</v>
      </c>
      <c r="I1810" s="151">
        <v>128</v>
      </c>
      <c r="J1810" s="128">
        <v>47.54</v>
      </c>
    </row>
    <row r="1811" spans="1:21" ht="14.25" outlineLevel="1">
      <c r="A1811" s="147"/>
      <c r="B1811" s="148"/>
      <c r="C1811" s="148" t="s">
        <v>92</v>
      </c>
      <c r="D1811" s="149" t="s">
        <v>91</v>
      </c>
      <c r="E1811" s="134">
        <v>83</v>
      </c>
      <c r="F1811" s="150"/>
      <c r="G1811" s="127"/>
      <c r="H1811" s="128">
        <v>30.83</v>
      </c>
      <c r="I1811" s="151">
        <v>83</v>
      </c>
      <c r="J1811" s="128">
        <v>30.83</v>
      </c>
    </row>
    <row r="1812" spans="1:21" ht="14.25" outlineLevel="1">
      <c r="A1812" s="152"/>
      <c r="B1812" s="153"/>
      <c r="C1812" s="153" t="s">
        <v>93</v>
      </c>
      <c r="D1812" s="154" t="s">
        <v>94</v>
      </c>
      <c r="E1812" s="155">
        <v>2.08</v>
      </c>
      <c r="F1812" s="156"/>
      <c r="G1812" s="157" t="s">
        <v>98</v>
      </c>
      <c r="H1812" s="158">
        <v>4.16</v>
      </c>
      <c r="I1812" s="159"/>
      <c r="J1812" s="158"/>
    </row>
    <row r="1813" spans="1:21" ht="15" outlineLevel="1">
      <c r="C1813" s="131" t="s">
        <v>95</v>
      </c>
      <c r="G1813" s="225">
        <v>153.01</v>
      </c>
      <c r="H1813" s="225"/>
      <c r="I1813" s="225">
        <v>153.01</v>
      </c>
      <c r="J1813" s="225"/>
      <c r="O1813" s="79">
        <v>153.01</v>
      </c>
      <c r="P1813" s="79">
        <v>153.01</v>
      </c>
    </row>
    <row r="1814" spans="1:21" ht="68.25" outlineLevel="1">
      <c r="A1814" s="152" t="s">
        <v>1089</v>
      </c>
      <c r="B1814" s="153" t="s">
        <v>432</v>
      </c>
      <c r="C1814" s="153" t="s">
        <v>184</v>
      </c>
      <c r="D1814" s="154" t="s">
        <v>973</v>
      </c>
      <c r="E1814" s="155">
        <v>2</v>
      </c>
      <c r="F1814" s="156">
        <v>658.5</v>
      </c>
      <c r="G1814" s="157" t="s">
        <v>98</v>
      </c>
      <c r="H1814" s="158">
        <v>1317</v>
      </c>
      <c r="I1814" s="159">
        <v>1</v>
      </c>
      <c r="J1814" s="158">
        <v>1317</v>
      </c>
      <c r="R1814" s="47">
        <v>0</v>
      </c>
      <c r="S1814" s="47">
        <v>0</v>
      </c>
      <c r="T1814" s="47">
        <v>0</v>
      </c>
      <c r="U1814" s="47">
        <v>0</v>
      </c>
    </row>
    <row r="1815" spans="1:21" ht="15" outlineLevel="1">
      <c r="C1815" s="131" t="s">
        <v>95</v>
      </c>
      <c r="G1815" s="225">
        <v>1317</v>
      </c>
      <c r="H1815" s="225"/>
      <c r="I1815" s="225">
        <v>1317</v>
      </c>
      <c r="J1815" s="225"/>
      <c r="O1815" s="47">
        <v>1317</v>
      </c>
      <c r="P1815" s="47">
        <v>1317</v>
      </c>
    </row>
    <row r="1816" spans="1:21" ht="57" outlineLevel="1">
      <c r="A1816" s="147" t="s">
        <v>1090</v>
      </c>
      <c r="B1816" s="148" t="s">
        <v>1062</v>
      </c>
      <c r="C1816" s="148" t="s">
        <v>1063</v>
      </c>
      <c r="D1816" s="149" t="s">
        <v>1064</v>
      </c>
      <c r="E1816" s="134">
        <v>0.72</v>
      </c>
      <c r="F1816" s="150"/>
      <c r="G1816" s="127"/>
      <c r="H1816" s="128"/>
      <c r="I1816" s="151" t="s">
        <v>98</v>
      </c>
      <c r="J1816" s="128"/>
      <c r="R1816" s="47">
        <v>51.97</v>
      </c>
      <c r="S1816" s="47">
        <v>51.97</v>
      </c>
      <c r="T1816" s="47">
        <v>33.700000000000003</v>
      </c>
      <c r="U1816" s="47">
        <v>33.700000000000003</v>
      </c>
    </row>
    <row r="1817" spans="1:21" outlineLevel="1">
      <c r="C1817" s="163" t="s">
        <v>1091</v>
      </c>
    </row>
    <row r="1818" spans="1:21" ht="28.5" outlineLevel="1">
      <c r="A1818" s="147"/>
      <c r="B1818" s="148"/>
      <c r="C1818" s="148" t="s">
        <v>88</v>
      </c>
      <c r="D1818" s="149"/>
      <c r="E1818" s="134"/>
      <c r="F1818" s="150">
        <v>38.92</v>
      </c>
      <c r="G1818" s="127" t="s">
        <v>943</v>
      </c>
      <c r="H1818" s="128">
        <v>40.6</v>
      </c>
      <c r="I1818" s="151">
        <v>1</v>
      </c>
      <c r="J1818" s="128">
        <v>40.6</v>
      </c>
      <c r="Q1818" s="47">
        <v>40.6</v>
      </c>
    </row>
    <row r="1819" spans="1:21" ht="28.5" outlineLevel="1">
      <c r="A1819" s="147"/>
      <c r="B1819" s="148"/>
      <c r="C1819" s="148" t="s">
        <v>89</v>
      </c>
      <c r="D1819" s="149"/>
      <c r="E1819" s="134"/>
      <c r="F1819" s="150">
        <v>6.7</v>
      </c>
      <c r="G1819" s="127" t="s">
        <v>944</v>
      </c>
      <c r="H1819" s="128">
        <v>7.6</v>
      </c>
      <c r="I1819" s="151">
        <v>1</v>
      </c>
      <c r="J1819" s="128">
        <v>7.6</v>
      </c>
    </row>
    <row r="1820" spans="1:21" ht="14.25" outlineLevel="1">
      <c r="A1820" s="147"/>
      <c r="B1820" s="148"/>
      <c r="C1820" s="148" t="s">
        <v>97</v>
      </c>
      <c r="D1820" s="149"/>
      <c r="E1820" s="134"/>
      <c r="F1820" s="150">
        <v>204.57</v>
      </c>
      <c r="G1820" s="127" t="s">
        <v>98</v>
      </c>
      <c r="H1820" s="128">
        <v>147.29</v>
      </c>
      <c r="I1820" s="151">
        <v>1</v>
      </c>
      <c r="J1820" s="128">
        <v>147.29</v>
      </c>
    </row>
    <row r="1821" spans="1:21" ht="14.25" outlineLevel="1">
      <c r="A1821" s="147"/>
      <c r="B1821" s="148"/>
      <c r="C1821" s="148" t="s">
        <v>90</v>
      </c>
      <c r="D1821" s="149" t="s">
        <v>91</v>
      </c>
      <c r="E1821" s="134">
        <v>128</v>
      </c>
      <c r="F1821" s="150"/>
      <c r="G1821" s="127"/>
      <c r="H1821" s="128">
        <v>51.97</v>
      </c>
      <c r="I1821" s="151">
        <v>128</v>
      </c>
      <c r="J1821" s="128">
        <v>51.97</v>
      </c>
    </row>
    <row r="1822" spans="1:21" ht="14.25" outlineLevel="1">
      <c r="A1822" s="147"/>
      <c r="B1822" s="148"/>
      <c r="C1822" s="148" t="s">
        <v>92</v>
      </c>
      <c r="D1822" s="149" t="s">
        <v>91</v>
      </c>
      <c r="E1822" s="134">
        <v>83</v>
      </c>
      <c r="F1822" s="150"/>
      <c r="G1822" s="127"/>
      <c r="H1822" s="128">
        <v>33.700000000000003</v>
      </c>
      <c r="I1822" s="151">
        <v>83</v>
      </c>
      <c r="J1822" s="128">
        <v>33.700000000000003</v>
      </c>
    </row>
    <row r="1823" spans="1:21" ht="28.5" outlineLevel="1">
      <c r="A1823" s="152"/>
      <c r="B1823" s="153"/>
      <c r="C1823" s="153" t="s">
        <v>93</v>
      </c>
      <c r="D1823" s="154" t="s">
        <v>94</v>
      </c>
      <c r="E1823" s="155">
        <v>4.1399999999999997</v>
      </c>
      <c r="F1823" s="156"/>
      <c r="G1823" s="157" t="s">
        <v>943</v>
      </c>
      <c r="H1823" s="158">
        <v>4.3191791999999989</v>
      </c>
      <c r="I1823" s="159"/>
      <c r="J1823" s="158"/>
    </row>
    <row r="1824" spans="1:21" ht="15" outlineLevel="1">
      <c r="C1824" s="131" t="s">
        <v>95</v>
      </c>
      <c r="G1824" s="225">
        <v>281.15999999999997</v>
      </c>
      <c r="H1824" s="225"/>
      <c r="I1824" s="225">
        <v>281.16000000000003</v>
      </c>
      <c r="J1824" s="225"/>
      <c r="O1824" s="79">
        <v>281.15999999999997</v>
      </c>
      <c r="P1824" s="79">
        <v>281.16000000000003</v>
      </c>
    </row>
    <row r="1825" spans="1:21" ht="42.75" outlineLevel="1">
      <c r="A1825" s="152" t="s">
        <v>638</v>
      </c>
      <c r="B1825" s="153" t="s">
        <v>1092</v>
      </c>
      <c r="C1825" s="153" t="s">
        <v>1093</v>
      </c>
      <c r="D1825" s="154" t="s">
        <v>454</v>
      </c>
      <c r="E1825" s="155">
        <v>1</v>
      </c>
      <c r="F1825" s="156">
        <v>431.13</v>
      </c>
      <c r="G1825" s="157" t="s">
        <v>98</v>
      </c>
      <c r="H1825" s="158">
        <v>431.13</v>
      </c>
      <c r="I1825" s="159">
        <v>1</v>
      </c>
      <c r="J1825" s="158">
        <v>431.13</v>
      </c>
      <c r="R1825" s="47">
        <v>0</v>
      </c>
      <c r="S1825" s="47">
        <v>0</v>
      </c>
      <c r="T1825" s="47">
        <v>0</v>
      </c>
      <c r="U1825" s="47">
        <v>0</v>
      </c>
    </row>
    <row r="1826" spans="1:21" ht="15" outlineLevel="1">
      <c r="C1826" s="131" t="s">
        <v>95</v>
      </c>
      <c r="G1826" s="225">
        <v>431.13</v>
      </c>
      <c r="H1826" s="225"/>
      <c r="I1826" s="225">
        <v>431.13</v>
      </c>
      <c r="J1826" s="225"/>
      <c r="O1826" s="47">
        <v>431.13</v>
      </c>
      <c r="P1826" s="47">
        <v>431.13</v>
      </c>
    </row>
    <row r="1827" spans="1:21" ht="42.75" outlineLevel="1">
      <c r="A1827" s="147" t="s">
        <v>640</v>
      </c>
      <c r="B1827" s="148" t="s">
        <v>951</v>
      </c>
      <c r="C1827" s="148" t="s">
        <v>952</v>
      </c>
      <c r="D1827" s="149" t="s">
        <v>460</v>
      </c>
      <c r="E1827" s="134">
        <v>1</v>
      </c>
      <c r="F1827" s="150"/>
      <c r="G1827" s="127"/>
      <c r="H1827" s="128"/>
      <c r="I1827" s="151" t="s">
        <v>98</v>
      </c>
      <c r="J1827" s="128"/>
      <c r="R1827" s="47">
        <v>29.91</v>
      </c>
      <c r="S1827" s="47">
        <v>29.91</v>
      </c>
      <c r="T1827" s="47">
        <v>19.399999999999999</v>
      </c>
      <c r="U1827" s="47">
        <v>19.399999999999999</v>
      </c>
    </row>
    <row r="1828" spans="1:21" ht="28.5" outlineLevel="1">
      <c r="A1828" s="147"/>
      <c r="B1828" s="148"/>
      <c r="C1828" s="148" t="s">
        <v>88</v>
      </c>
      <c r="D1828" s="149"/>
      <c r="E1828" s="134"/>
      <c r="F1828" s="150">
        <v>16.13</v>
      </c>
      <c r="G1828" s="127" t="s">
        <v>943</v>
      </c>
      <c r="H1828" s="128">
        <v>23.37</v>
      </c>
      <c r="I1828" s="151">
        <v>1</v>
      </c>
      <c r="J1828" s="128">
        <v>23.37</v>
      </c>
      <c r="Q1828" s="47">
        <v>23.37</v>
      </c>
    </row>
    <row r="1829" spans="1:21" ht="28.5" outlineLevel="1">
      <c r="A1829" s="147"/>
      <c r="B1829" s="148"/>
      <c r="C1829" s="148" t="s">
        <v>89</v>
      </c>
      <c r="D1829" s="149"/>
      <c r="E1829" s="134"/>
      <c r="F1829" s="150">
        <v>3.18</v>
      </c>
      <c r="G1829" s="127" t="s">
        <v>944</v>
      </c>
      <c r="H1829" s="128">
        <v>5.01</v>
      </c>
      <c r="I1829" s="151">
        <v>1</v>
      </c>
      <c r="J1829" s="128">
        <v>5.01</v>
      </c>
    </row>
    <row r="1830" spans="1:21" ht="14.25" outlineLevel="1">
      <c r="A1830" s="147"/>
      <c r="B1830" s="148"/>
      <c r="C1830" s="148" t="s">
        <v>97</v>
      </c>
      <c r="D1830" s="149"/>
      <c r="E1830" s="134"/>
      <c r="F1830" s="150">
        <v>11.62</v>
      </c>
      <c r="G1830" s="127" t="s">
        <v>98</v>
      </c>
      <c r="H1830" s="128">
        <v>11.62</v>
      </c>
      <c r="I1830" s="151">
        <v>1</v>
      </c>
      <c r="J1830" s="128">
        <v>11.62</v>
      </c>
    </row>
    <row r="1831" spans="1:21" ht="14.25" outlineLevel="1">
      <c r="A1831" s="147"/>
      <c r="B1831" s="148"/>
      <c r="C1831" s="148" t="s">
        <v>90</v>
      </c>
      <c r="D1831" s="149" t="s">
        <v>91</v>
      </c>
      <c r="E1831" s="134">
        <v>128</v>
      </c>
      <c r="F1831" s="150"/>
      <c r="G1831" s="127"/>
      <c r="H1831" s="128">
        <v>29.91</v>
      </c>
      <c r="I1831" s="151">
        <v>128</v>
      </c>
      <c r="J1831" s="128">
        <v>29.91</v>
      </c>
    </row>
    <row r="1832" spans="1:21" ht="14.25" outlineLevel="1">
      <c r="A1832" s="147"/>
      <c r="B1832" s="148"/>
      <c r="C1832" s="148" t="s">
        <v>92</v>
      </c>
      <c r="D1832" s="149" t="s">
        <v>91</v>
      </c>
      <c r="E1832" s="134">
        <v>83</v>
      </c>
      <c r="F1832" s="150"/>
      <c r="G1832" s="127"/>
      <c r="H1832" s="128">
        <v>19.399999999999999</v>
      </c>
      <c r="I1832" s="151">
        <v>83</v>
      </c>
      <c r="J1832" s="128">
        <v>19.399999999999999</v>
      </c>
    </row>
    <row r="1833" spans="1:21" ht="28.5" outlineLevel="1">
      <c r="A1833" s="152"/>
      <c r="B1833" s="153"/>
      <c r="C1833" s="153" t="s">
        <v>93</v>
      </c>
      <c r="D1833" s="154" t="s">
        <v>94</v>
      </c>
      <c r="E1833" s="155">
        <v>1.82</v>
      </c>
      <c r="F1833" s="156"/>
      <c r="G1833" s="157" t="s">
        <v>943</v>
      </c>
      <c r="H1833" s="158">
        <v>2.6371800000000003</v>
      </c>
      <c r="I1833" s="159"/>
      <c r="J1833" s="158"/>
    </row>
    <row r="1834" spans="1:21" ht="15" outlineLevel="1">
      <c r="C1834" s="131" t="s">
        <v>95</v>
      </c>
      <c r="G1834" s="225">
        <v>89.31</v>
      </c>
      <c r="H1834" s="225"/>
      <c r="I1834" s="225">
        <v>89.31</v>
      </c>
      <c r="J1834" s="225"/>
      <c r="O1834" s="79">
        <v>89.31</v>
      </c>
      <c r="P1834" s="79">
        <v>89.31</v>
      </c>
    </row>
    <row r="1835" spans="1:21" ht="42.75" outlineLevel="1">
      <c r="A1835" s="152" t="s">
        <v>641</v>
      </c>
      <c r="B1835" s="153" t="s">
        <v>953</v>
      </c>
      <c r="C1835" s="153" t="s">
        <v>954</v>
      </c>
      <c r="D1835" s="154" t="s">
        <v>454</v>
      </c>
      <c r="E1835" s="155">
        <v>1</v>
      </c>
      <c r="F1835" s="156">
        <v>2966.3</v>
      </c>
      <c r="G1835" s="157" t="s">
        <v>98</v>
      </c>
      <c r="H1835" s="158">
        <v>2966.3</v>
      </c>
      <c r="I1835" s="159">
        <v>1</v>
      </c>
      <c r="J1835" s="158">
        <v>2966.3</v>
      </c>
      <c r="R1835" s="47">
        <v>0</v>
      </c>
      <c r="S1835" s="47">
        <v>0</v>
      </c>
      <c r="T1835" s="47">
        <v>0</v>
      </c>
      <c r="U1835" s="47">
        <v>0</v>
      </c>
    </row>
    <row r="1836" spans="1:21" ht="15" outlineLevel="1">
      <c r="C1836" s="131" t="s">
        <v>95</v>
      </c>
      <c r="G1836" s="225">
        <v>2966.3</v>
      </c>
      <c r="H1836" s="225"/>
      <c r="I1836" s="225">
        <v>2966.3</v>
      </c>
      <c r="J1836" s="225"/>
      <c r="O1836" s="47">
        <v>2966.3</v>
      </c>
      <c r="P1836" s="47">
        <v>2966.3</v>
      </c>
    </row>
    <row r="1837" spans="1:21" ht="57" outlineLevel="1">
      <c r="A1837" s="147" t="s">
        <v>642</v>
      </c>
      <c r="B1837" s="148" t="s">
        <v>1094</v>
      </c>
      <c r="C1837" s="148" t="s">
        <v>1095</v>
      </c>
      <c r="D1837" s="149" t="s">
        <v>1030</v>
      </c>
      <c r="E1837" s="134">
        <v>1</v>
      </c>
      <c r="F1837" s="150"/>
      <c r="G1837" s="127"/>
      <c r="H1837" s="128"/>
      <c r="I1837" s="151" t="s">
        <v>98</v>
      </c>
      <c r="J1837" s="128"/>
      <c r="R1837" s="47">
        <v>57.73</v>
      </c>
      <c r="S1837" s="47">
        <v>57.73</v>
      </c>
      <c r="T1837" s="47">
        <v>37.43</v>
      </c>
      <c r="U1837" s="47">
        <v>37.43</v>
      </c>
    </row>
    <row r="1838" spans="1:21" ht="28.5" outlineLevel="1">
      <c r="A1838" s="147"/>
      <c r="B1838" s="148"/>
      <c r="C1838" s="148" t="s">
        <v>88</v>
      </c>
      <c r="D1838" s="149"/>
      <c r="E1838" s="134"/>
      <c r="F1838" s="150">
        <v>27.02</v>
      </c>
      <c r="G1838" s="127" t="s">
        <v>943</v>
      </c>
      <c r="H1838" s="128">
        <v>39.15</v>
      </c>
      <c r="I1838" s="151">
        <v>1</v>
      </c>
      <c r="J1838" s="128">
        <v>39.15</v>
      </c>
      <c r="Q1838" s="47">
        <v>39.15</v>
      </c>
    </row>
    <row r="1839" spans="1:21" ht="28.5" outlineLevel="1">
      <c r="A1839" s="147"/>
      <c r="B1839" s="148"/>
      <c r="C1839" s="148" t="s">
        <v>89</v>
      </c>
      <c r="D1839" s="149"/>
      <c r="E1839" s="134"/>
      <c r="F1839" s="150">
        <v>78.010000000000005</v>
      </c>
      <c r="G1839" s="127" t="s">
        <v>944</v>
      </c>
      <c r="H1839" s="128">
        <v>122.87</v>
      </c>
      <c r="I1839" s="151">
        <v>1</v>
      </c>
      <c r="J1839" s="128">
        <v>122.87</v>
      </c>
    </row>
    <row r="1840" spans="1:21" ht="28.5" outlineLevel="1">
      <c r="A1840" s="147"/>
      <c r="B1840" s="148"/>
      <c r="C1840" s="148" t="s">
        <v>96</v>
      </c>
      <c r="D1840" s="149"/>
      <c r="E1840" s="134"/>
      <c r="F1840" s="150">
        <v>3.78</v>
      </c>
      <c r="G1840" s="127" t="s">
        <v>944</v>
      </c>
      <c r="H1840" s="160">
        <v>5.95</v>
      </c>
      <c r="I1840" s="151">
        <v>1</v>
      </c>
      <c r="J1840" s="160">
        <v>5.95</v>
      </c>
      <c r="Q1840" s="47">
        <v>5.95</v>
      </c>
    </row>
    <row r="1841" spans="1:21" ht="14.25" outlineLevel="1">
      <c r="A1841" s="147"/>
      <c r="B1841" s="148"/>
      <c r="C1841" s="148" t="s">
        <v>97</v>
      </c>
      <c r="D1841" s="149"/>
      <c r="E1841" s="134"/>
      <c r="F1841" s="150">
        <v>43.07</v>
      </c>
      <c r="G1841" s="127" t="s">
        <v>98</v>
      </c>
      <c r="H1841" s="128">
        <v>43.07</v>
      </c>
      <c r="I1841" s="151">
        <v>1</v>
      </c>
      <c r="J1841" s="128">
        <v>43.07</v>
      </c>
    </row>
    <row r="1842" spans="1:21" ht="14.25" outlineLevel="1">
      <c r="A1842" s="147"/>
      <c r="B1842" s="148"/>
      <c r="C1842" s="148" t="s">
        <v>90</v>
      </c>
      <c r="D1842" s="149" t="s">
        <v>91</v>
      </c>
      <c r="E1842" s="134">
        <v>128</v>
      </c>
      <c r="F1842" s="150"/>
      <c r="G1842" s="127"/>
      <c r="H1842" s="128">
        <v>57.73</v>
      </c>
      <c r="I1842" s="151">
        <v>128</v>
      </c>
      <c r="J1842" s="128">
        <v>57.73</v>
      </c>
    </row>
    <row r="1843" spans="1:21" ht="14.25" outlineLevel="1">
      <c r="A1843" s="147"/>
      <c r="B1843" s="148"/>
      <c r="C1843" s="148" t="s">
        <v>92</v>
      </c>
      <c r="D1843" s="149" t="s">
        <v>91</v>
      </c>
      <c r="E1843" s="134">
        <v>83</v>
      </c>
      <c r="F1843" s="150"/>
      <c r="G1843" s="127"/>
      <c r="H1843" s="128">
        <v>37.43</v>
      </c>
      <c r="I1843" s="151">
        <v>83</v>
      </c>
      <c r="J1843" s="128">
        <v>37.43</v>
      </c>
    </row>
    <row r="1844" spans="1:21" ht="28.5" outlineLevel="1">
      <c r="A1844" s="152"/>
      <c r="B1844" s="153"/>
      <c r="C1844" s="153" t="s">
        <v>93</v>
      </c>
      <c r="D1844" s="154" t="s">
        <v>94</v>
      </c>
      <c r="E1844" s="155">
        <v>3.05</v>
      </c>
      <c r="F1844" s="156"/>
      <c r="G1844" s="157" t="s">
        <v>943</v>
      </c>
      <c r="H1844" s="158">
        <v>4.4194499999999985</v>
      </c>
      <c r="I1844" s="159"/>
      <c r="J1844" s="158"/>
    </row>
    <row r="1845" spans="1:21" ht="15" outlineLevel="1">
      <c r="C1845" s="131" t="s">
        <v>95</v>
      </c>
      <c r="G1845" s="225">
        <v>300.25</v>
      </c>
      <c r="H1845" s="225"/>
      <c r="I1845" s="225">
        <v>300.25</v>
      </c>
      <c r="J1845" s="225"/>
      <c r="O1845" s="79">
        <v>300.25</v>
      </c>
      <c r="P1845" s="79">
        <v>300.25</v>
      </c>
    </row>
    <row r="1846" spans="1:21" ht="14.25" outlineLevel="1">
      <c r="A1846" s="152" t="s">
        <v>643</v>
      </c>
      <c r="B1846" s="153" t="s">
        <v>1096</v>
      </c>
      <c r="C1846" s="153" t="s">
        <v>1097</v>
      </c>
      <c r="D1846" s="154" t="s">
        <v>21</v>
      </c>
      <c r="E1846" s="155">
        <v>4.2</v>
      </c>
      <c r="F1846" s="156">
        <v>43.1</v>
      </c>
      <c r="G1846" s="157" t="s">
        <v>98</v>
      </c>
      <c r="H1846" s="158">
        <v>181.02</v>
      </c>
      <c r="I1846" s="159">
        <v>1</v>
      </c>
      <c r="J1846" s="158">
        <v>181.02</v>
      </c>
      <c r="R1846" s="47">
        <v>0</v>
      </c>
      <c r="S1846" s="47">
        <v>0</v>
      </c>
      <c r="T1846" s="47">
        <v>0</v>
      </c>
      <c r="U1846" s="47">
        <v>0</v>
      </c>
    </row>
    <row r="1847" spans="1:21" ht="15" outlineLevel="1">
      <c r="C1847" s="131" t="s">
        <v>95</v>
      </c>
      <c r="G1847" s="225">
        <v>181.02</v>
      </c>
      <c r="H1847" s="225"/>
      <c r="I1847" s="225">
        <v>181.02</v>
      </c>
      <c r="J1847" s="225"/>
      <c r="O1847" s="47">
        <v>181.02</v>
      </c>
      <c r="P1847" s="47">
        <v>181.02</v>
      </c>
    </row>
    <row r="1848" spans="1:21" ht="42.75" outlineLevel="1">
      <c r="A1848" s="147" t="s">
        <v>644</v>
      </c>
      <c r="B1848" s="148" t="s">
        <v>946</v>
      </c>
      <c r="C1848" s="148" t="s">
        <v>947</v>
      </c>
      <c r="D1848" s="149" t="s">
        <v>948</v>
      </c>
      <c r="E1848" s="134">
        <v>1</v>
      </c>
      <c r="F1848" s="150"/>
      <c r="G1848" s="127"/>
      <c r="H1848" s="128"/>
      <c r="I1848" s="151" t="s">
        <v>98</v>
      </c>
      <c r="J1848" s="128"/>
      <c r="R1848" s="47">
        <v>96.73</v>
      </c>
      <c r="S1848" s="47">
        <v>96.73</v>
      </c>
      <c r="T1848" s="47">
        <v>62.72</v>
      </c>
      <c r="U1848" s="47">
        <v>62.72</v>
      </c>
    </row>
    <row r="1849" spans="1:21" ht="28.5" outlineLevel="1">
      <c r="A1849" s="147"/>
      <c r="B1849" s="148"/>
      <c r="C1849" s="148" t="s">
        <v>88</v>
      </c>
      <c r="D1849" s="149"/>
      <c r="E1849" s="134"/>
      <c r="F1849" s="150">
        <v>52</v>
      </c>
      <c r="G1849" s="127" t="s">
        <v>943</v>
      </c>
      <c r="H1849" s="128">
        <v>75.349999999999994</v>
      </c>
      <c r="I1849" s="151">
        <v>1</v>
      </c>
      <c r="J1849" s="128">
        <v>75.349999999999994</v>
      </c>
      <c r="Q1849" s="47">
        <v>75.349999999999994</v>
      </c>
    </row>
    <row r="1850" spans="1:21" ht="28.5" outlineLevel="1">
      <c r="A1850" s="147"/>
      <c r="B1850" s="148"/>
      <c r="C1850" s="148" t="s">
        <v>89</v>
      </c>
      <c r="D1850" s="149"/>
      <c r="E1850" s="134"/>
      <c r="F1850" s="150">
        <v>7.98</v>
      </c>
      <c r="G1850" s="127" t="s">
        <v>944</v>
      </c>
      <c r="H1850" s="128">
        <v>12.57</v>
      </c>
      <c r="I1850" s="151">
        <v>1</v>
      </c>
      <c r="J1850" s="128">
        <v>12.57</v>
      </c>
    </row>
    <row r="1851" spans="1:21" ht="28.5" outlineLevel="1">
      <c r="A1851" s="147"/>
      <c r="B1851" s="148"/>
      <c r="C1851" s="148" t="s">
        <v>96</v>
      </c>
      <c r="D1851" s="149"/>
      <c r="E1851" s="134"/>
      <c r="F1851" s="150">
        <v>0.14000000000000001</v>
      </c>
      <c r="G1851" s="127" t="s">
        <v>944</v>
      </c>
      <c r="H1851" s="160">
        <v>0.22</v>
      </c>
      <c r="I1851" s="151">
        <v>1</v>
      </c>
      <c r="J1851" s="160">
        <v>0.22</v>
      </c>
      <c r="Q1851" s="47">
        <v>0.22</v>
      </c>
    </row>
    <row r="1852" spans="1:21" ht="14.25" outlineLevel="1">
      <c r="A1852" s="147"/>
      <c r="B1852" s="148"/>
      <c r="C1852" s="148" t="s">
        <v>97</v>
      </c>
      <c r="D1852" s="149"/>
      <c r="E1852" s="134"/>
      <c r="F1852" s="150">
        <v>188.57</v>
      </c>
      <c r="G1852" s="127" t="s">
        <v>98</v>
      </c>
      <c r="H1852" s="128">
        <v>188.57</v>
      </c>
      <c r="I1852" s="151">
        <v>1</v>
      </c>
      <c r="J1852" s="128">
        <v>188.57</v>
      </c>
    </row>
    <row r="1853" spans="1:21" ht="14.25" outlineLevel="1">
      <c r="A1853" s="147"/>
      <c r="B1853" s="148"/>
      <c r="C1853" s="148" t="s">
        <v>90</v>
      </c>
      <c r="D1853" s="149" t="s">
        <v>91</v>
      </c>
      <c r="E1853" s="134">
        <v>128</v>
      </c>
      <c r="F1853" s="150"/>
      <c r="G1853" s="127"/>
      <c r="H1853" s="128">
        <v>96.73</v>
      </c>
      <c r="I1853" s="151">
        <v>128</v>
      </c>
      <c r="J1853" s="128">
        <v>96.73</v>
      </c>
    </row>
    <row r="1854" spans="1:21" ht="14.25" outlineLevel="1">
      <c r="A1854" s="147"/>
      <c r="B1854" s="148"/>
      <c r="C1854" s="148" t="s">
        <v>92</v>
      </c>
      <c r="D1854" s="149" t="s">
        <v>91</v>
      </c>
      <c r="E1854" s="134">
        <v>83</v>
      </c>
      <c r="F1854" s="150"/>
      <c r="G1854" s="127"/>
      <c r="H1854" s="128">
        <v>62.72</v>
      </c>
      <c r="I1854" s="151">
        <v>83</v>
      </c>
      <c r="J1854" s="128">
        <v>62.72</v>
      </c>
    </row>
    <row r="1855" spans="1:21" ht="28.5" outlineLevel="1">
      <c r="A1855" s="152"/>
      <c r="B1855" s="153"/>
      <c r="C1855" s="153" t="s">
        <v>93</v>
      </c>
      <c r="D1855" s="154" t="s">
        <v>94</v>
      </c>
      <c r="E1855" s="155">
        <v>5.95</v>
      </c>
      <c r="F1855" s="156"/>
      <c r="G1855" s="157" t="s">
        <v>943</v>
      </c>
      <c r="H1855" s="158">
        <v>8.6215499999999992</v>
      </c>
      <c r="I1855" s="159"/>
      <c r="J1855" s="158"/>
    </row>
    <row r="1856" spans="1:21" ht="15" outlineLevel="1">
      <c r="C1856" s="131" t="s">
        <v>95</v>
      </c>
      <c r="G1856" s="225">
        <v>435.93999999999994</v>
      </c>
      <c r="H1856" s="225"/>
      <c r="I1856" s="225">
        <v>435.94</v>
      </c>
      <c r="J1856" s="225"/>
      <c r="O1856" s="79">
        <v>435.93999999999994</v>
      </c>
      <c r="P1856" s="79">
        <v>435.94</v>
      </c>
    </row>
    <row r="1857" spans="1:21" ht="57" outlineLevel="1">
      <c r="A1857" s="152" t="s">
        <v>645</v>
      </c>
      <c r="B1857" s="153" t="s">
        <v>1098</v>
      </c>
      <c r="C1857" s="153" t="s">
        <v>1099</v>
      </c>
      <c r="D1857" s="154" t="s">
        <v>454</v>
      </c>
      <c r="E1857" s="155">
        <v>1</v>
      </c>
      <c r="F1857" s="156">
        <v>3014.08</v>
      </c>
      <c r="G1857" s="157" t="s">
        <v>98</v>
      </c>
      <c r="H1857" s="158">
        <v>3014.08</v>
      </c>
      <c r="I1857" s="159">
        <v>1</v>
      </c>
      <c r="J1857" s="158">
        <v>3014.08</v>
      </c>
      <c r="R1857" s="47">
        <v>0</v>
      </c>
      <c r="S1857" s="47">
        <v>0</v>
      </c>
      <c r="T1857" s="47">
        <v>0</v>
      </c>
      <c r="U1857" s="47">
        <v>0</v>
      </c>
    </row>
    <row r="1858" spans="1:21" ht="15" outlineLevel="1">
      <c r="C1858" s="131" t="s">
        <v>95</v>
      </c>
      <c r="G1858" s="225">
        <v>3014.08</v>
      </c>
      <c r="H1858" s="225"/>
      <c r="I1858" s="225">
        <v>3014.08</v>
      </c>
      <c r="J1858" s="225"/>
      <c r="O1858" s="47">
        <v>3014.08</v>
      </c>
      <c r="P1858" s="47">
        <v>3014.08</v>
      </c>
    </row>
    <row r="1859" spans="1:21" ht="42.75" outlineLevel="1">
      <c r="A1859" s="147" t="s">
        <v>646</v>
      </c>
      <c r="B1859" s="148" t="s">
        <v>951</v>
      </c>
      <c r="C1859" s="148" t="s">
        <v>952</v>
      </c>
      <c r="D1859" s="149" t="s">
        <v>460</v>
      </c>
      <c r="E1859" s="134">
        <v>1</v>
      </c>
      <c r="F1859" s="150"/>
      <c r="G1859" s="127"/>
      <c r="H1859" s="128"/>
      <c r="I1859" s="151" t="s">
        <v>98</v>
      </c>
      <c r="J1859" s="128"/>
      <c r="R1859" s="47">
        <v>29.91</v>
      </c>
      <c r="S1859" s="47">
        <v>29.91</v>
      </c>
      <c r="T1859" s="47">
        <v>19.399999999999999</v>
      </c>
      <c r="U1859" s="47">
        <v>19.399999999999999</v>
      </c>
    </row>
    <row r="1860" spans="1:21" ht="28.5" outlineLevel="1">
      <c r="A1860" s="147"/>
      <c r="B1860" s="148"/>
      <c r="C1860" s="148" t="s">
        <v>88</v>
      </c>
      <c r="D1860" s="149"/>
      <c r="E1860" s="134"/>
      <c r="F1860" s="150">
        <v>16.13</v>
      </c>
      <c r="G1860" s="127" t="s">
        <v>943</v>
      </c>
      <c r="H1860" s="128">
        <v>23.37</v>
      </c>
      <c r="I1860" s="151">
        <v>1</v>
      </c>
      <c r="J1860" s="128">
        <v>23.37</v>
      </c>
      <c r="Q1860" s="47">
        <v>23.37</v>
      </c>
    </row>
    <row r="1861" spans="1:21" ht="28.5" outlineLevel="1">
      <c r="A1861" s="147"/>
      <c r="B1861" s="148"/>
      <c r="C1861" s="148" t="s">
        <v>89</v>
      </c>
      <c r="D1861" s="149"/>
      <c r="E1861" s="134"/>
      <c r="F1861" s="150">
        <v>3.18</v>
      </c>
      <c r="G1861" s="127" t="s">
        <v>944</v>
      </c>
      <c r="H1861" s="128">
        <v>5.01</v>
      </c>
      <c r="I1861" s="151">
        <v>1</v>
      </c>
      <c r="J1861" s="128">
        <v>5.01</v>
      </c>
    </row>
    <row r="1862" spans="1:21" ht="14.25" outlineLevel="1">
      <c r="A1862" s="147"/>
      <c r="B1862" s="148"/>
      <c r="C1862" s="148" t="s">
        <v>97</v>
      </c>
      <c r="D1862" s="149"/>
      <c r="E1862" s="134"/>
      <c r="F1862" s="150">
        <v>11.62</v>
      </c>
      <c r="G1862" s="127" t="s">
        <v>98</v>
      </c>
      <c r="H1862" s="128">
        <v>11.62</v>
      </c>
      <c r="I1862" s="151">
        <v>1</v>
      </c>
      <c r="J1862" s="128">
        <v>11.62</v>
      </c>
    </row>
    <row r="1863" spans="1:21" ht="14.25" outlineLevel="1">
      <c r="A1863" s="147"/>
      <c r="B1863" s="148"/>
      <c r="C1863" s="148" t="s">
        <v>90</v>
      </c>
      <c r="D1863" s="149" t="s">
        <v>91</v>
      </c>
      <c r="E1863" s="134">
        <v>128</v>
      </c>
      <c r="F1863" s="150"/>
      <c r="G1863" s="127"/>
      <c r="H1863" s="128">
        <v>29.91</v>
      </c>
      <c r="I1863" s="151">
        <v>128</v>
      </c>
      <c r="J1863" s="128">
        <v>29.91</v>
      </c>
    </row>
    <row r="1864" spans="1:21" ht="14.25" outlineLevel="1">
      <c r="A1864" s="147"/>
      <c r="B1864" s="148"/>
      <c r="C1864" s="148" t="s">
        <v>92</v>
      </c>
      <c r="D1864" s="149" t="s">
        <v>91</v>
      </c>
      <c r="E1864" s="134">
        <v>83</v>
      </c>
      <c r="F1864" s="150"/>
      <c r="G1864" s="127"/>
      <c r="H1864" s="128">
        <v>19.399999999999999</v>
      </c>
      <c r="I1864" s="151">
        <v>83</v>
      </c>
      <c r="J1864" s="128">
        <v>19.399999999999999</v>
      </c>
    </row>
    <row r="1865" spans="1:21" ht="28.5" outlineLevel="1">
      <c r="A1865" s="152"/>
      <c r="B1865" s="153"/>
      <c r="C1865" s="153" t="s">
        <v>93</v>
      </c>
      <c r="D1865" s="154" t="s">
        <v>94</v>
      </c>
      <c r="E1865" s="155">
        <v>1.82</v>
      </c>
      <c r="F1865" s="156"/>
      <c r="G1865" s="157" t="s">
        <v>943</v>
      </c>
      <c r="H1865" s="158">
        <v>2.6371800000000003</v>
      </c>
      <c r="I1865" s="159"/>
      <c r="J1865" s="158"/>
    </row>
    <row r="1866" spans="1:21" ht="15" outlineLevel="1">
      <c r="C1866" s="131" t="s">
        <v>95</v>
      </c>
      <c r="G1866" s="225">
        <v>89.31</v>
      </c>
      <c r="H1866" s="225"/>
      <c r="I1866" s="225">
        <v>89.31</v>
      </c>
      <c r="J1866" s="225"/>
      <c r="O1866" s="79">
        <v>89.31</v>
      </c>
      <c r="P1866" s="79">
        <v>89.31</v>
      </c>
    </row>
    <row r="1867" spans="1:21" ht="42.75" outlineLevel="1">
      <c r="A1867" s="152" t="s">
        <v>647</v>
      </c>
      <c r="B1867" s="153" t="s">
        <v>953</v>
      </c>
      <c r="C1867" s="153" t="s">
        <v>954</v>
      </c>
      <c r="D1867" s="154" t="s">
        <v>454</v>
      </c>
      <c r="E1867" s="155">
        <v>1</v>
      </c>
      <c r="F1867" s="156">
        <v>2966.3</v>
      </c>
      <c r="G1867" s="157" t="s">
        <v>98</v>
      </c>
      <c r="H1867" s="158">
        <v>2966.3</v>
      </c>
      <c r="I1867" s="159">
        <v>1</v>
      </c>
      <c r="J1867" s="158">
        <v>2966.3</v>
      </c>
      <c r="R1867" s="47">
        <v>0</v>
      </c>
      <c r="S1867" s="47">
        <v>0</v>
      </c>
      <c r="T1867" s="47">
        <v>0</v>
      </c>
      <c r="U1867" s="47">
        <v>0</v>
      </c>
    </row>
    <row r="1868" spans="1:21" ht="15" outlineLevel="1">
      <c r="C1868" s="131" t="s">
        <v>95</v>
      </c>
      <c r="G1868" s="225">
        <v>2966.3</v>
      </c>
      <c r="H1868" s="225"/>
      <c r="I1868" s="225">
        <v>2966.3</v>
      </c>
      <c r="J1868" s="225"/>
      <c r="O1868" s="47">
        <v>2966.3</v>
      </c>
      <c r="P1868" s="47">
        <v>2966.3</v>
      </c>
    </row>
    <row r="1869" spans="1:21" ht="71.25" outlineLevel="1">
      <c r="A1869" s="147" t="s">
        <v>648</v>
      </c>
      <c r="B1869" s="148" t="s">
        <v>957</v>
      </c>
      <c r="C1869" s="148" t="s">
        <v>1067</v>
      </c>
      <c r="D1869" s="149" t="s">
        <v>959</v>
      </c>
      <c r="E1869" s="134">
        <v>0.53300000000000003</v>
      </c>
      <c r="F1869" s="150"/>
      <c r="G1869" s="127"/>
      <c r="H1869" s="128"/>
      <c r="I1869" s="151" t="s">
        <v>98</v>
      </c>
      <c r="J1869" s="128"/>
      <c r="R1869" s="47">
        <v>52.61</v>
      </c>
      <c r="S1869" s="47">
        <v>52.61</v>
      </c>
      <c r="T1869" s="47">
        <v>40.92</v>
      </c>
      <c r="U1869" s="47">
        <v>40.92</v>
      </c>
    </row>
    <row r="1870" spans="1:21" ht="38.25" outlineLevel="1">
      <c r="C1870" s="163" t="s">
        <v>1100</v>
      </c>
    </row>
    <row r="1871" spans="1:21" ht="14.25" outlineLevel="1">
      <c r="A1871" s="147"/>
      <c r="B1871" s="148"/>
      <c r="C1871" s="148" t="s">
        <v>88</v>
      </c>
      <c r="D1871" s="149"/>
      <c r="E1871" s="134"/>
      <c r="F1871" s="150">
        <v>79.36</v>
      </c>
      <c r="G1871" s="127" t="s">
        <v>961</v>
      </c>
      <c r="H1871" s="128">
        <v>58.37</v>
      </c>
      <c r="I1871" s="151">
        <v>1</v>
      </c>
      <c r="J1871" s="128">
        <v>58.37</v>
      </c>
      <c r="Q1871" s="47">
        <v>58.37</v>
      </c>
    </row>
    <row r="1872" spans="1:21" ht="14.25" outlineLevel="1">
      <c r="A1872" s="147"/>
      <c r="B1872" s="148"/>
      <c r="C1872" s="148" t="s">
        <v>89</v>
      </c>
      <c r="D1872" s="149"/>
      <c r="E1872" s="134"/>
      <c r="F1872" s="150">
        <v>2.66</v>
      </c>
      <c r="G1872" s="127" t="s">
        <v>962</v>
      </c>
      <c r="H1872" s="128">
        <v>2.13</v>
      </c>
      <c r="I1872" s="151">
        <v>1</v>
      </c>
      <c r="J1872" s="128">
        <v>2.13</v>
      </c>
    </row>
    <row r="1873" spans="1:21" ht="14.25" outlineLevel="1">
      <c r="A1873" s="147"/>
      <c r="B1873" s="148"/>
      <c r="C1873" s="148" t="s">
        <v>96</v>
      </c>
      <c r="D1873" s="149"/>
      <c r="E1873" s="134"/>
      <c r="F1873" s="150">
        <v>0.1</v>
      </c>
      <c r="G1873" s="127" t="s">
        <v>962</v>
      </c>
      <c r="H1873" s="160">
        <v>0.08</v>
      </c>
      <c r="I1873" s="151">
        <v>1</v>
      </c>
      <c r="J1873" s="160">
        <v>0.08</v>
      </c>
      <c r="Q1873" s="47">
        <v>0.08</v>
      </c>
    </row>
    <row r="1874" spans="1:21" ht="14.25" outlineLevel="1">
      <c r="A1874" s="147"/>
      <c r="B1874" s="148"/>
      <c r="C1874" s="148" t="s">
        <v>97</v>
      </c>
      <c r="D1874" s="149"/>
      <c r="E1874" s="134"/>
      <c r="F1874" s="150">
        <v>152.72999999999999</v>
      </c>
      <c r="G1874" s="127" t="s">
        <v>98</v>
      </c>
      <c r="H1874" s="128">
        <v>81.41</v>
      </c>
      <c r="I1874" s="151">
        <v>1</v>
      </c>
      <c r="J1874" s="128">
        <v>81.41</v>
      </c>
    </row>
    <row r="1875" spans="1:21" ht="14.25" outlineLevel="1">
      <c r="A1875" s="147"/>
      <c r="B1875" s="148"/>
      <c r="C1875" s="148" t="s">
        <v>90</v>
      </c>
      <c r="D1875" s="149" t="s">
        <v>91</v>
      </c>
      <c r="E1875" s="134">
        <v>90</v>
      </c>
      <c r="F1875" s="150"/>
      <c r="G1875" s="127"/>
      <c r="H1875" s="128">
        <v>52.61</v>
      </c>
      <c r="I1875" s="151">
        <v>90</v>
      </c>
      <c r="J1875" s="128">
        <v>52.61</v>
      </c>
    </row>
    <row r="1876" spans="1:21" ht="14.25" outlineLevel="1">
      <c r="A1876" s="147"/>
      <c r="B1876" s="148"/>
      <c r="C1876" s="148" t="s">
        <v>92</v>
      </c>
      <c r="D1876" s="149" t="s">
        <v>91</v>
      </c>
      <c r="E1876" s="134">
        <v>70</v>
      </c>
      <c r="F1876" s="150"/>
      <c r="G1876" s="127"/>
      <c r="H1876" s="128">
        <v>40.92</v>
      </c>
      <c r="I1876" s="151">
        <v>70</v>
      </c>
      <c r="J1876" s="128">
        <v>40.92</v>
      </c>
    </row>
    <row r="1877" spans="1:21" ht="14.25" outlineLevel="1">
      <c r="A1877" s="152"/>
      <c r="B1877" s="153"/>
      <c r="C1877" s="153" t="s">
        <v>93</v>
      </c>
      <c r="D1877" s="154" t="s">
        <v>94</v>
      </c>
      <c r="E1877" s="155">
        <v>9.08</v>
      </c>
      <c r="F1877" s="156"/>
      <c r="G1877" s="157" t="s">
        <v>961</v>
      </c>
      <c r="H1877" s="158">
        <v>6.6787031999999993</v>
      </c>
      <c r="I1877" s="159"/>
      <c r="J1877" s="158"/>
    </row>
    <row r="1878" spans="1:21" ht="15" outlineLevel="1">
      <c r="C1878" s="131" t="s">
        <v>95</v>
      </c>
      <c r="G1878" s="225">
        <v>235.44</v>
      </c>
      <c r="H1878" s="225"/>
      <c r="I1878" s="225">
        <v>235.44</v>
      </c>
      <c r="J1878" s="225"/>
      <c r="O1878" s="79">
        <v>235.44</v>
      </c>
      <c r="P1878" s="79">
        <v>235.44</v>
      </c>
    </row>
    <row r="1879" spans="1:21" ht="71.25" outlineLevel="1">
      <c r="A1879" s="147" t="s">
        <v>649</v>
      </c>
      <c r="B1879" s="148" t="s">
        <v>963</v>
      </c>
      <c r="C1879" s="148" t="s">
        <v>964</v>
      </c>
      <c r="D1879" s="149" t="s">
        <v>965</v>
      </c>
      <c r="E1879" s="134">
        <v>0.1633</v>
      </c>
      <c r="F1879" s="150"/>
      <c r="G1879" s="127"/>
      <c r="H1879" s="128"/>
      <c r="I1879" s="151" t="s">
        <v>98</v>
      </c>
      <c r="J1879" s="128"/>
      <c r="R1879" s="47">
        <v>446.67</v>
      </c>
      <c r="S1879" s="47">
        <v>446.67</v>
      </c>
      <c r="T1879" s="47">
        <v>289.64</v>
      </c>
      <c r="U1879" s="47">
        <v>289.64</v>
      </c>
    </row>
    <row r="1880" spans="1:21" ht="28.5" outlineLevel="1">
      <c r="A1880" s="147"/>
      <c r="B1880" s="148"/>
      <c r="C1880" s="148" t="s">
        <v>88</v>
      </c>
      <c r="D1880" s="149"/>
      <c r="E1880" s="134"/>
      <c r="F1880" s="150">
        <v>1467.1</v>
      </c>
      <c r="G1880" s="127" t="s">
        <v>943</v>
      </c>
      <c r="H1880" s="128">
        <v>347.15</v>
      </c>
      <c r="I1880" s="151">
        <v>1</v>
      </c>
      <c r="J1880" s="128">
        <v>347.15</v>
      </c>
      <c r="Q1880" s="47">
        <v>347.15</v>
      </c>
    </row>
    <row r="1881" spans="1:21" ht="28.5" outlineLevel="1">
      <c r="A1881" s="147"/>
      <c r="B1881" s="148"/>
      <c r="C1881" s="148" t="s">
        <v>89</v>
      </c>
      <c r="D1881" s="149"/>
      <c r="E1881" s="134"/>
      <c r="F1881" s="150">
        <v>145.07</v>
      </c>
      <c r="G1881" s="127" t="s">
        <v>944</v>
      </c>
      <c r="H1881" s="128">
        <v>37.31</v>
      </c>
      <c r="I1881" s="151">
        <v>1</v>
      </c>
      <c r="J1881" s="128">
        <v>37.31</v>
      </c>
    </row>
    <row r="1882" spans="1:21" ht="28.5" outlineLevel="1">
      <c r="A1882" s="147"/>
      <c r="B1882" s="148"/>
      <c r="C1882" s="148" t="s">
        <v>96</v>
      </c>
      <c r="D1882" s="149"/>
      <c r="E1882" s="134"/>
      <c r="F1882" s="150">
        <v>7.02</v>
      </c>
      <c r="G1882" s="127" t="s">
        <v>944</v>
      </c>
      <c r="H1882" s="160">
        <v>1.81</v>
      </c>
      <c r="I1882" s="151">
        <v>1</v>
      </c>
      <c r="J1882" s="160">
        <v>1.81</v>
      </c>
      <c r="Q1882" s="47">
        <v>1.81</v>
      </c>
    </row>
    <row r="1883" spans="1:21" ht="14.25" outlineLevel="1">
      <c r="A1883" s="147"/>
      <c r="B1883" s="148"/>
      <c r="C1883" s="148" t="s">
        <v>97</v>
      </c>
      <c r="D1883" s="149"/>
      <c r="E1883" s="134"/>
      <c r="F1883" s="150">
        <v>1770.74</v>
      </c>
      <c r="G1883" s="127" t="s">
        <v>98</v>
      </c>
      <c r="H1883" s="128">
        <v>289.16000000000003</v>
      </c>
      <c r="I1883" s="151">
        <v>1</v>
      </c>
      <c r="J1883" s="128">
        <v>289.16000000000003</v>
      </c>
    </row>
    <row r="1884" spans="1:21" ht="14.25" outlineLevel="1">
      <c r="A1884" s="147"/>
      <c r="B1884" s="148"/>
      <c r="C1884" s="148" t="s">
        <v>90</v>
      </c>
      <c r="D1884" s="149" t="s">
        <v>91</v>
      </c>
      <c r="E1884" s="134">
        <v>128</v>
      </c>
      <c r="F1884" s="150"/>
      <c r="G1884" s="127"/>
      <c r="H1884" s="128">
        <v>446.67</v>
      </c>
      <c r="I1884" s="151">
        <v>128</v>
      </c>
      <c r="J1884" s="128">
        <v>446.67</v>
      </c>
    </row>
    <row r="1885" spans="1:21" ht="14.25" outlineLevel="1">
      <c r="A1885" s="147"/>
      <c r="B1885" s="148"/>
      <c r="C1885" s="148" t="s">
        <v>92</v>
      </c>
      <c r="D1885" s="149" t="s">
        <v>91</v>
      </c>
      <c r="E1885" s="134">
        <v>83</v>
      </c>
      <c r="F1885" s="150"/>
      <c r="G1885" s="127"/>
      <c r="H1885" s="128">
        <v>289.64</v>
      </c>
      <c r="I1885" s="151">
        <v>83</v>
      </c>
      <c r="J1885" s="128">
        <v>289.64</v>
      </c>
    </row>
    <row r="1886" spans="1:21" ht="28.5" outlineLevel="1">
      <c r="A1886" s="152"/>
      <c r="B1886" s="153"/>
      <c r="C1886" s="153" t="s">
        <v>93</v>
      </c>
      <c r="D1886" s="154" t="s">
        <v>94</v>
      </c>
      <c r="E1886" s="155">
        <v>167.86</v>
      </c>
      <c r="F1886" s="156"/>
      <c r="G1886" s="157" t="s">
        <v>943</v>
      </c>
      <c r="H1886" s="158">
        <v>39.719318561999998</v>
      </c>
      <c r="I1886" s="159"/>
      <c r="J1886" s="158"/>
    </row>
    <row r="1887" spans="1:21" ht="15" outlineLevel="1">
      <c r="C1887" s="131" t="s">
        <v>95</v>
      </c>
      <c r="G1887" s="225">
        <v>1409.9299999999998</v>
      </c>
      <c r="H1887" s="225"/>
      <c r="I1887" s="225">
        <v>1409.9299999999998</v>
      </c>
      <c r="J1887" s="225"/>
      <c r="O1887" s="79">
        <v>1409.9299999999998</v>
      </c>
      <c r="P1887" s="79">
        <v>1409.9299999999998</v>
      </c>
    </row>
    <row r="1888" spans="1:21" ht="42.75" outlineLevel="1">
      <c r="A1888" s="152" t="s">
        <v>652</v>
      </c>
      <c r="B1888" s="153" t="s">
        <v>969</v>
      </c>
      <c r="C1888" s="153" t="s">
        <v>970</v>
      </c>
      <c r="D1888" s="154" t="s">
        <v>21</v>
      </c>
      <c r="E1888" s="155">
        <v>16.329999999999998</v>
      </c>
      <c r="F1888" s="156">
        <v>151.83000000000001</v>
      </c>
      <c r="G1888" s="157" t="s">
        <v>98</v>
      </c>
      <c r="H1888" s="158">
        <v>2479.38</v>
      </c>
      <c r="I1888" s="159">
        <v>1</v>
      </c>
      <c r="J1888" s="158">
        <v>2479.38</v>
      </c>
      <c r="R1888" s="47">
        <v>0</v>
      </c>
      <c r="S1888" s="47">
        <v>0</v>
      </c>
      <c r="T1888" s="47">
        <v>0</v>
      </c>
      <c r="U1888" s="47">
        <v>0</v>
      </c>
    </row>
    <row r="1889" spans="1:21" ht="15" outlineLevel="1">
      <c r="C1889" s="131" t="s">
        <v>95</v>
      </c>
      <c r="G1889" s="225">
        <v>2479.38</v>
      </c>
      <c r="H1889" s="225"/>
      <c r="I1889" s="225">
        <v>2479.38</v>
      </c>
      <c r="J1889" s="225"/>
      <c r="O1889" s="47">
        <v>2479.38</v>
      </c>
      <c r="P1889" s="47">
        <v>2479.38</v>
      </c>
    </row>
    <row r="1890" spans="1:21" ht="28.5" outlineLevel="1">
      <c r="A1890" s="147" t="s">
        <v>655</v>
      </c>
      <c r="B1890" s="148" t="s">
        <v>966</v>
      </c>
      <c r="C1890" s="148" t="s">
        <v>967</v>
      </c>
      <c r="D1890" s="149" t="s">
        <v>388</v>
      </c>
      <c r="E1890" s="134">
        <v>8.1650000000000004E-3</v>
      </c>
      <c r="F1890" s="150">
        <v>30398.560000000001</v>
      </c>
      <c r="G1890" s="127" t="s">
        <v>98</v>
      </c>
      <c r="H1890" s="128">
        <v>248.2</v>
      </c>
      <c r="I1890" s="151">
        <v>1</v>
      </c>
      <c r="J1890" s="128">
        <v>248.2</v>
      </c>
      <c r="R1890" s="47">
        <v>0</v>
      </c>
      <c r="S1890" s="47">
        <v>0</v>
      </c>
      <c r="T1890" s="47">
        <v>0</v>
      </c>
      <c r="U1890" s="47">
        <v>0</v>
      </c>
    </row>
    <row r="1891" spans="1:21" outlineLevel="1">
      <c r="A1891" s="161"/>
      <c r="B1891" s="161"/>
      <c r="C1891" s="162" t="s">
        <v>1101</v>
      </c>
      <c r="D1891" s="161"/>
      <c r="E1891" s="161"/>
      <c r="F1891" s="161"/>
      <c r="G1891" s="161"/>
      <c r="H1891" s="161"/>
      <c r="I1891" s="161"/>
      <c r="J1891" s="161"/>
    </row>
    <row r="1892" spans="1:21" ht="15" outlineLevel="1">
      <c r="C1892" s="131" t="s">
        <v>95</v>
      </c>
      <c r="G1892" s="225">
        <v>248.2</v>
      </c>
      <c r="H1892" s="225"/>
      <c r="I1892" s="225">
        <v>248.2</v>
      </c>
      <c r="J1892" s="225"/>
      <c r="O1892" s="47">
        <v>248.2</v>
      </c>
      <c r="P1892" s="47">
        <v>248.2</v>
      </c>
    </row>
    <row r="1893" spans="1:21" ht="71.25" outlineLevel="1">
      <c r="A1893" s="147" t="s">
        <v>1102</v>
      </c>
      <c r="B1893" s="148" t="s">
        <v>974</v>
      </c>
      <c r="C1893" s="148" t="s">
        <v>975</v>
      </c>
      <c r="D1893" s="149" t="s">
        <v>965</v>
      </c>
      <c r="E1893" s="134">
        <v>3.3599999999999998E-2</v>
      </c>
      <c r="F1893" s="150"/>
      <c r="G1893" s="127"/>
      <c r="H1893" s="128"/>
      <c r="I1893" s="151" t="s">
        <v>98</v>
      </c>
      <c r="J1893" s="128"/>
      <c r="R1893" s="47">
        <v>84.11</v>
      </c>
      <c r="S1893" s="47">
        <v>84.11</v>
      </c>
      <c r="T1893" s="47">
        <v>54.54</v>
      </c>
      <c r="U1893" s="47">
        <v>54.54</v>
      </c>
    </row>
    <row r="1894" spans="1:21" ht="28.5" outlineLevel="1">
      <c r="A1894" s="147"/>
      <c r="B1894" s="148"/>
      <c r="C1894" s="148" t="s">
        <v>88</v>
      </c>
      <c r="D1894" s="149"/>
      <c r="E1894" s="134"/>
      <c r="F1894" s="150">
        <v>1343.25</v>
      </c>
      <c r="G1894" s="127" t="s">
        <v>943</v>
      </c>
      <c r="H1894" s="128">
        <v>65.400000000000006</v>
      </c>
      <c r="I1894" s="151">
        <v>1</v>
      </c>
      <c r="J1894" s="128">
        <v>65.400000000000006</v>
      </c>
      <c r="Q1894" s="47">
        <v>65.400000000000006</v>
      </c>
    </row>
    <row r="1895" spans="1:21" ht="28.5" outlineLevel="1">
      <c r="A1895" s="147"/>
      <c r="B1895" s="148"/>
      <c r="C1895" s="148" t="s">
        <v>89</v>
      </c>
      <c r="D1895" s="149"/>
      <c r="E1895" s="134"/>
      <c r="F1895" s="150">
        <v>117.92</v>
      </c>
      <c r="G1895" s="127" t="s">
        <v>944</v>
      </c>
      <c r="H1895" s="128">
        <v>6.24</v>
      </c>
      <c r="I1895" s="151">
        <v>1</v>
      </c>
      <c r="J1895" s="128">
        <v>6.24</v>
      </c>
    </row>
    <row r="1896" spans="1:21" ht="28.5" outlineLevel="1">
      <c r="A1896" s="147"/>
      <c r="B1896" s="148"/>
      <c r="C1896" s="148" t="s">
        <v>96</v>
      </c>
      <c r="D1896" s="149"/>
      <c r="E1896" s="134"/>
      <c r="F1896" s="150">
        <v>5.81</v>
      </c>
      <c r="G1896" s="127" t="s">
        <v>944</v>
      </c>
      <c r="H1896" s="160">
        <v>0.31</v>
      </c>
      <c r="I1896" s="151">
        <v>1</v>
      </c>
      <c r="J1896" s="160">
        <v>0.31</v>
      </c>
      <c r="Q1896" s="47">
        <v>0.31</v>
      </c>
    </row>
    <row r="1897" spans="1:21" ht="14.25" outlineLevel="1">
      <c r="A1897" s="147"/>
      <c r="B1897" s="148"/>
      <c r="C1897" s="148" t="s">
        <v>97</v>
      </c>
      <c r="D1897" s="149"/>
      <c r="E1897" s="134"/>
      <c r="F1897" s="150">
        <v>1589.35</v>
      </c>
      <c r="G1897" s="127" t="s">
        <v>98</v>
      </c>
      <c r="H1897" s="128">
        <v>53.4</v>
      </c>
      <c r="I1897" s="151">
        <v>1</v>
      </c>
      <c r="J1897" s="128">
        <v>53.4</v>
      </c>
    </row>
    <row r="1898" spans="1:21" ht="14.25" outlineLevel="1">
      <c r="A1898" s="147"/>
      <c r="B1898" s="148"/>
      <c r="C1898" s="148" t="s">
        <v>90</v>
      </c>
      <c r="D1898" s="149" t="s">
        <v>91</v>
      </c>
      <c r="E1898" s="134">
        <v>128</v>
      </c>
      <c r="F1898" s="150"/>
      <c r="G1898" s="127"/>
      <c r="H1898" s="128">
        <v>84.11</v>
      </c>
      <c r="I1898" s="151">
        <v>128</v>
      </c>
      <c r="J1898" s="128">
        <v>84.11</v>
      </c>
    </row>
    <row r="1899" spans="1:21" ht="14.25" outlineLevel="1">
      <c r="A1899" s="147"/>
      <c r="B1899" s="148"/>
      <c r="C1899" s="148" t="s">
        <v>92</v>
      </c>
      <c r="D1899" s="149" t="s">
        <v>91</v>
      </c>
      <c r="E1899" s="134">
        <v>83</v>
      </c>
      <c r="F1899" s="150"/>
      <c r="G1899" s="127"/>
      <c r="H1899" s="128">
        <v>54.54</v>
      </c>
      <c r="I1899" s="151">
        <v>83</v>
      </c>
      <c r="J1899" s="128">
        <v>54.54</v>
      </c>
    </row>
    <row r="1900" spans="1:21" ht="28.5" outlineLevel="1">
      <c r="A1900" s="152"/>
      <c r="B1900" s="153"/>
      <c r="C1900" s="153" t="s">
        <v>93</v>
      </c>
      <c r="D1900" s="154" t="s">
        <v>94</v>
      </c>
      <c r="E1900" s="155">
        <v>153.69</v>
      </c>
      <c r="F1900" s="156"/>
      <c r="G1900" s="157" t="s">
        <v>943</v>
      </c>
      <c r="H1900" s="158">
        <v>7.4826128159999987</v>
      </c>
      <c r="I1900" s="159"/>
      <c r="J1900" s="158"/>
    </row>
    <row r="1901" spans="1:21" ht="15" outlineLevel="1">
      <c r="C1901" s="131" t="s">
        <v>95</v>
      </c>
      <c r="G1901" s="225">
        <v>263.69</v>
      </c>
      <c r="H1901" s="225"/>
      <c r="I1901" s="225">
        <v>263.69</v>
      </c>
      <c r="J1901" s="225"/>
      <c r="O1901" s="79">
        <v>263.69</v>
      </c>
      <c r="P1901" s="79">
        <v>263.69</v>
      </c>
    </row>
    <row r="1902" spans="1:21" ht="42.75" outlineLevel="1">
      <c r="A1902" s="152" t="s">
        <v>658</v>
      </c>
      <c r="B1902" s="153" t="s">
        <v>977</v>
      </c>
      <c r="C1902" s="153" t="s">
        <v>978</v>
      </c>
      <c r="D1902" s="154" t="s">
        <v>21</v>
      </c>
      <c r="E1902" s="155">
        <v>3.36</v>
      </c>
      <c r="F1902" s="156">
        <v>141.12</v>
      </c>
      <c r="G1902" s="157" t="s">
        <v>98</v>
      </c>
      <c r="H1902" s="158">
        <v>474.16</v>
      </c>
      <c r="I1902" s="159">
        <v>1</v>
      </c>
      <c r="J1902" s="158">
        <v>474.16</v>
      </c>
      <c r="R1902" s="47">
        <v>0</v>
      </c>
      <c r="S1902" s="47">
        <v>0</v>
      </c>
      <c r="T1902" s="47">
        <v>0</v>
      </c>
      <c r="U1902" s="47">
        <v>0</v>
      </c>
    </row>
    <row r="1903" spans="1:21" ht="15" outlineLevel="1">
      <c r="C1903" s="131" t="s">
        <v>95</v>
      </c>
      <c r="G1903" s="225">
        <v>474.16</v>
      </c>
      <c r="H1903" s="225"/>
      <c r="I1903" s="225">
        <v>474.16</v>
      </c>
      <c r="J1903" s="225"/>
      <c r="O1903" s="47">
        <v>474.16</v>
      </c>
      <c r="P1903" s="47">
        <v>474.16</v>
      </c>
    </row>
    <row r="1904" spans="1:21" ht="28.5" outlineLevel="1">
      <c r="A1904" s="147" t="s">
        <v>659</v>
      </c>
      <c r="B1904" s="148" t="s">
        <v>966</v>
      </c>
      <c r="C1904" s="148" t="s">
        <v>967</v>
      </c>
      <c r="D1904" s="149" t="s">
        <v>388</v>
      </c>
      <c r="E1904" s="134">
        <v>1.6800000000000001E-3</v>
      </c>
      <c r="F1904" s="150">
        <v>30398.560000000001</v>
      </c>
      <c r="G1904" s="127" t="s">
        <v>98</v>
      </c>
      <c r="H1904" s="128">
        <v>51.07</v>
      </c>
      <c r="I1904" s="151">
        <v>1</v>
      </c>
      <c r="J1904" s="128">
        <v>51.07</v>
      </c>
      <c r="R1904" s="47">
        <v>0</v>
      </c>
      <c r="S1904" s="47">
        <v>0</v>
      </c>
      <c r="T1904" s="47">
        <v>0</v>
      </c>
      <c r="U1904" s="47">
        <v>0</v>
      </c>
    </row>
    <row r="1905" spans="1:21" outlineLevel="1">
      <c r="A1905" s="161"/>
      <c r="B1905" s="161"/>
      <c r="C1905" s="162" t="s">
        <v>1103</v>
      </c>
      <c r="D1905" s="161"/>
      <c r="E1905" s="161"/>
      <c r="F1905" s="161"/>
      <c r="G1905" s="161"/>
      <c r="H1905" s="161"/>
      <c r="I1905" s="161"/>
      <c r="J1905" s="161"/>
    </row>
    <row r="1906" spans="1:21" ht="15" outlineLevel="1">
      <c r="C1906" s="131" t="s">
        <v>95</v>
      </c>
      <c r="G1906" s="225">
        <v>51.07</v>
      </c>
      <c r="H1906" s="225"/>
      <c r="I1906" s="225">
        <v>51.07</v>
      </c>
      <c r="J1906" s="225"/>
      <c r="O1906" s="47">
        <v>51.07</v>
      </c>
      <c r="P1906" s="47">
        <v>51.07</v>
      </c>
    </row>
    <row r="1907" spans="1:21" ht="71.25" outlineLevel="1">
      <c r="A1907" s="147" t="s">
        <v>660</v>
      </c>
      <c r="B1907" s="148" t="s">
        <v>979</v>
      </c>
      <c r="C1907" s="148" t="s">
        <v>980</v>
      </c>
      <c r="D1907" s="149" t="s">
        <v>965</v>
      </c>
      <c r="E1907" s="134">
        <v>3.6400000000000002E-2</v>
      </c>
      <c r="F1907" s="150"/>
      <c r="G1907" s="127"/>
      <c r="H1907" s="128"/>
      <c r="I1907" s="151" t="s">
        <v>98</v>
      </c>
      <c r="J1907" s="128"/>
      <c r="R1907" s="47">
        <v>78.84</v>
      </c>
      <c r="S1907" s="47">
        <v>78.84</v>
      </c>
      <c r="T1907" s="47">
        <v>51.12</v>
      </c>
      <c r="U1907" s="47">
        <v>51.12</v>
      </c>
    </row>
    <row r="1908" spans="1:21" ht="28.5" outlineLevel="1">
      <c r="A1908" s="147"/>
      <c r="B1908" s="148"/>
      <c r="C1908" s="148" t="s">
        <v>88</v>
      </c>
      <c r="D1908" s="149"/>
      <c r="E1908" s="134"/>
      <c r="F1908" s="150">
        <v>1162.25</v>
      </c>
      <c r="G1908" s="127" t="s">
        <v>943</v>
      </c>
      <c r="H1908" s="128">
        <v>61.3</v>
      </c>
      <c r="I1908" s="151">
        <v>1</v>
      </c>
      <c r="J1908" s="128">
        <v>61.3</v>
      </c>
      <c r="Q1908" s="47">
        <v>61.3</v>
      </c>
    </row>
    <row r="1909" spans="1:21" ht="28.5" outlineLevel="1">
      <c r="A1909" s="147"/>
      <c r="B1909" s="148"/>
      <c r="C1909" s="148" t="s">
        <v>89</v>
      </c>
      <c r="D1909" s="149"/>
      <c r="E1909" s="134"/>
      <c r="F1909" s="150">
        <v>107.31</v>
      </c>
      <c r="G1909" s="127" t="s">
        <v>944</v>
      </c>
      <c r="H1909" s="128">
        <v>6.15</v>
      </c>
      <c r="I1909" s="151">
        <v>1</v>
      </c>
      <c r="J1909" s="128">
        <v>6.15</v>
      </c>
    </row>
    <row r="1910" spans="1:21" ht="28.5" outlineLevel="1">
      <c r="A1910" s="147"/>
      <c r="B1910" s="148"/>
      <c r="C1910" s="148" t="s">
        <v>96</v>
      </c>
      <c r="D1910" s="149"/>
      <c r="E1910" s="134"/>
      <c r="F1910" s="150">
        <v>5.13</v>
      </c>
      <c r="G1910" s="127" t="s">
        <v>944</v>
      </c>
      <c r="H1910" s="160">
        <v>0.28999999999999998</v>
      </c>
      <c r="I1910" s="151">
        <v>1</v>
      </c>
      <c r="J1910" s="160">
        <v>0.28999999999999998</v>
      </c>
      <c r="Q1910" s="47">
        <v>0.28999999999999998</v>
      </c>
    </row>
    <row r="1911" spans="1:21" ht="14.25" outlineLevel="1">
      <c r="A1911" s="147"/>
      <c r="B1911" s="148"/>
      <c r="C1911" s="148" t="s">
        <v>97</v>
      </c>
      <c r="D1911" s="149"/>
      <c r="E1911" s="134"/>
      <c r="F1911" s="150">
        <v>1088.73</v>
      </c>
      <c r="G1911" s="127" t="s">
        <v>98</v>
      </c>
      <c r="H1911" s="128">
        <v>39.630000000000003</v>
      </c>
      <c r="I1911" s="151">
        <v>1</v>
      </c>
      <c r="J1911" s="128">
        <v>39.630000000000003</v>
      </c>
    </row>
    <row r="1912" spans="1:21" ht="14.25" outlineLevel="1">
      <c r="A1912" s="147"/>
      <c r="B1912" s="148"/>
      <c r="C1912" s="148" t="s">
        <v>90</v>
      </c>
      <c r="D1912" s="149" t="s">
        <v>91</v>
      </c>
      <c r="E1912" s="134">
        <v>128</v>
      </c>
      <c r="F1912" s="150"/>
      <c r="G1912" s="127"/>
      <c r="H1912" s="128">
        <v>78.84</v>
      </c>
      <c r="I1912" s="151">
        <v>128</v>
      </c>
      <c r="J1912" s="128">
        <v>78.84</v>
      </c>
    </row>
    <row r="1913" spans="1:21" ht="14.25" outlineLevel="1">
      <c r="A1913" s="147"/>
      <c r="B1913" s="148"/>
      <c r="C1913" s="148" t="s">
        <v>92</v>
      </c>
      <c r="D1913" s="149" t="s">
        <v>91</v>
      </c>
      <c r="E1913" s="134">
        <v>83</v>
      </c>
      <c r="F1913" s="150"/>
      <c r="G1913" s="127"/>
      <c r="H1913" s="128">
        <v>51.12</v>
      </c>
      <c r="I1913" s="151">
        <v>83</v>
      </c>
      <c r="J1913" s="128">
        <v>51.12</v>
      </c>
    </row>
    <row r="1914" spans="1:21" ht="28.5" outlineLevel="1">
      <c r="A1914" s="152"/>
      <c r="B1914" s="153"/>
      <c r="C1914" s="153" t="s">
        <v>93</v>
      </c>
      <c r="D1914" s="154" t="s">
        <v>94</v>
      </c>
      <c r="E1914" s="155">
        <v>132.97999999999999</v>
      </c>
      <c r="F1914" s="156"/>
      <c r="G1914" s="157" t="s">
        <v>943</v>
      </c>
      <c r="H1914" s="158">
        <v>7.0138439279999991</v>
      </c>
      <c r="I1914" s="159"/>
      <c r="J1914" s="158"/>
    </row>
    <row r="1915" spans="1:21" ht="15" outlineLevel="1">
      <c r="C1915" s="131" t="s">
        <v>95</v>
      </c>
      <c r="G1915" s="225">
        <v>237.04000000000002</v>
      </c>
      <c r="H1915" s="225"/>
      <c r="I1915" s="225">
        <v>237.04000000000002</v>
      </c>
      <c r="J1915" s="225"/>
      <c r="O1915" s="79">
        <v>237.04000000000002</v>
      </c>
      <c r="P1915" s="79">
        <v>237.04000000000002</v>
      </c>
    </row>
    <row r="1916" spans="1:21" ht="42.75" outlineLevel="1">
      <c r="A1916" s="152" t="s">
        <v>661</v>
      </c>
      <c r="B1916" s="153" t="s">
        <v>977</v>
      </c>
      <c r="C1916" s="153" t="s">
        <v>978</v>
      </c>
      <c r="D1916" s="154" t="s">
        <v>21</v>
      </c>
      <c r="E1916" s="155">
        <v>3.64</v>
      </c>
      <c r="F1916" s="156">
        <v>141.12</v>
      </c>
      <c r="G1916" s="157" t="s">
        <v>98</v>
      </c>
      <c r="H1916" s="158">
        <v>513.67999999999995</v>
      </c>
      <c r="I1916" s="159">
        <v>1</v>
      </c>
      <c r="J1916" s="158">
        <v>513.67999999999995</v>
      </c>
      <c r="R1916" s="47">
        <v>0</v>
      </c>
      <c r="S1916" s="47">
        <v>0</v>
      </c>
      <c r="T1916" s="47">
        <v>0</v>
      </c>
      <c r="U1916" s="47">
        <v>0</v>
      </c>
    </row>
    <row r="1917" spans="1:21" ht="15" outlineLevel="1">
      <c r="C1917" s="131" t="s">
        <v>95</v>
      </c>
      <c r="G1917" s="225">
        <v>513.67999999999995</v>
      </c>
      <c r="H1917" s="225"/>
      <c r="I1917" s="225">
        <v>513.67999999999995</v>
      </c>
      <c r="J1917" s="225"/>
      <c r="O1917" s="47">
        <v>513.67999999999995</v>
      </c>
      <c r="P1917" s="47">
        <v>513.67999999999995</v>
      </c>
    </row>
    <row r="1918" spans="1:21" ht="28.5" outlineLevel="1">
      <c r="A1918" s="147" t="s">
        <v>1104</v>
      </c>
      <c r="B1918" s="148" t="s">
        <v>966</v>
      </c>
      <c r="C1918" s="148" t="s">
        <v>967</v>
      </c>
      <c r="D1918" s="149" t="s">
        <v>388</v>
      </c>
      <c r="E1918" s="134">
        <v>1.82E-3</v>
      </c>
      <c r="F1918" s="150">
        <v>30398.560000000001</v>
      </c>
      <c r="G1918" s="127" t="s">
        <v>98</v>
      </c>
      <c r="H1918" s="128">
        <v>55.33</v>
      </c>
      <c r="I1918" s="151">
        <v>1</v>
      </c>
      <c r="J1918" s="128">
        <v>55.33</v>
      </c>
      <c r="R1918" s="47">
        <v>0</v>
      </c>
      <c r="S1918" s="47">
        <v>0</v>
      </c>
      <c r="T1918" s="47">
        <v>0</v>
      </c>
      <c r="U1918" s="47">
        <v>0</v>
      </c>
    </row>
    <row r="1919" spans="1:21" outlineLevel="1">
      <c r="A1919" s="161"/>
      <c r="B1919" s="161"/>
      <c r="C1919" s="162" t="s">
        <v>1105</v>
      </c>
      <c r="D1919" s="161"/>
      <c r="E1919" s="161"/>
      <c r="F1919" s="161"/>
      <c r="G1919" s="161"/>
      <c r="H1919" s="161"/>
      <c r="I1919" s="161"/>
      <c r="J1919" s="161"/>
    </row>
    <row r="1920" spans="1:21" ht="15" outlineLevel="1">
      <c r="C1920" s="131" t="s">
        <v>95</v>
      </c>
      <c r="G1920" s="225">
        <v>55.33</v>
      </c>
      <c r="H1920" s="225"/>
      <c r="I1920" s="225">
        <v>55.33</v>
      </c>
      <c r="J1920" s="225"/>
      <c r="O1920" s="47">
        <v>55.33</v>
      </c>
      <c r="P1920" s="47">
        <v>55.33</v>
      </c>
    </row>
    <row r="1921" spans="1:21" ht="71.25" outlineLevel="1">
      <c r="A1921" s="147" t="s">
        <v>662</v>
      </c>
      <c r="B1921" s="148" t="s">
        <v>987</v>
      </c>
      <c r="C1921" s="148" t="s">
        <v>988</v>
      </c>
      <c r="D1921" s="149" t="s">
        <v>965</v>
      </c>
      <c r="E1921" s="134">
        <v>5.2200000000000003E-2</v>
      </c>
      <c r="F1921" s="150"/>
      <c r="G1921" s="127"/>
      <c r="H1921" s="128"/>
      <c r="I1921" s="151" t="s">
        <v>98</v>
      </c>
      <c r="J1921" s="128"/>
      <c r="R1921" s="47">
        <v>113.06</v>
      </c>
      <c r="S1921" s="47">
        <v>113.06</v>
      </c>
      <c r="T1921" s="47">
        <v>73.31</v>
      </c>
      <c r="U1921" s="47">
        <v>73.31</v>
      </c>
    </row>
    <row r="1922" spans="1:21" ht="28.5" outlineLevel="1">
      <c r="A1922" s="147"/>
      <c r="B1922" s="148"/>
      <c r="C1922" s="148" t="s">
        <v>88</v>
      </c>
      <c r="D1922" s="149"/>
      <c r="E1922" s="134"/>
      <c r="F1922" s="150">
        <v>1162.25</v>
      </c>
      <c r="G1922" s="127" t="s">
        <v>943</v>
      </c>
      <c r="H1922" s="128">
        <v>87.91</v>
      </c>
      <c r="I1922" s="151">
        <v>1</v>
      </c>
      <c r="J1922" s="128">
        <v>87.91</v>
      </c>
      <c r="Q1922" s="47">
        <v>87.91</v>
      </c>
    </row>
    <row r="1923" spans="1:21" ht="28.5" outlineLevel="1">
      <c r="A1923" s="147"/>
      <c r="B1923" s="148"/>
      <c r="C1923" s="148" t="s">
        <v>89</v>
      </c>
      <c r="D1923" s="149"/>
      <c r="E1923" s="134"/>
      <c r="F1923" s="150">
        <v>107.31</v>
      </c>
      <c r="G1923" s="127" t="s">
        <v>944</v>
      </c>
      <c r="H1923" s="128">
        <v>8.82</v>
      </c>
      <c r="I1923" s="151">
        <v>1</v>
      </c>
      <c r="J1923" s="128">
        <v>8.82</v>
      </c>
    </row>
    <row r="1924" spans="1:21" ht="28.5" outlineLevel="1">
      <c r="A1924" s="147"/>
      <c r="B1924" s="148"/>
      <c r="C1924" s="148" t="s">
        <v>96</v>
      </c>
      <c r="D1924" s="149"/>
      <c r="E1924" s="134"/>
      <c r="F1924" s="150">
        <v>5.13</v>
      </c>
      <c r="G1924" s="127" t="s">
        <v>944</v>
      </c>
      <c r="H1924" s="160">
        <v>0.42</v>
      </c>
      <c r="I1924" s="151">
        <v>1</v>
      </c>
      <c r="J1924" s="160">
        <v>0.42</v>
      </c>
      <c r="Q1924" s="47">
        <v>0.42</v>
      </c>
    </row>
    <row r="1925" spans="1:21" ht="14.25" outlineLevel="1">
      <c r="A1925" s="147"/>
      <c r="B1925" s="148"/>
      <c r="C1925" s="148" t="s">
        <v>97</v>
      </c>
      <c r="D1925" s="149"/>
      <c r="E1925" s="134"/>
      <c r="F1925" s="150">
        <v>1088.73</v>
      </c>
      <c r="G1925" s="127" t="s">
        <v>98</v>
      </c>
      <c r="H1925" s="128">
        <v>56.83</v>
      </c>
      <c r="I1925" s="151">
        <v>1</v>
      </c>
      <c r="J1925" s="128">
        <v>56.83</v>
      </c>
    </row>
    <row r="1926" spans="1:21" ht="14.25" outlineLevel="1">
      <c r="A1926" s="147"/>
      <c r="B1926" s="148"/>
      <c r="C1926" s="148" t="s">
        <v>90</v>
      </c>
      <c r="D1926" s="149" t="s">
        <v>91</v>
      </c>
      <c r="E1926" s="134">
        <v>128</v>
      </c>
      <c r="F1926" s="150"/>
      <c r="G1926" s="127"/>
      <c r="H1926" s="128">
        <v>113.06</v>
      </c>
      <c r="I1926" s="151">
        <v>128</v>
      </c>
      <c r="J1926" s="128">
        <v>113.06</v>
      </c>
    </row>
    <row r="1927" spans="1:21" ht="14.25" outlineLevel="1">
      <c r="A1927" s="147"/>
      <c r="B1927" s="148"/>
      <c r="C1927" s="148" t="s">
        <v>92</v>
      </c>
      <c r="D1927" s="149" t="s">
        <v>91</v>
      </c>
      <c r="E1927" s="134">
        <v>83</v>
      </c>
      <c r="F1927" s="150"/>
      <c r="G1927" s="127"/>
      <c r="H1927" s="128">
        <v>73.31</v>
      </c>
      <c r="I1927" s="151">
        <v>83</v>
      </c>
      <c r="J1927" s="128">
        <v>73.31</v>
      </c>
    </row>
    <row r="1928" spans="1:21" ht="28.5" outlineLevel="1">
      <c r="A1928" s="152"/>
      <c r="B1928" s="153"/>
      <c r="C1928" s="153" t="s">
        <v>93</v>
      </c>
      <c r="D1928" s="154" t="s">
        <v>94</v>
      </c>
      <c r="E1928" s="155">
        <v>132.97999999999999</v>
      </c>
      <c r="F1928" s="156"/>
      <c r="G1928" s="157" t="s">
        <v>943</v>
      </c>
      <c r="H1928" s="158">
        <v>10.058314643999999</v>
      </c>
      <c r="I1928" s="159"/>
      <c r="J1928" s="158"/>
    </row>
    <row r="1929" spans="1:21" ht="15" outlineLevel="1">
      <c r="C1929" s="131" t="s">
        <v>95</v>
      </c>
      <c r="G1929" s="225">
        <v>339.93</v>
      </c>
      <c r="H1929" s="225"/>
      <c r="I1929" s="225">
        <v>339.93</v>
      </c>
      <c r="J1929" s="225"/>
      <c r="O1929" s="79">
        <v>339.93</v>
      </c>
      <c r="P1929" s="79">
        <v>339.93</v>
      </c>
    </row>
    <row r="1930" spans="1:21" ht="42.75" outlineLevel="1">
      <c r="A1930" s="152" t="s">
        <v>663</v>
      </c>
      <c r="B1930" s="153" t="s">
        <v>990</v>
      </c>
      <c r="C1930" s="153" t="s">
        <v>991</v>
      </c>
      <c r="D1930" s="154" t="s">
        <v>21</v>
      </c>
      <c r="E1930" s="155">
        <v>5.22</v>
      </c>
      <c r="F1930" s="156">
        <v>145.11000000000001</v>
      </c>
      <c r="G1930" s="157" t="s">
        <v>98</v>
      </c>
      <c r="H1930" s="158">
        <v>757.47</v>
      </c>
      <c r="I1930" s="159">
        <v>1</v>
      </c>
      <c r="J1930" s="158">
        <v>757.47</v>
      </c>
      <c r="R1930" s="47">
        <v>0</v>
      </c>
      <c r="S1930" s="47">
        <v>0</v>
      </c>
      <c r="T1930" s="47">
        <v>0</v>
      </c>
      <c r="U1930" s="47">
        <v>0</v>
      </c>
    </row>
    <row r="1931" spans="1:21" ht="15" outlineLevel="1">
      <c r="C1931" s="131" t="s">
        <v>95</v>
      </c>
      <c r="G1931" s="225">
        <v>757.47</v>
      </c>
      <c r="H1931" s="225"/>
      <c r="I1931" s="225">
        <v>757.47</v>
      </c>
      <c r="J1931" s="225"/>
      <c r="O1931" s="47">
        <v>757.47</v>
      </c>
      <c r="P1931" s="47">
        <v>757.47</v>
      </c>
    </row>
    <row r="1932" spans="1:21" ht="28.5" outlineLevel="1">
      <c r="A1932" s="147" t="s">
        <v>664</v>
      </c>
      <c r="B1932" s="148" t="s">
        <v>966</v>
      </c>
      <c r="C1932" s="148" t="s">
        <v>967</v>
      </c>
      <c r="D1932" s="149" t="s">
        <v>388</v>
      </c>
      <c r="E1932" s="134">
        <v>2.6099999999999999E-3</v>
      </c>
      <c r="F1932" s="150">
        <v>30398.560000000001</v>
      </c>
      <c r="G1932" s="127" t="s">
        <v>98</v>
      </c>
      <c r="H1932" s="128">
        <v>79.34</v>
      </c>
      <c r="I1932" s="151">
        <v>1</v>
      </c>
      <c r="J1932" s="128">
        <v>79.34</v>
      </c>
      <c r="R1932" s="47">
        <v>0</v>
      </c>
      <c r="S1932" s="47">
        <v>0</v>
      </c>
      <c r="T1932" s="47">
        <v>0</v>
      </c>
      <c r="U1932" s="47">
        <v>0</v>
      </c>
    </row>
    <row r="1933" spans="1:21" outlineLevel="1">
      <c r="A1933" s="161"/>
      <c r="B1933" s="161"/>
      <c r="C1933" s="162" t="s">
        <v>1106</v>
      </c>
      <c r="D1933" s="161"/>
      <c r="E1933" s="161"/>
      <c r="F1933" s="161"/>
      <c r="G1933" s="161"/>
      <c r="H1933" s="161"/>
      <c r="I1933" s="161"/>
      <c r="J1933" s="161"/>
    </row>
    <row r="1934" spans="1:21" ht="15" outlineLevel="1">
      <c r="C1934" s="131" t="s">
        <v>95</v>
      </c>
      <c r="G1934" s="225">
        <v>79.34</v>
      </c>
      <c r="H1934" s="225"/>
      <c r="I1934" s="225">
        <v>79.34</v>
      </c>
      <c r="J1934" s="225"/>
      <c r="O1934" s="47">
        <v>79.34</v>
      </c>
      <c r="P1934" s="47">
        <v>79.34</v>
      </c>
    </row>
    <row r="1935" spans="1:21" ht="71.25" outlineLevel="1">
      <c r="A1935" s="147" t="s">
        <v>665</v>
      </c>
      <c r="B1935" s="148" t="s">
        <v>994</v>
      </c>
      <c r="C1935" s="148" t="s">
        <v>995</v>
      </c>
      <c r="D1935" s="149" t="s">
        <v>965</v>
      </c>
      <c r="E1935" s="134">
        <v>0.50800000000000001</v>
      </c>
      <c r="F1935" s="150"/>
      <c r="G1935" s="127"/>
      <c r="H1935" s="128"/>
      <c r="I1935" s="151" t="s">
        <v>98</v>
      </c>
      <c r="J1935" s="128"/>
      <c r="R1935" s="47">
        <v>827.84</v>
      </c>
      <c r="S1935" s="47">
        <v>827.84</v>
      </c>
      <c r="T1935" s="47">
        <v>536.79999999999995</v>
      </c>
      <c r="U1935" s="47">
        <v>536.79999999999995</v>
      </c>
    </row>
    <row r="1936" spans="1:21" ht="28.5" outlineLevel="1">
      <c r="A1936" s="147"/>
      <c r="B1936" s="148"/>
      <c r="C1936" s="148" t="s">
        <v>88</v>
      </c>
      <c r="D1936" s="149"/>
      <c r="E1936" s="134"/>
      <c r="F1936" s="150">
        <v>874.52</v>
      </c>
      <c r="G1936" s="127" t="s">
        <v>943</v>
      </c>
      <c r="H1936" s="128">
        <v>643.73</v>
      </c>
      <c r="I1936" s="151">
        <v>1</v>
      </c>
      <c r="J1936" s="128">
        <v>643.73</v>
      </c>
      <c r="Q1936" s="47">
        <v>643.73</v>
      </c>
    </row>
    <row r="1937" spans="1:21" ht="28.5" outlineLevel="1">
      <c r="A1937" s="147"/>
      <c r="B1937" s="148"/>
      <c r="C1937" s="148" t="s">
        <v>89</v>
      </c>
      <c r="D1937" s="149"/>
      <c r="E1937" s="134"/>
      <c r="F1937" s="150">
        <v>112.14</v>
      </c>
      <c r="G1937" s="127" t="s">
        <v>944</v>
      </c>
      <c r="H1937" s="128">
        <v>89.72</v>
      </c>
      <c r="I1937" s="151">
        <v>1</v>
      </c>
      <c r="J1937" s="128">
        <v>89.72</v>
      </c>
    </row>
    <row r="1938" spans="1:21" ht="28.5" outlineLevel="1">
      <c r="A1938" s="147"/>
      <c r="B1938" s="148"/>
      <c r="C1938" s="148" t="s">
        <v>96</v>
      </c>
      <c r="D1938" s="149"/>
      <c r="E1938" s="134"/>
      <c r="F1938" s="150">
        <v>3.78</v>
      </c>
      <c r="G1938" s="127" t="s">
        <v>944</v>
      </c>
      <c r="H1938" s="160">
        <v>3.02</v>
      </c>
      <c r="I1938" s="151">
        <v>1</v>
      </c>
      <c r="J1938" s="160">
        <v>3.02</v>
      </c>
      <c r="Q1938" s="47">
        <v>3.02</v>
      </c>
    </row>
    <row r="1939" spans="1:21" ht="14.25" outlineLevel="1">
      <c r="A1939" s="147"/>
      <c r="B1939" s="148"/>
      <c r="C1939" s="148" t="s">
        <v>97</v>
      </c>
      <c r="D1939" s="149"/>
      <c r="E1939" s="134"/>
      <c r="F1939" s="150">
        <v>580.82000000000005</v>
      </c>
      <c r="G1939" s="127" t="s">
        <v>98</v>
      </c>
      <c r="H1939" s="128">
        <v>295.06</v>
      </c>
      <c r="I1939" s="151">
        <v>1</v>
      </c>
      <c r="J1939" s="128">
        <v>295.06</v>
      </c>
    </row>
    <row r="1940" spans="1:21" ht="14.25" outlineLevel="1">
      <c r="A1940" s="147"/>
      <c r="B1940" s="148"/>
      <c r="C1940" s="148" t="s">
        <v>90</v>
      </c>
      <c r="D1940" s="149" t="s">
        <v>91</v>
      </c>
      <c r="E1940" s="134">
        <v>128</v>
      </c>
      <c r="F1940" s="150"/>
      <c r="G1940" s="127"/>
      <c r="H1940" s="128">
        <v>827.84</v>
      </c>
      <c r="I1940" s="151">
        <v>128</v>
      </c>
      <c r="J1940" s="128">
        <v>827.84</v>
      </c>
    </row>
    <row r="1941" spans="1:21" ht="14.25" outlineLevel="1">
      <c r="A1941" s="147"/>
      <c r="B1941" s="148"/>
      <c r="C1941" s="148" t="s">
        <v>92</v>
      </c>
      <c r="D1941" s="149" t="s">
        <v>91</v>
      </c>
      <c r="E1941" s="134">
        <v>83</v>
      </c>
      <c r="F1941" s="150"/>
      <c r="G1941" s="127"/>
      <c r="H1941" s="128">
        <v>536.79999999999995</v>
      </c>
      <c r="I1941" s="151">
        <v>83</v>
      </c>
      <c r="J1941" s="128">
        <v>536.79999999999995</v>
      </c>
    </row>
    <row r="1942" spans="1:21" ht="28.5" outlineLevel="1">
      <c r="A1942" s="152"/>
      <c r="B1942" s="153"/>
      <c r="C1942" s="153" t="s">
        <v>93</v>
      </c>
      <c r="D1942" s="154" t="s">
        <v>94</v>
      </c>
      <c r="E1942" s="155">
        <v>100.06</v>
      </c>
      <c r="F1942" s="156"/>
      <c r="G1942" s="157" t="s">
        <v>943</v>
      </c>
      <c r="H1942" s="158">
        <v>73.653365520000008</v>
      </c>
      <c r="I1942" s="159"/>
      <c r="J1942" s="158"/>
    </row>
    <row r="1943" spans="1:21" ht="15" outlineLevel="1">
      <c r="C1943" s="131" t="s">
        <v>95</v>
      </c>
      <c r="G1943" s="225">
        <v>2393.1499999999996</v>
      </c>
      <c r="H1943" s="225"/>
      <c r="I1943" s="225">
        <v>2393.1499999999996</v>
      </c>
      <c r="J1943" s="225"/>
      <c r="O1943" s="79">
        <v>2393.1499999999996</v>
      </c>
      <c r="P1943" s="79">
        <v>2393.1499999999996</v>
      </c>
    </row>
    <row r="1944" spans="1:21" ht="57" outlineLevel="1">
      <c r="A1944" s="152" t="s">
        <v>666</v>
      </c>
      <c r="B1944" s="153" t="s">
        <v>997</v>
      </c>
      <c r="C1944" s="153" t="s">
        <v>998</v>
      </c>
      <c r="D1944" s="154" t="s">
        <v>21</v>
      </c>
      <c r="E1944" s="155">
        <v>50.8</v>
      </c>
      <c r="F1944" s="156">
        <v>142.99</v>
      </c>
      <c r="G1944" s="157" t="s">
        <v>98</v>
      </c>
      <c r="H1944" s="158">
        <v>7263.89</v>
      </c>
      <c r="I1944" s="159">
        <v>1</v>
      </c>
      <c r="J1944" s="158">
        <v>7263.89</v>
      </c>
      <c r="R1944" s="47">
        <v>0</v>
      </c>
      <c r="S1944" s="47">
        <v>0</v>
      </c>
      <c r="T1944" s="47">
        <v>0</v>
      </c>
      <c r="U1944" s="47">
        <v>0</v>
      </c>
    </row>
    <row r="1945" spans="1:21" ht="15" outlineLevel="1">
      <c r="C1945" s="131" t="s">
        <v>95</v>
      </c>
      <c r="G1945" s="225">
        <v>7263.89</v>
      </c>
      <c r="H1945" s="225"/>
      <c r="I1945" s="225">
        <v>7263.89</v>
      </c>
      <c r="J1945" s="225"/>
      <c r="O1945" s="47">
        <v>7263.89</v>
      </c>
      <c r="P1945" s="47">
        <v>7263.89</v>
      </c>
    </row>
    <row r="1946" spans="1:21" ht="28.5" outlineLevel="1">
      <c r="A1946" s="147" t="s">
        <v>668</v>
      </c>
      <c r="B1946" s="148" t="s">
        <v>966</v>
      </c>
      <c r="C1946" s="148" t="s">
        <v>967</v>
      </c>
      <c r="D1946" s="149" t="s">
        <v>388</v>
      </c>
      <c r="E1946" s="134">
        <v>2.5399999999999999E-2</v>
      </c>
      <c r="F1946" s="150">
        <v>30398.560000000001</v>
      </c>
      <c r="G1946" s="127" t="s">
        <v>98</v>
      </c>
      <c r="H1946" s="128">
        <v>772.12</v>
      </c>
      <c r="I1946" s="151">
        <v>1</v>
      </c>
      <c r="J1946" s="128">
        <v>772.12</v>
      </c>
      <c r="R1946" s="47">
        <v>0</v>
      </c>
      <c r="S1946" s="47">
        <v>0</v>
      </c>
      <c r="T1946" s="47">
        <v>0</v>
      </c>
      <c r="U1946" s="47">
        <v>0</v>
      </c>
    </row>
    <row r="1947" spans="1:21" outlineLevel="1">
      <c r="A1947" s="161"/>
      <c r="B1947" s="161"/>
      <c r="C1947" s="162" t="s">
        <v>1107</v>
      </c>
      <c r="D1947" s="161"/>
      <c r="E1947" s="161"/>
      <c r="F1947" s="161"/>
      <c r="G1947" s="161"/>
      <c r="H1947" s="161"/>
      <c r="I1947" s="161"/>
      <c r="J1947" s="161"/>
    </row>
    <row r="1948" spans="1:21" ht="15" outlineLevel="1">
      <c r="C1948" s="131" t="s">
        <v>95</v>
      </c>
      <c r="G1948" s="225">
        <v>772.12</v>
      </c>
      <c r="H1948" s="225"/>
      <c r="I1948" s="225">
        <v>772.12</v>
      </c>
      <c r="J1948" s="225"/>
      <c r="O1948" s="47">
        <v>772.12</v>
      </c>
      <c r="P1948" s="47">
        <v>772.12</v>
      </c>
    </row>
    <row r="1949" spans="1:21" ht="71.25" outlineLevel="1">
      <c r="A1949" s="147" t="s">
        <v>669</v>
      </c>
      <c r="B1949" s="148" t="s">
        <v>1001</v>
      </c>
      <c r="C1949" s="148" t="s">
        <v>1002</v>
      </c>
      <c r="D1949" s="149" t="s">
        <v>965</v>
      </c>
      <c r="E1949" s="134">
        <v>3.0000000000000001E-3</v>
      </c>
      <c r="F1949" s="150"/>
      <c r="G1949" s="127"/>
      <c r="H1949" s="128"/>
      <c r="I1949" s="151" t="s">
        <v>98</v>
      </c>
      <c r="J1949" s="128"/>
      <c r="R1949" s="47">
        <v>3.96</v>
      </c>
      <c r="S1949" s="47">
        <v>3.96</v>
      </c>
      <c r="T1949" s="47">
        <v>2.56</v>
      </c>
      <c r="U1949" s="47">
        <v>2.56</v>
      </c>
    </row>
    <row r="1950" spans="1:21" ht="28.5" outlineLevel="1">
      <c r="A1950" s="147"/>
      <c r="B1950" s="148"/>
      <c r="C1950" s="148" t="s">
        <v>88</v>
      </c>
      <c r="D1950" s="149"/>
      <c r="E1950" s="134"/>
      <c r="F1950" s="150">
        <v>706.89</v>
      </c>
      <c r="G1950" s="127" t="s">
        <v>943</v>
      </c>
      <c r="H1950" s="128">
        <v>3.07</v>
      </c>
      <c r="I1950" s="151">
        <v>1</v>
      </c>
      <c r="J1950" s="128">
        <v>3.07</v>
      </c>
      <c r="Q1950" s="47">
        <v>3.07</v>
      </c>
    </row>
    <row r="1951" spans="1:21" ht="28.5" outlineLevel="1">
      <c r="A1951" s="147"/>
      <c r="B1951" s="148"/>
      <c r="C1951" s="148" t="s">
        <v>89</v>
      </c>
      <c r="D1951" s="149"/>
      <c r="E1951" s="134"/>
      <c r="F1951" s="150">
        <v>117.24</v>
      </c>
      <c r="G1951" s="127" t="s">
        <v>944</v>
      </c>
      <c r="H1951" s="128">
        <v>0.55000000000000004</v>
      </c>
      <c r="I1951" s="151">
        <v>1</v>
      </c>
      <c r="J1951" s="128">
        <v>0.55000000000000004</v>
      </c>
    </row>
    <row r="1952" spans="1:21" ht="28.5" outlineLevel="1">
      <c r="A1952" s="147"/>
      <c r="B1952" s="148"/>
      <c r="C1952" s="148" t="s">
        <v>96</v>
      </c>
      <c r="D1952" s="149"/>
      <c r="E1952" s="134"/>
      <c r="F1952" s="150">
        <v>4.1900000000000004</v>
      </c>
      <c r="G1952" s="127" t="s">
        <v>944</v>
      </c>
      <c r="H1952" s="160">
        <v>0.02</v>
      </c>
      <c r="I1952" s="151">
        <v>1</v>
      </c>
      <c r="J1952" s="160">
        <v>0.02</v>
      </c>
      <c r="Q1952" s="47">
        <v>0.02</v>
      </c>
    </row>
    <row r="1953" spans="1:21" ht="14.25" outlineLevel="1">
      <c r="A1953" s="147"/>
      <c r="B1953" s="148"/>
      <c r="C1953" s="148" t="s">
        <v>97</v>
      </c>
      <c r="D1953" s="149"/>
      <c r="E1953" s="134"/>
      <c r="F1953" s="150">
        <v>577.76</v>
      </c>
      <c r="G1953" s="127" t="s">
        <v>98</v>
      </c>
      <c r="H1953" s="128">
        <v>1.73</v>
      </c>
      <c r="I1953" s="151">
        <v>1</v>
      </c>
      <c r="J1953" s="128">
        <v>1.73</v>
      </c>
    </row>
    <row r="1954" spans="1:21" ht="14.25" outlineLevel="1">
      <c r="A1954" s="147"/>
      <c r="B1954" s="148"/>
      <c r="C1954" s="148" t="s">
        <v>90</v>
      </c>
      <c r="D1954" s="149" t="s">
        <v>91</v>
      </c>
      <c r="E1954" s="134">
        <v>128</v>
      </c>
      <c r="F1954" s="150"/>
      <c r="G1954" s="127"/>
      <c r="H1954" s="128">
        <v>3.96</v>
      </c>
      <c r="I1954" s="151">
        <v>128</v>
      </c>
      <c r="J1954" s="128">
        <v>3.96</v>
      </c>
    </row>
    <row r="1955" spans="1:21" ht="14.25" outlineLevel="1">
      <c r="A1955" s="147"/>
      <c r="B1955" s="148"/>
      <c r="C1955" s="148" t="s">
        <v>92</v>
      </c>
      <c r="D1955" s="149" t="s">
        <v>91</v>
      </c>
      <c r="E1955" s="134">
        <v>83</v>
      </c>
      <c r="F1955" s="150"/>
      <c r="G1955" s="127"/>
      <c r="H1955" s="128">
        <v>2.56</v>
      </c>
      <c r="I1955" s="151">
        <v>83</v>
      </c>
      <c r="J1955" s="128">
        <v>2.56</v>
      </c>
    </row>
    <row r="1956" spans="1:21" ht="28.5" outlineLevel="1">
      <c r="A1956" s="152"/>
      <c r="B1956" s="153"/>
      <c r="C1956" s="153" t="s">
        <v>93</v>
      </c>
      <c r="D1956" s="154" t="s">
        <v>94</v>
      </c>
      <c r="E1956" s="155">
        <v>80.88</v>
      </c>
      <c r="F1956" s="156"/>
      <c r="G1956" s="157" t="s">
        <v>943</v>
      </c>
      <c r="H1956" s="158">
        <v>0.35158535999999996</v>
      </c>
      <c r="I1956" s="159"/>
      <c r="J1956" s="158"/>
    </row>
    <row r="1957" spans="1:21" ht="15" outlineLevel="1">
      <c r="C1957" s="131" t="s">
        <v>95</v>
      </c>
      <c r="G1957" s="225">
        <v>11.87</v>
      </c>
      <c r="H1957" s="225"/>
      <c r="I1957" s="225">
        <v>11.87</v>
      </c>
      <c r="J1957" s="225"/>
      <c r="O1957" s="79">
        <v>11.87</v>
      </c>
      <c r="P1957" s="79">
        <v>11.87</v>
      </c>
    </row>
    <row r="1958" spans="1:21" ht="42.75" outlineLevel="1">
      <c r="A1958" s="152" t="s">
        <v>670</v>
      </c>
      <c r="B1958" s="153" t="s">
        <v>1004</v>
      </c>
      <c r="C1958" s="153" t="s">
        <v>1005</v>
      </c>
      <c r="D1958" s="154" t="s">
        <v>21</v>
      </c>
      <c r="E1958" s="155">
        <v>0.3</v>
      </c>
      <c r="F1958" s="156">
        <v>151.83000000000001</v>
      </c>
      <c r="G1958" s="157" t="s">
        <v>98</v>
      </c>
      <c r="H1958" s="158">
        <v>45.55</v>
      </c>
      <c r="I1958" s="159">
        <v>1</v>
      </c>
      <c r="J1958" s="158">
        <v>45.55</v>
      </c>
      <c r="R1958" s="47">
        <v>0</v>
      </c>
      <c r="S1958" s="47">
        <v>0</v>
      </c>
      <c r="T1958" s="47">
        <v>0</v>
      </c>
      <c r="U1958" s="47">
        <v>0</v>
      </c>
    </row>
    <row r="1959" spans="1:21" ht="15" outlineLevel="1">
      <c r="C1959" s="131" t="s">
        <v>95</v>
      </c>
      <c r="G1959" s="225">
        <v>45.55</v>
      </c>
      <c r="H1959" s="225"/>
      <c r="I1959" s="225">
        <v>45.55</v>
      </c>
      <c r="J1959" s="225"/>
      <c r="O1959" s="47">
        <v>45.55</v>
      </c>
      <c r="P1959" s="47">
        <v>45.55</v>
      </c>
    </row>
    <row r="1960" spans="1:21" ht="28.5" outlineLevel="1">
      <c r="A1960" s="147" t="s">
        <v>671</v>
      </c>
      <c r="B1960" s="148" t="s">
        <v>966</v>
      </c>
      <c r="C1960" s="148" t="s">
        <v>967</v>
      </c>
      <c r="D1960" s="149" t="s">
        <v>388</v>
      </c>
      <c r="E1960" s="134">
        <v>1.4999999999999999E-4</v>
      </c>
      <c r="F1960" s="150">
        <v>30398.560000000001</v>
      </c>
      <c r="G1960" s="127" t="s">
        <v>98</v>
      </c>
      <c r="H1960" s="128">
        <v>4.5599999999999996</v>
      </c>
      <c r="I1960" s="151">
        <v>1</v>
      </c>
      <c r="J1960" s="128">
        <v>4.5599999999999996</v>
      </c>
      <c r="R1960" s="47">
        <v>0</v>
      </c>
      <c r="S1960" s="47">
        <v>0</v>
      </c>
      <c r="T1960" s="47">
        <v>0</v>
      </c>
      <c r="U1960" s="47">
        <v>0</v>
      </c>
    </row>
    <row r="1961" spans="1:21" outlineLevel="1">
      <c r="A1961" s="161"/>
      <c r="B1961" s="161"/>
      <c r="C1961" s="162" t="s">
        <v>1108</v>
      </c>
      <c r="D1961" s="161"/>
      <c r="E1961" s="161"/>
      <c r="F1961" s="161"/>
      <c r="G1961" s="161"/>
      <c r="H1961" s="161"/>
      <c r="I1961" s="161"/>
      <c r="J1961" s="161"/>
    </row>
    <row r="1962" spans="1:21" ht="15" outlineLevel="1">
      <c r="C1962" s="131" t="s">
        <v>95</v>
      </c>
      <c r="G1962" s="225">
        <v>4.5599999999999996</v>
      </c>
      <c r="H1962" s="225"/>
      <c r="I1962" s="225">
        <v>4.5599999999999996</v>
      </c>
      <c r="J1962" s="225"/>
      <c r="O1962" s="47">
        <v>4.5599999999999996</v>
      </c>
      <c r="P1962" s="47">
        <v>4.5599999999999996</v>
      </c>
    </row>
    <row r="1963" spans="1:21" ht="71.25" outlineLevel="1">
      <c r="A1963" s="147" t="s">
        <v>1109</v>
      </c>
      <c r="B1963" s="148" t="s">
        <v>1110</v>
      </c>
      <c r="C1963" s="148" t="s">
        <v>1111</v>
      </c>
      <c r="D1963" s="149" t="s">
        <v>965</v>
      </c>
      <c r="E1963" s="134">
        <v>1.44E-2</v>
      </c>
      <c r="F1963" s="150"/>
      <c r="G1963" s="127"/>
      <c r="H1963" s="128"/>
      <c r="I1963" s="151" t="s">
        <v>98</v>
      </c>
      <c r="J1963" s="128"/>
      <c r="R1963" s="47">
        <v>14.5</v>
      </c>
      <c r="S1963" s="47">
        <v>14.5</v>
      </c>
      <c r="T1963" s="47">
        <v>9.4</v>
      </c>
      <c r="U1963" s="47">
        <v>9.4</v>
      </c>
    </row>
    <row r="1964" spans="1:21" ht="28.5" outlineLevel="1">
      <c r="A1964" s="147"/>
      <c r="B1964" s="148"/>
      <c r="C1964" s="148" t="s">
        <v>88</v>
      </c>
      <c r="D1964" s="149"/>
      <c r="E1964" s="134"/>
      <c r="F1964" s="150">
        <v>538.29999999999995</v>
      </c>
      <c r="G1964" s="127" t="s">
        <v>943</v>
      </c>
      <c r="H1964" s="128">
        <v>11.23</v>
      </c>
      <c r="I1964" s="151">
        <v>1</v>
      </c>
      <c r="J1964" s="128">
        <v>11.23</v>
      </c>
      <c r="Q1964" s="47">
        <v>11.23</v>
      </c>
    </row>
    <row r="1965" spans="1:21" ht="28.5" outlineLevel="1">
      <c r="A1965" s="147"/>
      <c r="B1965" s="148"/>
      <c r="C1965" s="148" t="s">
        <v>89</v>
      </c>
      <c r="D1965" s="149"/>
      <c r="E1965" s="134"/>
      <c r="F1965" s="150">
        <v>114.47</v>
      </c>
      <c r="G1965" s="127" t="s">
        <v>944</v>
      </c>
      <c r="H1965" s="128">
        <v>2.6</v>
      </c>
      <c r="I1965" s="151">
        <v>1</v>
      </c>
      <c r="J1965" s="128">
        <v>2.6</v>
      </c>
    </row>
    <row r="1966" spans="1:21" ht="28.5" outlineLevel="1">
      <c r="A1966" s="147"/>
      <c r="B1966" s="148"/>
      <c r="C1966" s="148" t="s">
        <v>96</v>
      </c>
      <c r="D1966" s="149"/>
      <c r="E1966" s="134"/>
      <c r="F1966" s="150">
        <v>4.32</v>
      </c>
      <c r="G1966" s="127" t="s">
        <v>944</v>
      </c>
      <c r="H1966" s="160">
        <v>0.1</v>
      </c>
      <c r="I1966" s="151">
        <v>1</v>
      </c>
      <c r="J1966" s="160">
        <v>0.1</v>
      </c>
      <c r="Q1966" s="47">
        <v>0.1</v>
      </c>
    </row>
    <row r="1967" spans="1:21" ht="14.25" outlineLevel="1">
      <c r="A1967" s="147"/>
      <c r="B1967" s="148"/>
      <c r="C1967" s="148" t="s">
        <v>97</v>
      </c>
      <c r="D1967" s="149"/>
      <c r="E1967" s="134"/>
      <c r="F1967" s="150">
        <v>703.7</v>
      </c>
      <c r="G1967" s="127" t="s">
        <v>98</v>
      </c>
      <c r="H1967" s="128">
        <v>10.130000000000001</v>
      </c>
      <c r="I1967" s="151">
        <v>1</v>
      </c>
      <c r="J1967" s="128">
        <v>10.130000000000001</v>
      </c>
    </row>
    <row r="1968" spans="1:21" ht="14.25" outlineLevel="1">
      <c r="A1968" s="147"/>
      <c r="B1968" s="148"/>
      <c r="C1968" s="148" t="s">
        <v>90</v>
      </c>
      <c r="D1968" s="149" t="s">
        <v>91</v>
      </c>
      <c r="E1968" s="134">
        <v>128</v>
      </c>
      <c r="F1968" s="150"/>
      <c r="G1968" s="127"/>
      <c r="H1968" s="128">
        <v>14.5</v>
      </c>
      <c r="I1968" s="151">
        <v>128</v>
      </c>
      <c r="J1968" s="128">
        <v>14.5</v>
      </c>
    </row>
    <row r="1969" spans="1:21" ht="14.25" outlineLevel="1">
      <c r="A1969" s="147"/>
      <c r="B1969" s="148"/>
      <c r="C1969" s="148" t="s">
        <v>92</v>
      </c>
      <c r="D1969" s="149" t="s">
        <v>91</v>
      </c>
      <c r="E1969" s="134">
        <v>83</v>
      </c>
      <c r="F1969" s="150"/>
      <c r="G1969" s="127"/>
      <c r="H1969" s="128">
        <v>9.4</v>
      </c>
      <c r="I1969" s="151">
        <v>83</v>
      </c>
      <c r="J1969" s="128">
        <v>9.4</v>
      </c>
    </row>
    <row r="1970" spans="1:21" ht="28.5" outlineLevel="1">
      <c r="A1970" s="152"/>
      <c r="B1970" s="153"/>
      <c r="C1970" s="153" t="s">
        <v>93</v>
      </c>
      <c r="D1970" s="154" t="s">
        <v>94</v>
      </c>
      <c r="E1970" s="155">
        <v>61.59</v>
      </c>
      <c r="F1970" s="156"/>
      <c r="G1970" s="157" t="s">
        <v>943</v>
      </c>
      <c r="H1970" s="158">
        <v>1.2851123040000001</v>
      </c>
      <c r="I1970" s="159"/>
      <c r="J1970" s="158"/>
    </row>
    <row r="1971" spans="1:21" ht="15" outlineLevel="1">
      <c r="C1971" s="131" t="s">
        <v>95</v>
      </c>
      <c r="G1971" s="225">
        <v>47.86</v>
      </c>
      <c r="H1971" s="225"/>
      <c r="I1971" s="225">
        <v>47.86</v>
      </c>
      <c r="J1971" s="225"/>
      <c r="O1971" s="79">
        <v>47.86</v>
      </c>
      <c r="P1971" s="79">
        <v>47.86</v>
      </c>
    </row>
    <row r="1972" spans="1:21" ht="42.75" outlineLevel="1">
      <c r="A1972" s="152" t="s">
        <v>1112</v>
      </c>
      <c r="B1972" s="153" t="s">
        <v>1113</v>
      </c>
      <c r="C1972" s="153" t="s">
        <v>1114</v>
      </c>
      <c r="D1972" s="154" t="s">
        <v>21</v>
      </c>
      <c r="E1972" s="155">
        <v>1.44</v>
      </c>
      <c r="F1972" s="156">
        <v>168.59</v>
      </c>
      <c r="G1972" s="157" t="s">
        <v>98</v>
      </c>
      <c r="H1972" s="158">
        <v>242.77</v>
      </c>
      <c r="I1972" s="159">
        <v>1</v>
      </c>
      <c r="J1972" s="158">
        <v>242.77</v>
      </c>
      <c r="R1972" s="47">
        <v>0</v>
      </c>
      <c r="S1972" s="47">
        <v>0</v>
      </c>
      <c r="T1972" s="47">
        <v>0</v>
      </c>
      <c r="U1972" s="47">
        <v>0</v>
      </c>
    </row>
    <row r="1973" spans="1:21" ht="15" outlineLevel="1">
      <c r="C1973" s="131" t="s">
        <v>95</v>
      </c>
      <c r="G1973" s="225">
        <v>242.77</v>
      </c>
      <c r="H1973" s="225"/>
      <c r="I1973" s="225">
        <v>242.77</v>
      </c>
      <c r="J1973" s="225"/>
      <c r="O1973" s="47">
        <v>242.77</v>
      </c>
      <c r="P1973" s="47">
        <v>242.77</v>
      </c>
    </row>
    <row r="1974" spans="1:21" ht="28.5" outlineLevel="1">
      <c r="A1974" s="147" t="s">
        <v>1115</v>
      </c>
      <c r="B1974" s="148" t="s">
        <v>966</v>
      </c>
      <c r="C1974" s="148" t="s">
        <v>967</v>
      </c>
      <c r="D1974" s="149" t="s">
        <v>388</v>
      </c>
      <c r="E1974" s="134">
        <v>7.2000000000000005E-4</v>
      </c>
      <c r="F1974" s="150">
        <v>30398.560000000001</v>
      </c>
      <c r="G1974" s="127" t="s">
        <v>98</v>
      </c>
      <c r="H1974" s="128">
        <v>21.89</v>
      </c>
      <c r="I1974" s="151">
        <v>1</v>
      </c>
      <c r="J1974" s="128">
        <v>21.89</v>
      </c>
      <c r="R1974" s="47">
        <v>0</v>
      </c>
      <c r="S1974" s="47">
        <v>0</v>
      </c>
      <c r="T1974" s="47">
        <v>0</v>
      </c>
      <c r="U1974" s="47">
        <v>0</v>
      </c>
    </row>
    <row r="1975" spans="1:21" outlineLevel="1">
      <c r="A1975" s="161"/>
      <c r="B1975" s="161"/>
      <c r="C1975" s="162" t="s">
        <v>1116</v>
      </c>
      <c r="D1975" s="161"/>
      <c r="E1975" s="161"/>
      <c r="F1975" s="161"/>
      <c r="G1975" s="161"/>
      <c r="H1975" s="161"/>
      <c r="I1975" s="161"/>
      <c r="J1975" s="161"/>
    </row>
    <row r="1976" spans="1:21" ht="15" outlineLevel="1">
      <c r="C1976" s="131" t="s">
        <v>95</v>
      </c>
      <c r="G1976" s="225">
        <v>21.89</v>
      </c>
      <c r="H1976" s="225"/>
      <c r="I1976" s="225">
        <v>21.89</v>
      </c>
      <c r="J1976" s="225"/>
      <c r="O1976" s="47">
        <v>21.89</v>
      </c>
      <c r="P1976" s="47">
        <v>21.89</v>
      </c>
    </row>
    <row r="1977" spans="1:21" ht="71.25" outlineLevel="1">
      <c r="A1977" s="147" t="s">
        <v>1117</v>
      </c>
      <c r="B1977" s="148" t="s">
        <v>957</v>
      </c>
      <c r="C1977" s="148" t="s">
        <v>1118</v>
      </c>
      <c r="D1977" s="149" t="s">
        <v>959</v>
      </c>
      <c r="E1977" s="134">
        <v>0.1042</v>
      </c>
      <c r="F1977" s="150"/>
      <c r="G1977" s="127"/>
      <c r="H1977" s="128"/>
      <c r="I1977" s="151" t="s">
        <v>98</v>
      </c>
      <c r="J1977" s="128"/>
      <c r="R1977" s="47">
        <v>10.29</v>
      </c>
      <c r="S1977" s="47">
        <v>10.29</v>
      </c>
      <c r="T1977" s="47">
        <v>8</v>
      </c>
      <c r="U1977" s="47">
        <v>8</v>
      </c>
    </row>
    <row r="1978" spans="1:21" outlineLevel="1">
      <c r="C1978" s="163" t="s">
        <v>1119</v>
      </c>
    </row>
    <row r="1979" spans="1:21" ht="14.25" outlineLevel="1">
      <c r="A1979" s="147"/>
      <c r="B1979" s="148"/>
      <c r="C1979" s="148" t="s">
        <v>88</v>
      </c>
      <c r="D1979" s="149"/>
      <c r="E1979" s="134"/>
      <c r="F1979" s="150">
        <v>79.36</v>
      </c>
      <c r="G1979" s="127" t="s">
        <v>961</v>
      </c>
      <c r="H1979" s="128">
        <v>11.41</v>
      </c>
      <c r="I1979" s="151">
        <v>1</v>
      </c>
      <c r="J1979" s="128">
        <v>11.41</v>
      </c>
      <c r="Q1979" s="47">
        <v>11.41</v>
      </c>
    </row>
    <row r="1980" spans="1:21" ht="14.25" outlineLevel="1">
      <c r="A1980" s="147"/>
      <c r="B1980" s="148"/>
      <c r="C1980" s="148" t="s">
        <v>89</v>
      </c>
      <c r="D1980" s="149"/>
      <c r="E1980" s="134"/>
      <c r="F1980" s="150">
        <v>2.66</v>
      </c>
      <c r="G1980" s="127" t="s">
        <v>962</v>
      </c>
      <c r="H1980" s="128">
        <v>0.42</v>
      </c>
      <c r="I1980" s="151">
        <v>1</v>
      </c>
      <c r="J1980" s="128">
        <v>0.42</v>
      </c>
    </row>
    <row r="1981" spans="1:21" ht="14.25" outlineLevel="1">
      <c r="A1981" s="147"/>
      <c r="B1981" s="148"/>
      <c r="C1981" s="148" t="s">
        <v>96</v>
      </c>
      <c r="D1981" s="149"/>
      <c r="E1981" s="134"/>
      <c r="F1981" s="150">
        <v>0.1</v>
      </c>
      <c r="G1981" s="127" t="s">
        <v>962</v>
      </c>
      <c r="H1981" s="160">
        <v>0.02</v>
      </c>
      <c r="I1981" s="151">
        <v>1</v>
      </c>
      <c r="J1981" s="160">
        <v>0.02</v>
      </c>
      <c r="Q1981" s="47">
        <v>0.02</v>
      </c>
    </row>
    <row r="1982" spans="1:21" ht="14.25" outlineLevel="1">
      <c r="A1982" s="147"/>
      <c r="B1982" s="148"/>
      <c r="C1982" s="148" t="s">
        <v>97</v>
      </c>
      <c r="D1982" s="149"/>
      <c r="E1982" s="134"/>
      <c r="F1982" s="150">
        <v>152.72999999999999</v>
      </c>
      <c r="G1982" s="127" t="s">
        <v>98</v>
      </c>
      <c r="H1982" s="128">
        <v>15.91</v>
      </c>
      <c r="I1982" s="151">
        <v>1</v>
      </c>
      <c r="J1982" s="128">
        <v>15.91</v>
      </c>
    </row>
    <row r="1983" spans="1:21" ht="14.25" outlineLevel="1">
      <c r="A1983" s="147"/>
      <c r="B1983" s="148"/>
      <c r="C1983" s="148" t="s">
        <v>90</v>
      </c>
      <c r="D1983" s="149" t="s">
        <v>91</v>
      </c>
      <c r="E1983" s="134">
        <v>90</v>
      </c>
      <c r="F1983" s="150"/>
      <c r="G1983" s="127"/>
      <c r="H1983" s="128">
        <v>10.29</v>
      </c>
      <c r="I1983" s="151">
        <v>90</v>
      </c>
      <c r="J1983" s="128">
        <v>10.29</v>
      </c>
    </row>
    <row r="1984" spans="1:21" ht="14.25" outlineLevel="1">
      <c r="A1984" s="147"/>
      <c r="B1984" s="148"/>
      <c r="C1984" s="148" t="s">
        <v>92</v>
      </c>
      <c r="D1984" s="149" t="s">
        <v>91</v>
      </c>
      <c r="E1984" s="134">
        <v>70</v>
      </c>
      <c r="F1984" s="150"/>
      <c r="G1984" s="127"/>
      <c r="H1984" s="128">
        <v>8</v>
      </c>
      <c r="I1984" s="151">
        <v>70</v>
      </c>
      <c r="J1984" s="128">
        <v>8</v>
      </c>
    </row>
    <row r="1985" spans="1:21" ht="14.25" outlineLevel="1">
      <c r="A1985" s="152"/>
      <c r="B1985" s="153"/>
      <c r="C1985" s="153" t="s">
        <v>93</v>
      </c>
      <c r="D1985" s="154" t="s">
        <v>94</v>
      </c>
      <c r="E1985" s="155">
        <v>9.08</v>
      </c>
      <c r="F1985" s="156"/>
      <c r="G1985" s="157" t="s">
        <v>961</v>
      </c>
      <c r="H1985" s="158">
        <v>1.3056676799999998</v>
      </c>
      <c r="I1985" s="159"/>
      <c r="J1985" s="158"/>
    </row>
    <row r="1986" spans="1:21" ht="15" outlineLevel="1">
      <c r="C1986" s="131" t="s">
        <v>95</v>
      </c>
      <c r="G1986" s="225">
        <v>46.03</v>
      </c>
      <c r="H1986" s="225"/>
      <c r="I1986" s="225">
        <v>46.03</v>
      </c>
      <c r="J1986" s="225"/>
      <c r="O1986" s="79">
        <v>46.03</v>
      </c>
      <c r="P1986" s="79">
        <v>46.03</v>
      </c>
    </row>
    <row r="1987" spans="1:21" ht="71.25" outlineLevel="1">
      <c r="A1987" s="147" t="s">
        <v>1120</v>
      </c>
      <c r="B1987" s="148" t="s">
        <v>963</v>
      </c>
      <c r="C1987" s="148" t="s">
        <v>1121</v>
      </c>
      <c r="D1987" s="149" t="s">
        <v>965</v>
      </c>
      <c r="E1987" s="134">
        <v>1.9E-2</v>
      </c>
      <c r="F1987" s="150"/>
      <c r="G1987" s="127"/>
      <c r="H1987" s="128"/>
      <c r="I1987" s="151" t="s">
        <v>98</v>
      </c>
      <c r="J1987" s="128"/>
      <c r="R1987" s="47">
        <v>51.97</v>
      </c>
      <c r="S1987" s="47">
        <v>51.97</v>
      </c>
      <c r="T1987" s="47">
        <v>33.700000000000003</v>
      </c>
      <c r="U1987" s="47">
        <v>33.700000000000003</v>
      </c>
    </row>
    <row r="1988" spans="1:21" ht="28.5" outlineLevel="1">
      <c r="A1988" s="147"/>
      <c r="B1988" s="148"/>
      <c r="C1988" s="148" t="s">
        <v>88</v>
      </c>
      <c r="D1988" s="149"/>
      <c r="E1988" s="134"/>
      <c r="F1988" s="150">
        <v>1467.1</v>
      </c>
      <c r="G1988" s="127" t="s">
        <v>943</v>
      </c>
      <c r="H1988" s="128">
        <v>40.39</v>
      </c>
      <c r="I1988" s="151">
        <v>1</v>
      </c>
      <c r="J1988" s="128">
        <v>40.39</v>
      </c>
      <c r="Q1988" s="47">
        <v>40.39</v>
      </c>
    </row>
    <row r="1989" spans="1:21" ht="28.5" outlineLevel="1">
      <c r="A1989" s="147"/>
      <c r="B1989" s="148"/>
      <c r="C1989" s="148" t="s">
        <v>89</v>
      </c>
      <c r="D1989" s="149"/>
      <c r="E1989" s="134"/>
      <c r="F1989" s="150">
        <v>145.07</v>
      </c>
      <c r="G1989" s="127" t="s">
        <v>944</v>
      </c>
      <c r="H1989" s="128">
        <v>4.34</v>
      </c>
      <c r="I1989" s="151">
        <v>1</v>
      </c>
      <c r="J1989" s="128">
        <v>4.34</v>
      </c>
    </row>
    <row r="1990" spans="1:21" ht="28.5" outlineLevel="1">
      <c r="A1990" s="147"/>
      <c r="B1990" s="148"/>
      <c r="C1990" s="148" t="s">
        <v>96</v>
      </c>
      <c r="D1990" s="149"/>
      <c r="E1990" s="134"/>
      <c r="F1990" s="150">
        <v>7.02</v>
      </c>
      <c r="G1990" s="127" t="s">
        <v>944</v>
      </c>
      <c r="H1990" s="160">
        <v>0.21</v>
      </c>
      <c r="I1990" s="151">
        <v>1</v>
      </c>
      <c r="J1990" s="160">
        <v>0.21</v>
      </c>
      <c r="Q1990" s="47">
        <v>0.21</v>
      </c>
    </row>
    <row r="1991" spans="1:21" ht="14.25" outlineLevel="1">
      <c r="A1991" s="147"/>
      <c r="B1991" s="148"/>
      <c r="C1991" s="148" t="s">
        <v>97</v>
      </c>
      <c r="D1991" s="149"/>
      <c r="E1991" s="134"/>
      <c r="F1991" s="150">
        <v>1770.74</v>
      </c>
      <c r="G1991" s="127" t="s">
        <v>98</v>
      </c>
      <c r="H1991" s="128">
        <v>33.64</v>
      </c>
      <c r="I1991" s="151">
        <v>1</v>
      </c>
      <c r="J1991" s="128">
        <v>33.64</v>
      </c>
    </row>
    <row r="1992" spans="1:21" ht="14.25" outlineLevel="1">
      <c r="A1992" s="147"/>
      <c r="B1992" s="148"/>
      <c r="C1992" s="148" t="s">
        <v>90</v>
      </c>
      <c r="D1992" s="149" t="s">
        <v>91</v>
      </c>
      <c r="E1992" s="134">
        <v>128</v>
      </c>
      <c r="F1992" s="150"/>
      <c r="G1992" s="127"/>
      <c r="H1992" s="128">
        <v>51.97</v>
      </c>
      <c r="I1992" s="151">
        <v>128</v>
      </c>
      <c r="J1992" s="128">
        <v>51.97</v>
      </c>
    </row>
    <row r="1993" spans="1:21" ht="14.25" outlineLevel="1">
      <c r="A1993" s="147"/>
      <c r="B1993" s="148"/>
      <c r="C1993" s="148" t="s">
        <v>92</v>
      </c>
      <c r="D1993" s="149" t="s">
        <v>91</v>
      </c>
      <c r="E1993" s="134">
        <v>83</v>
      </c>
      <c r="F1993" s="150"/>
      <c r="G1993" s="127"/>
      <c r="H1993" s="128">
        <v>33.700000000000003</v>
      </c>
      <c r="I1993" s="151">
        <v>83</v>
      </c>
      <c r="J1993" s="128">
        <v>33.700000000000003</v>
      </c>
    </row>
    <row r="1994" spans="1:21" ht="28.5" outlineLevel="1">
      <c r="A1994" s="152"/>
      <c r="B1994" s="153"/>
      <c r="C1994" s="153" t="s">
        <v>93</v>
      </c>
      <c r="D1994" s="154" t="s">
        <v>94</v>
      </c>
      <c r="E1994" s="155">
        <v>167.86</v>
      </c>
      <c r="F1994" s="156"/>
      <c r="G1994" s="157" t="s">
        <v>943</v>
      </c>
      <c r="H1994" s="158">
        <v>4.6213536599999996</v>
      </c>
      <c r="I1994" s="159"/>
      <c r="J1994" s="158"/>
    </row>
    <row r="1995" spans="1:21" ht="15" outlineLevel="1">
      <c r="C1995" s="131" t="s">
        <v>95</v>
      </c>
      <c r="G1995" s="225">
        <v>164.04000000000002</v>
      </c>
      <c r="H1995" s="225"/>
      <c r="I1995" s="225">
        <v>164.04000000000002</v>
      </c>
      <c r="J1995" s="225"/>
      <c r="O1995" s="79">
        <v>164.04000000000002</v>
      </c>
      <c r="P1995" s="79">
        <v>164.04000000000002</v>
      </c>
    </row>
    <row r="1996" spans="1:21" ht="82.5" outlineLevel="1">
      <c r="A1996" s="152" t="s">
        <v>1122</v>
      </c>
      <c r="B1996" s="153" t="s">
        <v>432</v>
      </c>
      <c r="C1996" s="153" t="s">
        <v>185</v>
      </c>
      <c r="D1996" s="154" t="s">
        <v>21</v>
      </c>
      <c r="E1996" s="155">
        <v>1.19</v>
      </c>
      <c r="F1996" s="156">
        <v>1569.13</v>
      </c>
      <c r="G1996" s="157" t="s">
        <v>98</v>
      </c>
      <c r="H1996" s="158">
        <v>1867.26</v>
      </c>
      <c r="I1996" s="159">
        <v>1</v>
      </c>
      <c r="J1996" s="158">
        <v>1867.26</v>
      </c>
      <c r="R1996" s="47">
        <v>0</v>
      </c>
      <c r="S1996" s="47">
        <v>0</v>
      </c>
      <c r="T1996" s="47">
        <v>0</v>
      </c>
      <c r="U1996" s="47">
        <v>0</v>
      </c>
    </row>
    <row r="1997" spans="1:21" ht="15" outlineLevel="1">
      <c r="C1997" s="131" t="s">
        <v>95</v>
      </c>
      <c r="G1997" s="225">
        <v>1867.26</v>
      </c>
      <c r="H1997" s="225"/>
      <c r="I1997" s="225">
        <v>1867.26</v>
      </c>
      <c r="J1997" s="225"/>
      <c r="O1997" s="47">
        <v>1867.26</v>
      </c>
      <c r="P1997" s="47">
        <v>1867.26</v>
      </c>
    </row>
    <row r="1998" spans="1:21" ht="82.5" outlineLevel="1">
      <c r="A1998" s="152" t="s">
        <v>1123</v>
      </c>
      <c r="B1998" s="153" t="s">
        <v>432</v>
      </c>
      <c r="C1998" s="153" t="s">
        <v>186</v>
      </c>
      <c r="D1998" s="154" t="s">
        <v>21</v>
      </c>
      <c r="E1998" s="155">
        <v>0.71</v>
      </c>
      <c r="F1998" s="156">
        <v>1569.13</v>
      </c>
      <c r="G1998" s="157" t="s">
        <v>98</v>
      </c>
      <c r="H1998" s="158">
        <v>1114.08</v>
      </c>
      <c r="I1998" s="159">
        <v>1</v>
      </c>
      <c r="J1998" s="158">
        <v>1114.08</v>
      </c>
      <c r="R1998" s="47">
        <v>0</v>
      </c>
      <c r="S1998" s="47">
        <v>0</v>
      </c>
      <c r="T1998" s="47">
        <v>0</v>
      </c>
      <c r="U1998" s="47">
        <v>0</v>
      </c>
    </row>
    <row r="1999" spans="1:21" ht="15" outlineLevel="1">
      <c r="C1999" s="131" t="s">
        <v>95</v>
      </c>
      <c r="G1999" s="225">
        <v>1114.08</v>
      </c>
      <c r="H1999" s="225"/>
      <c r="I1999" s="225">
        <v>1114.08</v>
      </c>
      <c r="J1999" s="225"/>
      <c r="O1999" s="47">
        <v>1114.08</v>
      </c>
      <c r="P1999" s="47">
        <v>1114.08</v>
      </c>
    </row>
    <row r="2000" spans="1:21" ht="28.5" outlineLevel="1">
      <c r="A2000" s="147" t="s">
        <v>1124</v>
      </c>
      <c r="B2000" s="148" t="s">
        <v>966</v>
      </c>
      <c r="C2000" s="148" t="s">
        <v>967</v>
      </c>
      <c r="D2000" s="149" t="s">
        <v>388</v>
      </c>
      <c r="E2000" s="134">
        <v>9.5E-4</v>
      </c>
      <c r="F2000" s="150">
        <v>30398.560000000001</v>
      </c>
      <c r="G2000" s="127" t="s">
        <v>98</v>
      </c>
      <c r="H2000" s="128">
        <v>28.88</v>
      </c>
      <c r="I2000" s="151">
        <v>1</v>
      </c>
      <c r="J2000" s="128">
        <v>28.88</v>
      </c>
      <c r="R2000" s="47">
        <v>0</v>
      </c>
      <c r="S2000" s="47">
        <v>0</v>
      </c>
      <c r="T2000" s="47">
        <v>0</v>
      </c>
      <c r="U2000" s="47">
        <v>0</v>
      </c>
    </row>
    <row r="2001" spans="1:21" outlineLevel="1">
      <c r="A2001" s="161"/>
      <c r="B2001" s="161"/>
      <c r="C2001" s="162" t="s">
        <v>1125</v>
      </c>
      <c r="D2001" s="161"/>
      <c r="E2001" s="161"/>
      <c r="F2001" s="161"/>
      <c r="G2001" s="161"/>
      <c r="H2001" s="161"/>
      <c r="I2001" s="161"/>
      <c r="J2001" s="161"/>
    </row>
    <row r="2002" spans="1:21" ht="15" outlineLevel="1">
      <c r="C2002" s="131" t="s">
        <v>95</v>
      </c>
      <c r="G2002" s="225">
        <v>28.88</v>
      </c>
      <c r="H2002" s="225"/>
      <c r="I2002" s="225">
        <v>28.88</v>
      </c>
      <c r="J2002" s="225"/>
      <c r="O2002" s="47">
        <v>28.88</v>
      </c>
      <c r="P2002" s="47">
        <v>28.88</v>
      </c>
    </row>
    <row r="2003" spans="1:21" ht="71.25" outlineLevel="1">
      <c r="A2003" s="147" t="s">
        <v>1126</v>
      </c>
      <c r="B2003" s="148" t="s">
        <v>974</v>
      </c>
      <c r="C2003" s="148" t="s">
        <v>1127</v>
      </c>
      <c r="D2003" s="149" t="s">
        <v>965</v>
      </c>
      <c r="E2003" s="134">
        <v>1.6799999999999999E-2</v>
      </c>
      <c r="F2003" s="150"/>
      <c r="G2003" s="127"/>
      <c r="H2003" s="128"/>
      <c r="I2003" s="151" t="s">
        <v>98</v>
      </c>
      <c r="J2003" s="128"/>
      <c r="R2003" s="47">
        <v>42.05</v>
      </c>
      <c r="S2003" s="47">
        <v>42.05</v>
      </c>
      <c r="T2003" s="47">
        <v>27.27</v>
      </c>
      <c r="U2003" s="47">
        <v>27.27</v>
      </c>
    </row>
    <row r="2004" spans="1:21" ht="28.5" outlineLevel="1">
      <c r="A2004" s="147"/>
      <c r="B2004" s="148"/>
      <c r="C2004" s="148" t="s">
        <v>88</v>
      </c>
      <c r="D2004" s="149"/>
      <c r="E2004" s="134"/>
      <c r="F2004" s="150">
        <v>1343.25</v>
      </c>
      <c r="G2004" s="127" t="s">
        <v>943</v>
      </c>
      <c r="H2004" s="128">
        <v>32.700000000000003</v>
      </c>
      <c r="I2004" s="151">
        <v>1</v>
      </c>
      <c r="J2004" s="128">
        <v>32.700000000000003</v>
      </c>
      <c r="Q2004" s="47">
        <v>32.700000000000003</v>
      </c>
    </row>
    <row r="2005" spans="1:21" ht="28.5" outlineLevel="1">
      <c r="A2005" s="147"/>
      <c r="B2005" s="148"/>
      <c r="C2005" s="148" t="s">
        <v>89</v>
      </c>
      <c r="D2005" s="149"/>
      <c r="E2005" s="134"/>
      <c r="F2005" s="150">
        <v>117.92</v>
      </c>
      <c r="G2005" s="127" t="s">
        <v>944</v>
      </c>
      <c r="H2005" s="128">
        <v>3.12</v>
      </c>
      <c r="I2005" s="151">
        <v>1</v>
      </c>
      <c r="J2005" s="128">
        <v>3.12</v>
      </c>
    </row>
    <row r="2006" spans="1:21" ht="28.5" outlineLevel="1">
      <c r="A2006" s="147"/>
      <c r="B2006" s="148"/>
      <c r="C2006" s="148" t="s">
        <v>96</v>
      </c>
      <c r="D2006" s="149"/>
      <c r="E2006" s="134"/>
      <c r="F2006" s="150">
        <v>5.81</v>
      </c>
      <c r="G2006" s="127" t="s">
        <v>944</v>
      </c>
      <c r="H2006" s="160">
        <v>0.15</v>
      </c>
      <c r="I2006" s="151">
        <v>1</v>
      </c>
      <c r="J2006" s="160">
        <v>0.15</v>
      </c>
      <c r="Q2006" s="47">
        <v>0.15</v>
      </c>
    </row>
    <row r="2007" spans="1:21" ht="14.25" outlineLevel="1">
      <c r="A2007" s="147"/>
      <c r="B2007" s="148"/>
      <c r="C2007" s="148" t="s">
        <v>97</v>
      </c>
      <c r="D2007" s="149"/>
      <c r="E2007" s="134"/>
      <c r="F2007" s="150">
        <v>1589.35</v>
      </c>
      <c r="G2007" s="127" t="s">
        <v>98</v>
      </c>
      <c r="H2007" s="128">
        <v>26.7</v>
      </c>
      <c r="I2007" s="151">
        <v>1</v>
      </c>
      <c r="J2007" s="128">
        <v>26.7</v>
      </c>
    </row>
    <row r="2008" spans="1:21" ht="14.25" outlineLevel="1">
      <c r="A2008" s="147"/>
      <c r="B2008" s="148"/>
      <c r="C2008" s="148" t="s">
        <v>90</v>
      </c>
      <c r="D2008" s="149" t="s">
        <v>91</v>
      </c>
      <c r="E2008" s="134">
        <v>128</v>
      </c>
      <c r="F2008" s="150"/>
      <c r="G2008" s="127"/>
      <c r="H2008" s="128">
        <v>42.05</v>
      </c>
      <c r="I2008" s="151">
        <v>128</v>
      </c>
      <c r="J2008" s="128">
        <v>42.05</v>
      </c>
    </row>
    <row r="2009" spans="1:21" ht="14.25" outlineLevel="1">
      <c r="A2009" s="147"/>
      <c r="B2009" s="148"/>
      <c r="C2009" s="148" t="s">
        <v>92</v>
      </c>
      <c r="D2009" s="149" t="s">
        <v>91</v>
      </c>
      <c r="E2009" s="134">
        <v>83</v>
      </c>
      <c r="F2009" s="150"/>
      <c r="G2009" s="127"/>
      <c r="H2009" s="128">
        <v>27.27</v>
      </c>
      <c r="I2009" s="151">
        <v>83</v>
      </c>
      <c r="J2009" s="128">
        <v>27.27</v>
      </c>
    </row>
    <row r="2010" spans="1:21" ht="28.5" outlineLevel="1">
      <c r="A2010" s="152"/>
      <c r="B2010" s="153"/>
      <c r="C2010" s="153" t="s">
        <v>93</v>
      </c>
      <c r="D2010" s="154" t="s">
        <v>94</v>
      </c>
      <c r="E2010" s="155">
        <v>153.69</v>
      </c>
      <c r="F2010" s="156"/>
      <c r="G2010" s="157" t="s">
        <v>943</v>
      </c>
      <c r="H2010" s="158">
        <v>3.7413064079999994</v>
      </c>
      <c r="I2010" s="159"/>
      <c r="J2010" s="158"/>
    </row>
    <row r="2011" spans="1:21" ht="15" outlineLevel="1">
      <c r="C2011" s="131" t="s">
        <v>95</v>
      </c>
      <c r="G2011" s="225">
        <v>131.84</v>
      </c>
      <c r="H2011" s="225"/>
      <c r="I2011" s="225">
        <v>131.84</v>
      </c>
      <c r="J2011" s="225"/>
      <c r="O2011" s="79">
        <v>131.84</v>
      </c>
      <c r="P2011" s="79">
        <v>131.84</v>
      </c>
    </row>
    <row r="2012" spans="1:21" ht="82.5" outlineLevel="1">
      <c r="A2012" s="152" t="s">
        <v>1128</v>
      </c>
      <c r="B2012" s="153" t="s">
        <v>432</v>
      </c>
      <c r="C2012" s="153" t="s">
        <v>187</v>
      </c>
      <c r="D2012" s="154" t="s">
        <v>21</v>
      </c>
      <c r="E2012" s="155">
        <v>1.68</v>
      </c>
      <c r="F2012" s="156">
        <v>1569.13</v>
      </c>
      <c r="G2012" s="157" t="s">
        <v>98</v>
      </c>
      <c r="H2012" s="158">
        <v>2636.14</v>
      </c>
      <c r="I2012" s="159">
        <v>1</v>
      </c>
      <c r="J2012" s="158">
        <v>2636.14</v>
      </c>
      <c r="R2012" s="47">
        <v>0</v>
      </c>
      <c r="S2012" s="47">
        <v>0</v>
      </c>
      <c r="T2012" s="47">
        <v>0</v>
      </c>
      <c r="U2012" s="47">
        <v>0</v>
      </c>
    </row>
    <row r="2013" spans="1:21" ht="15" outlineLevel="1">
      <c r="C2013" s="131" t="s">
        <v>95</v>
      </c>
      <c r="G2013" s="225">
        <v>2636.14</v>
      </c>
      <c r="H2013" s="225"/>
      <c r="I2013" s="225">
        <v>2636.14</v>
      </c>
      <c r="J2013" s="225"/>
      <c r="O2013" s="47">
        <v>2636.14</v>
      </c>
      <c r="P2013" s="47">
        <v>2636.14</v>
      </c>
    </row>
    <row r="2014" spans="1:21" ht="28.5" outlineLevel="1">
      <c r="A2014" s="147" t="s">
        <v>1129</v>
      </c>
      <c r="B2014" s="148" t="s">
        <v>966</v>
      </c>
      <c r="C2014" s="148" t="s">
        <v>967</v>
      </c>
      <c r="D2014" s="149" t="s">
        <v>388</v>
      </c>
      <c r="E2014" s="134">
        <v>8.4000000000000003E-4</v>
      </c>
      <c r="F2014" s="150">
        <v>30398.560000000001</v>
      </c>
      <c r="G2014" s="127" t="s">
        <v>98</v>
      </c>
      <c r="H2014" s="128">
        <v>25.53</v>
      </c>
      <c r="I2014" s="151">
        <v>1</v>
      </c>
      <c r="J2014" s="128">
        <v>25.53</v>
      </c>
      <c r="R2014" s="47">
        <v>0</v>
      </c>
      <c r="S2014" s="47">
        <v>0</v>
      </c>
      <c r="T2014" s="47">
        <v>0</v>
      </c>
      <c r="U2014" s="47">
        <v>0</v>
      </c>
    </row>
    <row r="2015" spans="1:21" outlineLevel="1">
      <c r="A2015" s="161"/>
      <c r="B2015" s="161"/>
      <c r="C2015" s="162" t="s">
        <v>1130</v>
      </c>
      <c r="D2015" s="161"/>
      <c r="E2015" s="161"/>
      <c r="F2015" s="161"/>
      <c r="G2015" s="161"/>
      <c r="H2015" s="161"/>
      <c r="I2015" s="161"/>
      <c r="J2015" s="161"/>
    </row>
    <row r="2016" spans="1:21" ht="15" outlineLevel="1">
      <c r="C2016" s="131" t="s">
        <v>95</v>
      </c>
      <c r="G2016" s="225">
        <v>25.53</v>
      </c>
      <c r="H2016" s="225"/>
      <c r="I2016" s="225">
        <v>25.53</v>
      </c>
      <c r="J2016" s="225"/>
      <c r="O2016" s="47">
        <v>25.53</v>
      </c>
      <c r="P2016" s="47">
        <v>25.53</v>
      </c>
    </row>
    <row r="2017" spans="1:21" ht="71.25" outlineLevel="1">
      <c r="A2017" s="147" t="s">
        <v>1131</v>
      </c>
      <c r="B2017" s="148" t="s">
        <v>979</v>
      </c>
      <c r="C2017" s="148" t="s">
        <v>1132</v>
      </c>
      <c r="D2017" s="149" t="s">
        <v>965</v>
      </c>
      <c r="E2017" s="134">
        <v>1.6299999999999999E-2</v>
      </c>
      <c r="F2017" s="150"/>
      <c r="G2017" s="127"/>
      <c r="H2017" s="128"/>
      <c r="I2017" s="151" t="s">
        <v>98</v>
      </c>
      <c r="J2017" s="128"/>
      <c r="R2017" s="47">
        <v>35.299999999999997</v>
      </c>
      <c r="S2017" s="47">
        <v>35.299999999999997</v>
      </c>
      <c r="T2017" s="47">
        <v>22.89</v>
      </c>
      <c r="U2017" s="47">
        <v>22.89</v>
      </c>
    </row>
    <row r="2018" spans="1:21" ht="28.5" outlineLevel="1">
      <c r="A2018" s="147"/>
      <c r="B2018" s="148"/>
      <c r="C2018" s="148" t="s">
        <v>88</v>
      </c>
      <c r="D2018" s="149"/>
      <c r="E2018" s="134"/>
      <c r="F2018" s="150">
        <v>1162.25</v>
      </c>
      <c r="G2018" s="127" t="s">
        <v>943</v>
      </c>
      <c r="H2018" s="128">
        <v>27.45</v>
      </c>
      <c r="I2018" s="151">
        <v>1</v>
      </c>
      <c r="J2018" s="128">
        <v>27.45</v>
      </c>
      <c r="Q2018" s="47">
        <v>27.45</v>
      </c>
    </row>
    <row r="2019" spans="1:21" ht="28.5" outlineLevel="1">
      <c r="A2019" s="147"/>
      <c r="B2019" s="148"/>
      <c r="C2019" s="148" t="s">
        <v>89</v>
      </c>
      <c r="D2019" s="149"/>
      <c r="E2019" s="134"/>
      <c r="F2019" s="150">
        <v>107.31</v>
      </c>
      <c r="G2019" s="127" t="s">
        <v>944</v>
      </c>
      <c r="H2019" s="128">
        <v>2.75</v>
      </c>
      <c r="I2019" s="151">
        <v>1</v>
      </c>
      <c r="J2019" s="128">
        <v>2.75</v>
      </c>
    </row>
    <row r="2020" spans="1:21" ht="28.5" outlineLevel="1">
      <c r="A2020" s="147"/>
      <c r="B2020" s="148"/>
      <c r="C2020" s="148" t="s">
        <v>96</v>
      </c>
      <c r="D2020" s="149"/>
      <c r="E2020" s="134"/>
      <c r="F2020" s="150">
        <v>5.13</v>
      </c>
      <c r="G2020" s="127" t="s">
        <v>944</v>
      </c>
      <c r="H2020" s="160">
        <v>0.13</v>
      </c>
      <c r="I2020" s="151">
        <v>1</v>
      </c>
      <c r="J2020" s="160">
        <v>0.13</v>
      </c>
      <c r="Q2020" s="47">
        <v>0.13</v>
      </c>
    </row>
    <row r="2021" spans="1:21" ht="14.25" outlineLevel="1">
      <c r="A2021" s="147"/>
      <c r="B2021" s="148"/>
      <c r="C2021" s="148" t="s">
        <v>97</v>
      </c>
      <c r="D2021" s="149"/>
      <c r="E2021" s="134"/>
      <c r="F2021" s="150">
        <v>1088.73</v>
      </c>
      <c r="G2021" s="127" t="s">
        <v>98</v>
      </c>
      <c r="H2021" s="128">
        <v>17.75</v>
      </c>
      <c r="I2021" s="151">
        <v>1</v>
      </c>
      <c r="J2021" s="128">
        <v>17.75</v>
      </c>
    </row>
    <row r="2022" spans="1:21" ht="14.25" outlineLevel="1">
      <c r="A2022" s="147"/>
      <c r="B2022" s="148"/>
      <c r="C2022" s="148" t="s">
        <v>90</v>
      </c>
      <c r="D2022" s="149" t="s">
        <v>91</v>
      </c>
      <c r="E2022" s="134">
        <v>128</v>
      </c>
      <c r="F2022" s="150"/>
      <c r="G2022" s="127"/>
      <c r="H2022" s="128">
        <v>35.299999999999997</v>
      </c>
      <c r="I2022" s="151">
        <v>128</v>
      </c>
      <c r="J2022" s="128">
        <v>35.299999999999997</v>
      </c>
    </row>
    <row r="2023" spans="1:21" ht="14.25" outlineLevel="1">
      <c r="A2023" s="147"/>
      <c r="B2023" s="148"/>
      <c r="C2023" s="148" t="s">
        <v>92</v>
      </c>
      <c r="D2023" s="149" t="s">
        <v>91</v>
      </c>
      <c r="E2023" s="134">
        <v>83</v>
      </c>
      <c r="F2023" s="150"/>
      <c r="G2023" s="127"/>
      <c r="H2023" s="128">
        <v>22.89</v>
      </c>
      <c r="I2023" s="151">
        <v>83</v>
      </c>
      <c r="J2023" s="128">
        <v>22.89</v>
      </c>
    </row>
    <row r="2024" spans="1:21" ht="28.5" outlineLevel="1">
      <c r="A2024" s="152"/>
      <c r="B2024" s="153"/>
      <c r="C2024" s="153" t="s">
        <v>93</v>
      </c>
      <c r="D2024" s="154" t="s">
        <v>94</v>
      </c>
      <c r="E2024" s="155">
        <v>132.97999999999999</v>
      </c>
      <c r="F2024" s="156"/>
      <c r="G2024" s="157" t="s">
        <v>943</v>
      </c>
      <c r="H2024" s="158">
        <v>3.140814725999999</v>
      </c>
      <c r="I2024" s="159"/>
      <c r="J2024" s="158"/>
    </row>
    <row r="2025" spans="1:21" ht="15" outlineLevel="1">
      <c r="C2025" s="131" t="s">
        <v>95</v>
      </c>
      <c r="G2025" s="225">
        <v>106.14</v>
      </c>
      <c r="H2025" s="225"/>
      <c r="I2025" s="225">
        <v>106.14</v>
      </c>
      <c r="J2025" s="225"/>
      <c r="O2025" s="79">
        <v>106.14</v>
      </c>
      <c r="P2025" s="79">
        <v>106.14</v>
      </c>
    </row>
    <row r="2026" spans="1:21" ht="82.5" outlineLevel="1">
      <c r="A2026" s="152" t="s">
        <v>1133</v>
      </c>
      <c r="B2026" s="153" t="s">
        <v>432</v>
      </c>
      <c r="C2026" s="153" t="s">
        <v>187</v>
      </c>
      <c r="D2026" s="154" t="s">
        <v>21</v>
      </c>
      <c r="E2026" s="155">
        <v>1.63</v>
      </c>
      <c r="F2026" s="156">
        <v>1569.13</v>
      </c>
      <c r="G2026" s="157" t="s">
        <v>98</v>
      </c>
      <c r="H2026" s="158">
        <v>2557.6799999999998</v>
      </c>
      <c r="I2026" s="159">
        <v>1</v>
      </c>
      <c r="J2026" s="158">
        <v>2557.6799999999998</v>
      </c>
      <c r="R2026" s="47">
        <v>0</v>
      </c>
      <c r="S2026" s="47">
        <v>0</v>
      </c>
      <c r="T2026" s="47">
        <v>0</v>
      </c>
      <c r="U2026" s="47">
        <v>0</v>
      </c>
    </row>
    <row r="2027" spans="1:21" ht="15" outlineLevel="1">
      <c r="C2027" s="131" t="s">
        <v>95</v>
      </c>
      <c r="G2027" s="225">
        <v>2557.6799999999998</v>
      </c>
      <c r="H2027" s="225"/>
      <c r="I2027" s="225">
        <v>2557.6799999999998</v>
      </c>
      <c r="J2027" s="225"/>
      <c r="O2027" s="47">
        <v>2557.6799999999998</v>
      </c>
      <c r="P2027" s="47">
        <v>2557.6799999999998</v>
      </c>
    </row>
    <row r="2028" spans="1:21" ht="28.5" outlineLevel="1">
      <c r="A2028" s="147" t="s">
        <v>1134</v>
      </c>
      <c r="B2028" s="148" t="s">
        <v>966</v>
      </c>
      <c r="C2028" s="148" t="s">
        <v>967</v>
      </c>
      <c r="D2028" s="149" t="s">
        <v>388</v>
      </c>
      <c r="E2028" s="134">
        <v>8.1499999999999997E-4</v>
      </c>
      <c r="F2028" s="150">
        <v>30398.560000000001</v>
      </c>
      <c r="G2028" s="127" t="s">
        <v>98</v>
      </c>
      <c r="H2028" s="128">
        <v>24.77</v>
      </c>
      <c r="I2028" s="151">
        <v>1</v>
      </c>
      <c r="J2028" s="128">
        <v>24.77</v>
      </c>
      <c r="R2028" s="47">
        <v>0</v>
      </c>
      <c r="S2028" s="47">
        <v>0</v>
      </c>
      <c r="T2028" s="47">
        <v>0</v>
      </c>
      <c r="U2028" s="47">
        <v>0</v>
      </c>
    </row>
    <row r="2029" spans="1:21" outlineLevel="1">
      <c r="A2029" s="161"/>
      <c r="B2029" s="161"/>
      <c r="C2029" s="162" t="s">
        <v>1135</v>
      </c>
      <c r="D2029" s="161"/>
      <c r="E2029" s="161"/>
      <c r="F2029" s="161"/>
      <c r="G2029" s="161"/>
      <c r="H2029" s="161"/>
      <c r="I2029" s="161"/>
      <c r="J2029" s="161"/>
    </row>
    <row r="2030" spans="1:21" ht="15" outlineLevel="1">
      <c r="C2030" s="131" t="s">
        <v>95</v>
      </c>
      <c r="G2030" s="225">
        <v>24.77</v>
      </c>
      <c r="H2030" s="225"/>
      <c r="I2030" s="225">
        <v>24.77</v>
      </c>
      <c r="J2030" s="225"/>
      <c r="O2030" s="47">
        <v>24.77</v>
      </c>
      <c r="P2030" s="47">
        <v>24.77</v>
      </c>
    </row>
    <row r="2031" spans="1:21" ht="57" outlineLevel="1">
      <c r="A2031" s="147" t="s">
        <v>1136</v>
      </c>
      <c r="B2031" s="148" t="s">
        <v>1137</v>
      </c>
      <c r="C2031" s="148" t="s">
        <v>1138</v>
      </c>
      <c r="D2031" s="149" t="s">
        <v>1030</v>
      </c>
      <c r="E2031" s="134">
        <v>1</v>
      </c>
      <c r="F2031" s="150"/>
      <c r="G2031" s="127"/>
      <c r="H2031" s="128"/>
      <c r="I2031" s="151" t="s">
        <v>98</v>
      </c>
      <c r="J2031" s="128"/>
      <c r="R2031" s="47">
        <v>135.19</v>
      </c>
      <c r="S2031" s="47">
        <v>135.19</v>
      </c>
      <c r="T2031" s="47">
        <v>87.66</v>
      </c>
      <c r="U2031" s="47">
        <v>87.66</v>
      </c>
    </row>
    <row r="2032" spans="1:21" ht="28.5" outlineLevel="1">
      <c r="A2032" s="147"/>
      <c r="B2032" s="148"/>
      <c r="C2032" s="148" t="s">
        <v>88</v>
      </c>
      <c r="D2032" s="149"/>
      <c r="E2032" s="134"/>
      <c r="F2032" s="150">
        <v>62.91</v>
      </c>
      <c r="G2032" s="127" t="s">
        <v>943</v>
      </c>
      <c r="H2032" s="128">
        <v>91.16</v>
      </c>
      <c r="I2032" s="151">
        <v>1</v>
      </c>
      <c r="J2032" s="128">
        <v>91.16</v>
      </c>
      <c r="Q2032" s="47">
        <v>91.16</v>
      </c>
    </row>
    <row r="2033" spans="1:21" ht="28.5" outlineLevel="1">
      <c r="A2033" s="147"/>
      <c r="B2033" s="148"/>
      <c r="C2033" s="148" t="s">
        <v>89</v>
      </c>
      <c r="D2033" s="149"/>
      <c r="E2033" s="134"/>
      <c r="F2033" s="150">
        <v>189.65</v>
      </c>
      <c r="G2033" s="127" t="s">
        <v>944</v>
      </c>
      <c r="H2033" s="128">
        <v>298.7</v>
      </c>
      <c r="I2033" s="151">
        <v>1</v>
      </c>
      <c r="J2033" s="128">
        <v>298.7</v>
      </c>
    </row>
    <row r="2034" spans="1:21" ht="28.5" outlineLevel="1">
      <c r="A2034" s="147"/>
      <c r="B2034" s="148"/>
      <c r="C2034" s="148" t="s">
        <v>96</v>
      </c>
      <c r="D2034" s="149"/>
      <c r="E2034" s="134"/>
      <c r="F2034" s="150">
        <v>9.18</v>
      </c>
      <c r="G2034" s="127" t="s">
        <v>944</v>
      </c>
      <c r="H2034" s="160">
        <v>14.46</v>
      </c>
      <c r="I2034" s="151">
        <v>1</v>
      </c>
      <c r="J2034" s="160">
        <v>14.46</v>
      </c>
      <c r="Q2034" s="47">
        <v>14.46</v>
      </c>
    </row>
    <row r="2035" spans="1:21" ht="14.25" outlineLevel="1">
      <c r="A2035" s="147"/>
      <c r="B2035" s="148"/>
      <c r="C2035" s="148" t="s">
        <v>97</v>
      </c>
      <c r="D2035" s="149"/>
      <c r="E2035" s="134"/>
      <c r="F2035" s="150">
        <v>43.53</v>
      </c>
      <c r="G2035" s="127" t="s">
        <v>98</v>
      </c>
      <c r="H2035" s="128">
        <v>43.53</v>
      </c>
      <c r="I2035" s="151">
        <v>1</v>
      </c>
      <c r="J2035" s="128">
        <v>43.53</v>
      </c>
    </row>
    <row r="2036" spans="1:21" ht="14.25" outlineLevel="1">
      <c r="A2036" s="147"/>
      <c r="B2036" s="148"/>
      <c r="C2036" s="148" t="s">
        <v>90</v>
      </c>
      <c r="D2036" s="149" t="s">
        <v>91</v>
      </c>
      <c r="E2036" s="134">
        <v>128</v>
      </c>
      <c r="F2036" s="150"/>
      <c r="G2036" s="127"/>
      <c r="H2036" s="128">
        <v>135.19</v>
      </c>
      <c r="I2036" s="151">
        <v>128</v>
      </c>
      <c r="J2036" s="128">
        <v>135.19</v>
      </c>
    </row>
    <row r="2037" spans="1:21" ht="14.25" outlineLevel="1">
      <c r="A2037" s="147"/>
      <c r="B2037" s="148"/>
      <c r="C2037" s="148" t="s">
        <v>92</v>
      </c>
      <c r="D2037" s="149" t="s">
        <v>91</v>
      </c>
      <c r="E2037" s="134">
        <v>83</v>
      </c>
      <c r="F2037" s="150"/>
      <c r="G2037" s="127"/>
      <c r="H2037" s="128">
        <v>87.66</v>
      </c>
      <c r="I2037" s="151">
        <v>83</v>
      </c>
      <c r="J2037" s="128">
        <v>87.66</v>
      </c>
    </row>
    <row r="2038" spans="1:21" ht="28.5" outlineLevel="1">
      <c r="A2038" s="152"/>
      <c r="B2038" s="153"/>
      <c r="C2038" s="153" t="s">
        <v>93</v>
      </c>
      <c r="D2038" s="154" t="s">
        <v>94</v>
      </c>
      <c r="E2038" s="155">
        <v>7.1</v>
      </c>
      <c r="F2038" s="156"/>
      <c r="G2038" s="157" t="s">
        <v>943</v>
      </c>
      <c r="H2038" s="158">
        <v>10.287899999999999</v>
      </c>
      <c r="I2038" s="159"/>
      <c r="J2038" s="158"/>
    </row>
    <row r="2039" spans="1:21" ht="15" outlineLevel="1">
      <c r="C2039" s="131" t="s">
        <v>95</v>
      </c>
      <c r="G2039" s="225">
        <v>656.24</v>
      </c>
      <c r="H2039" s="225"/>
      <c r="I2039" s="225">
        <v>656.24</v>
      </c>
      <c r="J2039" s="225"/>
      <c r="O2039" s="79">
        <v>656.24</v>
      </c>
      <c r="P2039" s="79">
        <v>656.24</v>
      </c>
    </row>
    <row r="2040" spans="1:21" ht="68.25" outlineLevel="1">
      <c r="A2040" s="152" t="s">
        <v>1139</v>
      </c>
      <c r="B2040" s="153" t="s">
        <v>432</v>
      </c>
      <c r="C2040" s="153" t="s">
        <v>188</v>
      </c>
      <c r="D2040" s="154" t="s">
        <v>945</v>
      </c>
      <c r="E2040" s="155">
        <v>1</v>
      </c>
      <c r="F2040" s="156">
        <v>4868.37</v>
      </c>
      <c r="G2040" s="157" t="s">
        <v>98</v>
      </c>
      <c r="H2040" s="158">
        <v>4868.37</v>
      </c>
      <c r="I2040" s="159">
        <v>1</v>
      </c>
      <c r="J2040" s="158">
        <v>4868.37</v>
      </c>
      <c r="R2040" s="47">
        <v>0</v>
      </c>
      <c r="S2040" s="47">
        <v>0</v>
      </c>
      <c r="T2040" s="47">
        <v>0</v>
      </c>
      <c r="U2040" s="47">
        <v>0</v>
      </c>
    </row>
    <row r="2041" spans="1:21" ht="15" outlineLevel="1">
      <c r="C2041" s="131" t="s">
        <v>95</v>
      </c>
      <c r="G2041" s="225">
        <v>4868.37</v>
      </c>
      <c r="H2041" s="225"/>
      <c r="I2041" s="225">
        <v>4868.37</v>
      </c>
      <c r="J2041" s="225"/>
      <c r="O2041" s="47">
        <v>4868.37</v>
      </c>
      <c r="P2041" s="47">
        <v>4868.37</v>
      </c>
    </row>
    <row r="2042" spans="1:21" ht="28.5" outlineLevel="1">
      <c r="A2042" s="147" t="s">
        <v>1140</v>
      </c>
      <c r="B2042" s="148" t="s">
        <v>1023</v>
      </c>
      <c r="C2042" s="148" t="s">
        <v>1024</v>
      </c>
      <c r="D2042" s="149" t="s">
        <v>1025</v>
      </c>
      <c r="E2042" s="134">
        <v>1</v>
      </c>
      <c r="F2042" s="150"/>
      <c r="G2042" s="127"/>
      <c r="H2042" s="128"/>
      <c r="I2042" s="151" t="s">
        <v>98</v>
      </c>
      <c r="J2042" s="128"/>
      <c r="R2042" s="47">
        <v>24.29</v>
      </c>
      <c r="S2042" s="47">
        <v>24.29</v>
      </c>
      <c r="T2042" s="47">
        <v>15.75</v>
      </c>
      <c r="U2042" s="47">
        <v>15.75</v>
      </c>
    </row>
    <row r="2043" spans="1:21" ht="28.5" outlineLevel="1">
      <c r="A2043" s="147"/>
      <c r="B2043" s="148"/>
      <c r="C2043" s="148" t="s">
        <v>88</v>
      </c>
      <c r="D2043" s="149"/>
      <c r="E2043" s="134"/>
      <c r="F2043" s="150">
        <v>13.1</v>
      </c>
      <c r="G2043" s="127" t="s">
        <v>943</v>
      </c>
      <c r="H2043" s="128">
        <v>18.98</v>
      </c>
      <c r="I2043" s="151">
        <v>1</v>
      </c>
      <c r="J2043" s="128">
        <v>18.98</v>
      </c>
      <c r="Q2043" s="47">
        <v>18.98</v>
      </c>
    </row>
    <row r="2044" spans="1:21" ht="28.5" outlineLevel="1">
      <c r="A2044" s="147"/>
      <c r="B2044" s="148"/>
      <c r="C2044" s="148" t="s">
        <v>89</v>
      </c>
      <c r="D2044" s="149"/>
      <c r="E2044" s="134"/>
      <c r="F2044" s="150">
        <v>2.37</v>
      </c>
      <c r="G2044" s="127" t="s">
        <v>944</v>
      </c>
      <c r="H2044" s="128">
        <v>3.73</v>
      </c>
      <c r="I2044" s="151">
        <v>1</v>
      </c>
      <c r="J2044" s="128">
        <v>3.73</v>
      </c>
    </row>
    <row r="2045" spans="1:21" ht="14.25" outlineLevel="1">
      <c r="A2045" s="147"/>
      <c r="B2045" s="148"/>
      <c r="C2045" s="148" t="s">
        <v>97</v>
      </c>
      <c r="D2045" s="149"/>
      <c r="E2045" s="134"/>
      <c r="F2045" s="150">
        <v>4.09</v>
      </c>
      <c r="G2045" s="127" t="s">
        <v>98</v>
      </c>
      <c r="H2045" s="128">
        <v>4.09</v>
      </c>
      <c r="I2045" s="151">
        <v>1</v>
      </c>
      <c r="J2045" s="128">
        <v>4.09</v>
      </c>
    </row>
    <row r="2046" spans="1:21" ht="14.25" outlineLevel="1">
      <c r="A2046" s="147"/>
      <c r="B2046" s="148"/>
      <c r="C2046" s="148" t="s">
        <v>90</v>
      </c>
      <c r="D2046" s="149" t="s">
        <v>91</v>
      </c>
      <c r="E2046" s="134">
        <v>128</v>
      </c>
      <c r="F2046" s="150"/>
      <c r="G2046" s="127"/>
      <c r="H2046" s="128">
        <v>24.29</v>
      </c>
      <c r="I2046" s="151">
        <v>128</v>
      </c>
      <c r="J2046" s="128">
        <v>24.29</v>
      </c>
    </row>
    <row r="2047" spans="1:21" ht="14.25" outlineLevel="1">
      <c r="A2047" s="147"/>
      <c r="B2047" s="148"/>
      <c r="C2047" s="148" t="s">
        <v>92</v>
      </c>
      <c r="D2047" s="149" t="s">
        <v>91</v>
      </c>
      <c r="E2047" s="134">
        <v>83</v>
      </c>
      <c r="F2047" s="150"/>
      <c r="G2047" s="127"/>
      <c r="H2047" s="128">
        <v>15.75</v>
      </c>
      <c r="I2047" s="151">
        <v>83</v>
      </c>
      <c r="J2047" s="128">
        <v>15.75</v>
      </c>
    </row>
    <row r="2048" spans="1:21" ht="28.5" outlineLevel="1">
      <c r="A2048" s="152"/>
      <c r="B2048" s="153"/>
      <c r="C2048" s="153" t="s">
        <v>93</v>
      </c>
      <c r="D2048" s="154" t="s">
        <v>94</v>
      </c>
      <c r="E2048" s="155">
        <v>1.46</v>
      </c>
      <c r="F2048" s="156"/>
      <c r="G2048" s="157" t="s">
        <v>943</v>
      </c>
      <c r="H2048" s="158">
        <v>2.1155399999999998</v>
      </c>
      <c r="I2048" s="159"/>
      <c r="J2048" s="158"/>
    </row>
    <row r="2049" spans="1:21" ht="15" outlineLevel="1">
      <c r="C2049" s="131" t="s">
        <v>95</v>
      </c>
      <c r="G2049" s="225">
        <v>66.84</v>
      </c>
      <c r="H2049" s="225"/>
      <c r="I2049" s="225">
        <v>66.84</v>
      </c>
      <c r="J2049" s="225"/>
      <c r="O2049" s="79">
        <v>66.84</v>
      </c>
      <c r="P2049" s="79">
        <v>66.84</v>
      </c>
    </row>
    <row r="2050" spans="1:21" ht="42.75" outlineLevel="1">
      <c r="A2050" s="152" t="s">
        <v>1141</v>
      </c>
      <c r="B2050" s="153" t="s">
        <v>1142</v>
      </c>
      <c r="C2050" s="153" t="s">
        <v>1143</v>
      </c>
      <c r="D2050" s="154" t="s">
        <v>454</v>
      </c>
      <c r="E2050" s="155">
        <v>1</v>
      </c>
      <c r="F2050" s="156">
        <v>1245.52</v>
      </c>
      <c r="G2050" s="157" t="s">
        <v>98</v>
      </c>
      <c r="H2050" s="158">
        <v>1245.52</v>
      </c>
      <c r="I2050" s="159">
        <v>1</v>
      </c>
      <c r="J2050" s="158">
        <v>1245.52</v>
      </c>
      <c r="R2050" s="47">
        <v>0</v>
      </c>
      <c r="S2050" s="47">
        <v>0</v>
      </c>
      <c r="T2050" s="47">
        <v>0</v>
      </c>
      <c r="U2050" s="47">
        <v>0</v>
      </c>
    </row>
    <row r="2051" spans="1:21" ht="15" outlineLevel="1">
      <c r="C2051" s="131" t="s">
        <v>95</v>
      </c>
      <c r="G2051" s="225">
        <v>1245.52</v>
      </c>
      <c r="H2051" s="225"/>
      <c r="I2051" s="225">
        <v>1245.52</v>
      </c>
      <c r="J2051" s="225"/>
      <c r="O2051" s="47">
        <v>1245.52</v>
      </c>
      <c r="P2051" s="47">
        <v>1245.52</v>
      </c>
    </row>
    <row r="2052" spans="1:21" ht="57" outlineLevel="1">
      <c r="A2052" s="147" t="s">
        <v>1144</v>
      </c>
      <c r="B2052" s="148" t="s">
        <v>1145</v>
      </c>
      <c r="C2052" s="148" t="s">
        <v>1146</v>
      </c>
      <c r="D2052" s="149" t="s">
        <v>1030</v>
      </c>
      <c r="E2052" s="134">
        <v>2</v>
      </c>
      <c r="F2052" s="150"/>
      <c r="G2052" s="127"/>
      <c r="H2052" s="128"/>
      <c r="I2052" s="151" t="s">
        <v>98</v>
      </c>
      <c r="J2052" s="128"/>
      <c r="R2052" s="47">
        <v>168.6</v>
      </c>
      <c r="S2052" s="47">
        <v>168.6</v>
      </c>
      <c r="T2052" s="47">
        <v>109.33</v>
      </c>
      <c r="U2052" s="47">
        <v>109.33</v>
      </c>
    </row>
    <row r="2053" spans="1:21" ht="28.5" outlineLevel="1">
      <c r="A2053" s="147"/>
      <c r="B2053" s="148"/>
      <c r="C2053" s="148" t="s">
        <v>88</v>
      </c>
      <c r="D2053" s="149"/>
      <c r="E2053" s="134"/>
      <c r="F2053" s="150">
        <v>39.43</v>
      </c>
      <c r="G2053" s="127" t="s">
        <v>943</v>
      </c>
      <c r="H2053" s="128">
        <v>114.27</v>
      </c>
      <c r="I2053" s="151">
        <v>1</v>
      </c>
      <c r="J2053" s="128">
        <v>114.27</v>
      </c>
      <c r="Q2053" s="47">
        <v>114.27</v>
      </c>
    </row>
    <row r="2054" spans="1:21" ht="28.5" outlineLevel="1">
      <c r="A2054" s="147"/>
      <c r="B2054" s="148"/>
      <c r="C2054" s="148" t="s">
        <v>89</v>
      </c>
      <c r="D2054" s="149"/>
      <c r="E2054" s="134"/>
      <c r="F2054" s="150">
        <v>115.26</v>
      </c>
      <c r="G2054" s="127" t="s">
        <v>944</v>
      </c>
      <c r="H2054" s="128">
        <v>363.07</v>
      </c>
      <c r="I2054" s="151">
        <v>1</v>
      </c>
      <c r="J2054" s="128">
        <v>363.07</v>
      </c>
    </row>
    <row r="2055" spans="1:21" ht="28.5" outlineLevel="1">
      <c r="A2055" s="147"/>
      <c r="B2055" s="148"/>
      <c r="C2055" s="148" t="s">
        <v>96</v>
      </c>
      <c r="D2055" s="149"/>
      <c r="E2055" s="134"/>
      <c r="F2055" s="150">
        <v>5.54</v>
      </c>
      <c r="G2055" s="127" t="s">
        <v>944</v>
      </c>
      <c r="H2055" s="160">
        <v>17.45</v>
      </c>
      <c r="I2055" s="151">
        <v>1</v>
      </c>
      <c r="J2055" s="160">
        <v>17.45</v>
      </c>
      <c r="Q2055" s="47">
        <v>17.45</v>
      </c>
    </row>
    <row r="2056" spans="1:21" ht="14.25" outlineLevel="1">
      <c r="A2056" s="147"/>
      <c r="B2056" s="148"/>
      <c r="C2056" s="148" t="s">
        <v>97</v>
      </c>
      <c r="D2056" s="149"/>
      <c r="E2056" s="134"/>
      <c r="F2056" s="150">
        <v>52.96</v>
      </c>
      <c r="G2056" s="127" t="s">
        <v>98</v>
      </c>
      <c r="H2056" s="128">
        <v>105.92</v>
      </c>
      <c r="I2056" s="151">
        <v>1</v>
      </c>
      <c r="J2056" s="128">
        <v>105.92</v>
      </c>
    </row>
    <row r="2057" spans="1:21" ht="14.25" outlineLevel="1">
      <c r="A2057" s="147"/>
      <c r="B2057" s="148"/>
      <c r="C2057" s="148" t="s">
        <v>90</v>
      </c>
      <c r="D2057" s="149" t="s">
        <v>91</v>
      </c>
      <c r="E2057" s="134">
        <v>128</v>
      </c>
      <c r="F2057" s="150"/>
      <c r="G2057" s="127"/>
      <c r="H2057" s="128">
        <v>168.6</v>
      </c>
      <c r="I2057" s="151">
        <v>128</v>
      </c>
      <c r="J2057" s="128">
        <v>168.6</v>
      </c>
    </row>
    <row r="2058" spans="1:21" ht="14.25" outlineLevel="1">
      <c r="A2058" s="147"/>
      <c r="B2058" s="148"/>
      <c r="C2058" s="148" t="s">
        <v>92</v>
      </c>
      <c r="D2058" s="149" t="s">
        <v>91</v>
      </c>
      <c r="E2058" s="134">
        <v>83</v>
      </c>
      <c r="F2058" s="150"/>
      <c r="G2058" s="127"/>
      <c r="H2058" s="128">
        <v>109.33</v>
      </c>
      <c r="I2058" s="151">
        <v>83</v>
      </c>
      <c r="J2058" s="128">
        <v>109.33</v>
      </c>
    </row>
    <row r="2059" spans="1:21" ht="28.5" outlineLevel="1">
      <c r="A2059" s="152"/>
      <c r="B2059" s="153"/>
      <c r="C2059" s="153" t="s">
        <v>93</v>
      </c>
      <c r="D2059" s="154" t="s">
        <v>94</v>
      </c>
      <c r="E2059" s="155">
        <v>4.45</v>
      </c>
      <c r="F2059" s="156"/>
      <c r="G2059" s="157" t="s">
        <v>943</v>
      </c>
      <c r="H2059" s="158">
        <v>12.896099999999999</v>
      </c>
      <c r="I2059" s="159"/>
      <c r="J2059" s="158"/>
    </row>
    <row r="2060" spans="1:21" ht="15" outlineLevel="1">
      <c r="C2060" s="131" t="s">
        <v>95</v>
      </c>
      <c r="G2060" s="225">
        <v>861.19</v>
      </c>
      <c r="H2060" s="225"/>
      <c r="I2060" s="225">
        <v>861.19</v>
      </c>
      <c r="J2060" s="225"/>
      <c r="O2060" s="79">
        <v>861.19</v>
      </c>
      <c r="P2060" s="79">
        <v>861.19</v>
      </c>
    </row>
    <row r="2061" spans="1:21" ht="153.75" outlineLevel="1">
      <c r="A2061" s="152" t="s">
        <v>1147</v>
      </c>
      <c r="B2061" s="153" t="s">
        <v>432</v>
      </c>
      <c r="C2061" s="153" t="s">
        <v>189</v>
      </c>
      <c r="D2061" s="154" t="s">
        <v>454</v>
      </c>
      <c r="E2061" s="155">
        <v>2</v>
      </c>
      <c r="F2061" s="156">
        <v>1446.11</v>
      </c>
      <c r="G2061" s="157" t="s">
        <v>98</v>
      </c>
      <c r="H2061" s="158">
        <v>2892.22</v>
      </c>
      <c r="I2061" s="159">
        <v>1</v>
      </c>
      <c r="J2061" s="158">
        <v>2892.22</v>
      </c>
      <c r="R2061" s="47">
        <v>0</v>
      </c>
      <c r="S2061" s="47">
        <v>0</v>
      </c>
      <c r="T2061" s="47">
        <v>0</v>
      </c>
      <c r="U2061" s="47">
        <v>0</v>
      </c>
    </row>
    <row r="2062" spans="1:21" ht="15" outlineLevel="1">
      <c r="C2062" s="131" t="s">
        <v>95</v>
      </c>
      <c r="G2062" s="225">
        <v>2892.22</v>
      </c>
      <c r="H2062" s="225"/>
      <c r="I2062" s="225">
        <v>2892.22</v>
      </c>
      <c r="J2062" s="225"/>
      <c r="O2062" s="47">
        <v>2892.22</v>
      </c>
      <c r="P2062" s="47">
        <v>2892.22</v>
      </c>
    </row>
    <row r="2063" spans="1:21" ht="57" outlineLevel="1">
      <c r="A2063" s="147" t="s">
        <v>1148</v>
      </c>
      <c r="B2063" s="148" t="s">
        <v>1149</v>
      </c>
      <c r="C2063" s="148" t="s">
        <v>1150</v>
      </c>
      <c r="D2063" s="149" t="s">
        <v>460</v>
      </c>
      <c r="E2063" s="134">
        <v>1</v>
      </c>
      <c r="F2063" s="150"/>
      <c r="G2063" s="127"/>
      <c r="H2063" s="128"/>
      <c r="I2063" s="151" t="s">
        <v>98</v>
      </c>
      <c r="J2063" s="128"/>
      <c r="R2063" s="47">
        <v>42.04</v>
      </c>
      <c r="S2063" s="47">
        <v>42.04</v>
      </c>
      <c r="T2063" s="47">
        <v>27.26</v>
      </c>
      <c r="U2063" s="47">
        <v>27.26</v>
      </c>
    </row>
    <row r="2064" spans="1:21" ht="28.5" outlineLevel="1">
      <c r="A2064" s="147"/>
      <c r="B2064" s="148"/>
      <c r="C2064" s="148" t="s">
        <v>88</v>
      </c>
      <c r="D2064" s="149"/>
      <c r="E2064" s="134"/>
      <c r="F2064" s="150">
        <v>22.51</v>
      </c>
      <c r="G2064" s="127" t="s">
        <v>943</v>
      </c>
      <c r="H2064" s="128">
        <v>32.619999999999997</v>
      </c>
      <c r="I2064" s="151">
        <v>1</v>
      </c>
      <c r="J2064" s="128">
        <v>32.619999999999997</v>
      </c>
      <c r="Q2064" s="47">
        <v>32.619999999999997</v>
      </c>
    </row>
    <row r="2065" spans="1:21" ht="28.5" outlineLevel="1">
      <c r="A2065" s="147"/>
      <c r="B2065" s="148"/>
      <c r="C2065" s="148" t="s">
        <v>89</v>
      </c>
      <c r="D2065" s="149"/>
      <c r="E2065" s="134"/>
      <c r="F2065" s="150">
        <v>4.42</v>
      </c>
      <c r="G2065" s="127" t="s">
        <v>944</v>
      </c>
      <c r="H2065" s="128">
        <v>6.96</v>
      </c>
      <c r="I2065" s="151">
        <v>1</v>
      </c>
      <c r="J2065" s="128">
        <v>6.96</v>
      </c>
    </row>
    <row r="2066" spans="1:21" ht="28.5" outlineLevel="1">
      <c r="A2066" s="147"/>
      <c r="B2066" s="148"/>
      <c r="C2066" s="148" t="s">
        <v>96</v>
      </c>
      <c r="D2066" s="149"/>
      <c r="E2066" s="134"/>
      <c r="F2066" s="150">
        <v>0.14000000000000001</v>
      </c>
      <c r="G2066" s="127" t="s">
        <v>944</v>
      </c>
      <c r="H2066" s="160">
        <v>0.22</v>
      </c>
      <c r="I2066" s="151">
        <v>1</v>
      </c>
      <c r="J2066" s="160">
        <v>0.22</v>
      </c>
      <c r="Q2066" s="47">
        <v>0.22</v>
      </c>
    </row>
    <row r="2067" spans="1:21" ht="14.25" outlineLevel="1">
      <c r="A2067" s="147"/>
      <c r="B2067" s="148"/>
      <c r="C2067" s="148" t="s">
        <v>97</v>
      </c>
      <c r="D2067" s="149"/>
      <c r="E2067" s="134"/>
      <c r="F2067" s="150">
        <v>28.76</v>
      </c>
      <c r="G2067" s="127" t="s">
        <v>98</v>
      </c>
      <c r="H2067" s="128">
        <v>28.76</v>
      </c>
      <c r="I2067" s="151">
        <v>1</v>
      </c>
      <c r="J2067" s="128">
        <v>28.76</v>
      </c>
    </row>
    <row r="2068" spans="1:21" ht="14.25" outlineLevel="1">
      <c r="A2068" s="147"/>
      <c r="B2068" s="148"/>
      <c r="C2068" s="148" t="s">
        <v>90</v>
      </c>
      <c r="D2068" s="149" t="s">
        <v>91</v>
      </c>
      <c r="E2068" s="134">
        <v>128</v>
      </c>
      <c r="F2068" s="150"/>
      <c r="G2068" s="127"/>
      <c r="H2068" s="128">
        <v>42.04</v>
      </c>
      <c r="I2068" s="151">
        <v>128</v>
      </c>
      <c r="J2068" s="128">
        <v>42.04</v>
      </c>
    </row>
    <row r="2069" spans="1:21" ht="14.25" outlineLevel="1">
      <c r="A2069" s="147"/>
      <c r="B2069" s="148"/>
      <c r="C2069" s="148" t="s">
        <v>92</v>
      </c>
      <c r="D2069" s="149" t="s">
        <v>91</v>
      </c>
      <c r="E2069" s="134">
        <v>83</v>
      </c>
      <c r="F2069" s="150"/>
      <c r="G2069" s="127"/>
      <c r="H2069" s="128">
        <v>27.26</v>
      </c>
      <c r="I2069" s="151">
        <v>83</v>
      </c>
      <c r="J2069" s="128">
        <v>27.26</v>
      </c>
    </row>
    <row r="2070" spans="1:21" ht="28.5" outlineLevel="1">
      <c r="A2070" s="152"/>
      <c r="B2070" s="153"/>
      <c r="C2070" s="153" t="s">
        <v>93</v>
      </c>
      <c r="D2070" s="154" t="s">
        <v>94</v>
      </c>
      <c r="E2070" s="155">
        <v>2.5099999999999998</v>
      </c>
      <c r="F2070" s="156"/>
      <c r="G2070" s="157" t="s">
        <v>943</v>
      </c>
      <c r="H2070" s="158">
        <v>3.6369899999999991</v>
      </c>
      <c r="I2070" s="159"/>
      <c r="J2070" s="158"/>
    </row>
    <row r="2071" spans="1:21" ht="15" outlineLevel="1">
      <c r="C2071" s="131" t="s">
        <v>95</v>
      </c>
      <c r="G2071" s="225">
        <v>137.63999999999999</v>
      </c>
      <c r="H2071" s="225"/>
      <c r="I2071" s="225">
        <v>137.63999999999999</v>
      </c>
      <c r="J2071" s="225"/>
      <c r="O2071" s="79">
        <v>137.63999999999999</v>
      </c>
      <c r="P2071" s="79">
        <v>137.63999999999999</v>
      </c>
    </row>
    <row r="2072" spans="1:21" ht="57" outlineLevel="1">
      <c r="A2072" s="152" t="s">
        <v>1151</v>
      </c>
      <c r="B2072" s="153" t="s">
        <v>1152</v>
      </c>
      <c r="C2072" s="153" t="s">
        <v>1153</v>
      </c>
      <c r="D2072" s="154" t="s">
        <v>454</v>
      </c>
      <c r="E2072" s="155">
        <v>1</v>
      </c>
      <c r="F2072" s="156">
        <v>1596.88</v>
      </c>
      <c r="G2072" s="157" t="s">
        <v>98</v>
      </c>
      <c r="H2072" s="158">
        <v>1596.88</v>
      </c>
      <c r="I2072" s="159">
        <v>1</v>
      </c>
      <c r="J2072" s="158">
        <v>1596.88</v>
      </c>
      <c r="R2072" s="47">
        <v>0</v>
      </c>
      <c r="S2072" s="47">
        <v>0</v>
      </c>
      <c r="T2072" s="47">
        <v>0</v>
      </c>
      <c r="U2072" s="47">
        <v>0</v>
      </c>
    </row>
    <row r="2073" spans="1:21" ht="15" outlineLevel="1">
      <c r="C2073" s="131" t="s">
        <v>95</v>
      </c>
      <c r="G2073" s="225">
        <v>1596.88</v>
      </c>
      <c r="H2073" s="225"/>
      <c r="I2073" s="225">
        <v>1596.88</v>
      </c>
      <c r="J2073" s="225"/>
      <c r="O2073" s="47">
        <v>1596.88</v>
      </c>
      <c r="P2073" s="47">
        <v>1596.88</v>
      </c>
    </row>
    <row r="2074" spans="1:21" ht="57" outlineLevel="1">
      <c r="A2074" s="147" t="s">
        <v>1154</v>
      </c>
      <c r="B2074" s="148" t="s">
        <v>1155</v>
      </c>
      <c r="C2074" s="148" t="s">
        <v>1156</v>
      </c>
      <c r="D2074" s="149" t="s">
        <v>948</v>
      </c>
      <c r="E2074" s="134">
        <v>4</v>
      </c>
      <c r="F2074" s="150"/>
      <c r="G2074" s="127"/>
      <c r="H2074" s="128"/>
      <c r="I2074" s="151" t="s">
        <v>98</v>
      </c>
      <c r="J2074" s="128"/>
      <c r="R2074" s="47">
        <v>509.04</v>
      </c>
      <c r="S2074" s="47">
        <v>509.04</v>
      </c>
      <c r="T2074" s="47">
        <v>330.08</v>
      </c>
      <c r="U2074" s="47">
        <v>330.08</v>
      </c>
    </row>
    <row r="2075" spans="1:21" ht="28.5" outlineLevel="1">
      <c r="A2075" s="147"/>
      <c r="B2075" s="148"/>
      <c r="C2075" s="148" t="s">
        <v>88</v>
      </c>
      <c r="D2075" s="149"/>
      <c r="E2075" s="134"/>
      <c r="F2075" s="150">
        <v>68.17</v>
      </c>
      <c r="G2075" s="127" t="s">
        <v>943</v>
      </c>
      <c r="H2075" s="128">
        <v>395.11</v>
      </c>
      <c r="I2075" s="151">
        <v>1</v>
      </c>
      <c r="J2075" s="128">
        <v>395.11</v>
      </c>
      <c r="Q2075" s="47">
        <v>395.11</v>
      </c>
    </row>
    <row r="2076" spans="1:21" ht="28.5" outlineLevel="1">
      <c r="A2076" s="147"/>
      <c r="B2076" s="148"/>
      <c r="C2076" s="148" t="s">
        <v>89</v>
      </c>
      <c r="D2076" s="149"/>
      <c r="E2076" s="134"/>
      <c r="F2076" s="150">
        <v>13.3</v>
      </c>
      <c r="G2076" s="127" t="s">
        <v>944</v>
      </c>
      <c r="H2076" s="128">
        <v>83.79</v>
      </c>
      <c r="I2076" s="151">
        <v>1</v>
      </c>
      <c r="J2076" s="128">
        <v>83.79</v>
      </c>
    </row>
    <row r="2077" spans="1:21" ht="28.5" outlineLevel="1">
      <c r="A2077" s="147"/>
      <c r="B2077" s="148"/>
      <c r="C2077" s="148" t="s">
        <v>96</v>
      </c>
      <c r="D2077" s="149"/>
      <c r="E2077" s="134"/>
      <c r="F2077" s="150">
        <v>0.41</v>
      </c>
      <c r="G2077" s="127" t="s">
        <v>944</v>
      </c>
      <c r="H2077" s="160">
        <v>2.58</v>
      </c>
      <c r="I2077" s="151">
        <v>1</v>
      </c>
      <c r="J2077" s="160">
        <v>2.58</v>
      </c>
      <c r="Q2077" s="47">
        <v>2.58</v>
      </c>
    </row>
    <row r="2078" spans="1:21" ht="14.25" outlineLevel="1">
      <c r="A2078" s="147"/>
      <c r="B2078" s="148"/>
      <c r="C2078" s="148" t="s">
        <v>97</v>
      </c>
      <c r="D2078" s="149"/>
      <c r="E2078" s="134"/>
      <c r="F2078" s="150">
        <v>211.23</v>
      </c>
      <c r="G2078" s="127" t="s">
        <v>98</v>
      </c>
      <c r="H2078" s="128">
        <v>844.92</v>
      </c>
      <c r="I2078" s="151">
        <v>1</v>
      </c>
      <c r="J2078" s="128">
        <v>844.92</v>
      </c>
    </row>
    <row r="2079" spans="1:21" ht="14.25" outlineLevel="1">
      <c r="A2079" s="147"/>
      <c r="B2079" s="148"/>
      <c r="C2079" s="148" t="s">
        <v>90</v>
      </c>
      <c r="D2079" s="149" t="s">
        <v>91</v>
      </c>
      <c r="E2079" s="134">
        <v>128</v>
      </c>
      <c r="F2079" s="150"/>
      <c r="G2079" s="127"/>
      <c r="H2079" s="128">
        <v>509.04</v>
      </c>
      <c r="I2079" s="151">
        <v>128</v>
      </c>
      <c r="J2079" s="128">
        <v>509.04</v>
      </c>
    </row>
    <row r="2080" spans="1:21" ht="14.25" outlineLevel="1">
      <c r="A2080" s="147"/>
      <c r="B2080" s="148"/>
      <c r="C2080" s="148" t="s">
        <v>92</v>
      </c>
      <c r="D2080" s="149" t="s">
        <v>91</v>
      </c>
      <c r="E2080" s="134">
        <v>83</v>
      </c>
      <c r="F2080" s="150"/>
      <c r="G2080" s="127"/>
      <c r="H2080" s="128">
        <v>330.08</v>
      </c>
      <c r="I2080" s="151">
        <v>83</v>
      </c>
      <c r="J2080" s="128">
        <v>330.08</v>
      </c>
    </row>
    <row r="2081" spans="1:21" ht="28.5" outlineLevel="1">
      <c r="A2081" s="152"/>
      <c r="B2081" s="153"/>
      <c r="C2081" s="153" t="s">
        <v>93</v>
      </c>
      <c r="D2081" s="154" t="s">
        <v>94</v>
      </c>
      <c r="E2081" s="155">
        <v>7.8</v>
      </c>
      <c r="F2081" s="156"/>
      <c r="G2081" s="157" t="s">
        <v>943</v>
      </c>
      <c r="H2081" s="158">
        <v>45.208799999999989</v>
      </c>
      <c r="I2081" s="159"/>
      <c r="J2081" s="158"/>
    </row>
    <row r="2082" spans="1:21" ht="15" outlineLevel="1">
      <c r="C2082" s="131" t="s">
        <v>95</v>
      </c>
      <c r="G2082" s="225">
        <v>2162.94</v>
      </c>
      <c r="H2082" s="225"/>
      <c r="I2082" s="225">
        <v>2162.94</v>
      </c>
      <c r="J2082" s="225"/>
      <c r="O2082" s="79">
        <v>2162.94</v>
      </c>
      <c r="P2082" s="79">
        <v>2162.94</v>
      </c>
    </row>
    <row r="2083" spans="1:21" ht="68.25" outlineLevel="1">
      <c r="A2083" s="152" t="s">
        <v>1157</v>
      </c>
      <c r="B2083" s="153" t="s">
        <v>432</v>
      </c>
      <c r="C2083" s="153" t="s">
        <v>190</v>
      </c>
      <c r="D2083" s="154" t="s">
        <v>454</v>
      </c>
      <c r="E2083" s="155">
        <v>3</v>
      </c>
      <c r="F2083" s="156">
        <v>1836.4</v>
      </c>
      <c r="G2083" s="157" t="s">
        <v>98</v>
      </c>
      <c r="H2083" s="158">
        <v>5509.2</v>
      </c>
      <c r="I2083" s="159">
        <v>1</v>
      </c>
      <c r="J2083" s="158">
        <v>5509.2</v>
      </c>
      <c r="R2083" s="47">
        <v>0</v>
      </c>
      <c r="S2083" s="47">
        <v>0</v>
      </c>
      <c r="T2083" s="47">
        <v>0</v>
      </c>
      <c r="U2083" s="47">
        <v>0</v>
      </c>
    </row>
    <row r="2084" spans="1:21" ht="15" outlineLevel="1">
      <c r="C2084" s="131" t="s">
        <v>95</v>
      </c>
      <c r="G2084" s="225">
        <v>5509.2</v>
      </c>
      <c r="H2084" s="225"/>
      <c r="I2084" s="225">
        <v>5509.2</v>
      </c>
      <c r="J2084" s="225"/>
      <c r="O2084" s="47">
        <v>5509.2</v>
      </c>
      <c r="P2084" s="47">
        <v>5509.2</v>
      </c>
    </row>
    <row r="2085" spans="1:21" ht="68.25" outlineLevel="1">
      <c r="A2085" s="152" t="s">
        <v>1158</v>
      </c>
      <c r="B2085" s="153" t="s">
        <v>432</v>
      </c>
      <c r="C2085" s="153" t="s">
        <v>191</v>
      </c>
      <c r="D2085" s="154" t="s">
        <v>454</v>
      </c>
      <c r="E2085" s="155">
        <v>1</v>
      </c>
      <c r="F2085" s="156">
        <v>2357.92</v>
      </c>
      <c r="G2085" s="157" t="s">
        <v>98</v>
      </c>
      <c r="H2085" s="158">
        <v>2357.92</v>
      </c>
      <c r="I2085" s="159">
        <v>1</v>
      </c>
      <c r="J2085" s="158">
        <v>2357.92</v>
      </c>
      <c r="R2085" s="47">
        <v>0</v>
      </c>
      <c r="S2085" s="47">
        <v>0</v>
      </c>
      <c r="T2085" s="47">
        <v>0</v>
      </c>
      <c r="U2085" s="47">
        <v>0</v>
      </c>
    </row>
    <row r="2086" spans="1:21" ht="15" outlineLevel="1">
      <c r="C2086" s="131" t="s">
        <v>95</v>
      </c>
      <c r="G2086" s="225">
        <v>2357.92</v>
      </c>
      <c r="H2086" s="225"/>
      <c r="I2086" s="225">
        <v>2357.92</v>
      </c>
      <c r="J2086" s="225"/>
      <c r="O2086" s="47">
        <v>2357.92</v>
      </c>
      <c r="P2086" s="47">
        <v>2357.92</v>
      </c>
    </row>
    <row r="2087" spans="1:21" ht="42.75" outlineLevel="1">
      <c r="A2087" s="147" t="s">
        <v>1159</v>
      </c>
      <c r="B2087" s="148" t="s">
        <v>1036</v>
      </c>
      <c r="C2087" s="148" t="s">
        <v>1037</v>
      </c>
      <c r="D2087" s="149" t="s">
        <v>460</v>
      </c>
      <c r="E2087" s="134">
        <v>2</v>
      </c>
      <c r="F2087" s="150"/>
      <c r="G2087" s="127"/>
      <c r="H2087" s="128"/>
      <c r="I2087" s="151" t="s">
        <v>98</v>
      </c>
      <c r="J2087" s="128"/>
      <c r="R2087" s="47">
        <v>38.81</v>
      </c>
      <c r="S2087" s="47">
        <v>38.81</v>
      </c>
      <c r="T2087" s="47">
        <v>25.17</v>
      </c>
      <c r="U2087" s="47">
        <v>25.17</v>
      </c>
    </row>
    <row r="2088" spans="1:21" ht="14.25" outlineLevel="1">
      <c r="A2088" s="147"/>
      <c r="B2088" s="148"/>
      <c r="C2088" s="148" t="s">
        <v>88</v>
      </c>
      <c r="D2088" s="149"/>
      <c r="E2088" s="134"/>
      <c r="F2088" s="150">
        <v>15.16</v>
      </c>
      <c r="G2088" s="127" t="s">
        <v>98</v>
      </c>
      <c r="H2088" s="128">
        <v>30.32</v>
      </c>
      <c r="I2088" s="151">
        <v>1</v>
      </c>
      <c r="J2088" s="128">
        <v>30.32</v>
      </c>
      <c r="Q2088" s="47">
        <v>30.32</v>
      </c>
    </row>
    <row r="2089" spans="1:21" ht="14.25" outlineLevel="1">
      <c r="A2089" s="147"/>
      <c r="B2089" s="148"/>
      <c r="C2089" s="148" t="s">
        <v>89</v>
      </c>
      <c r="D2089" s="149"/>
      <c r="E2089" s="134"/>
      <c r="F2089" s="150">
        <v>2.06</v>
      </c>
      <c r="G2089" s="127" t="s">
        <v>98</v>
      </c>
      <c r="H2089" s="128">
        <v>4.12</v>
      </c>
      <c r="I2089" s="151">
        <v>1</v>
      </c>
      <c r="J2089" s="128">
        <v>4.12</v>
      </c>
    </row>
    <row r="2090" spans="1:21" ht="14.25" outlineLevel="1">
      <c r="A2090" s="147"/>
      <c r="B2090" s="148"/>
      <c r="C2090" s="148" t="s">
        <v>97</v>
      </c>
      <c r="D2090" s="149"/>
      <c r="E2090" s="134"/>
      <c r="F2090" s="150">
        <v>27.4</v>
      </c>
      <c r="G2090" s="127" t="s">
        <v>98</v>
      </c>
      <c r="H2090" s="128">
        <v>54.8</v>
      </c>
      <c r="I2090" s="151">
        <v>1</v>
      </c>
      <c r="J2090" s="128">
        <v>54.8</v>
      </c>
    </row>
    <row r="2091" spans="1:21" ht="14.25" outlineLevel="1">
      <c r="A2091" s="147"/>
      <c r="B2091" s="148"/>
      <c r="C2091" s="148" t="s">
        <v>90</v>
      </c>
      <c r="D2091" s="149" t="s">
        <v>91</v>
      </c>
      <c r="E2091" s="134">
        <v>128</v>
      </c>
      <c r="F2091" s="150"/>
      <c r="G2091" s="127"/>
      <c r="H2091" s="128">
        <v>38.81</v>
      </c>
      <c r="I2091" s="151">
        <v>128</v>
      </c>
      <c r="J2091" s="128">
        <v>38.81</v>
      </c>
    </row>
    <row r="2092" spans="1:21" ht="14.25" outlineLevel="1">
      <c r="A2092" s="147"/>
      <c r="B2092" s="148"/>
      <c r="C2092" s="148" t="s">
        <v>92</v>
      </c>
      <c r="D2092" s="149" t="s">
        <v>91</v>
      </c>
      <c r="E2092" s="134">
        <v>83</v>
      </c>
      <c r="F2092" s="150"/>
      <c r="G2092" s="127"/>
      <c r="H2092" s="128">
        <v>25.17</v>
      </c>
      <c r="I2092" s="151">
        <v>83</v>
      </c>
      <c r="J2092" s="128">
        <v>25.17</v>
      </c>
    </row>
    <row r="2093" spans="1:21" ht="14.25" outlineLevel="1">
      <c r="A2093" s="152"/>
      <c r="B2093" s="153"/>
      <c r="C2093" s="153" t="s">
        <v>93</v>
      </c>
      <c r="D2093" s="154" t="s">
        <v>94</v>
      </c>
      <c r="E2093" s="155">
        <v>1.69</v>
      </c>
      <c r="F2093" s="156"/>
      <c r="G2093" s="157" t="s">
        <v>98</v>
      </c>
      <c r="H2093" s="158">
        <v>3.38</v>
      </c>
      <c r="I2093" s="159"/>
      <c r="J2093" s="158"/>
    </row>
    <row r="2094" spans="1:21" ht="15" outlineLevel="1">
      <c r="C2094" s="131" t="s">
        <v>95</v>
      </c>
      <c r="G2094" s="225">
        <v>153.22000000000003</v>
      </c>
      <c r="H2094" s="225"/>
      <c r="I2094" s="225">
        <v>153.22</v>
      </c>
      <c r="J2094" s="225"/>
      <c r="O2094" s="79">
        <v>153.22000000000003</v>
      </c>
      <c r="P2094" s="79">
        <v>153.22</v>
      </c>
    </row>
    <row r="2095" spans="1:21" ht="68.25" outlineLevel="1">
      <c r="A2095" s="152" t="s">
        <v>1160</v>
      </c>
      <c r="B2095" s="153" t="s">
        <v>432</v>
      </c>
      <c r="C2095" s="153" t="s">
        <v>181</v>
      </c>
      <c r="D2095" s="154" t="s">
        <v>454</v>
      </c>
      <c r="E2095" s="155">
        <v>2</v>
      </c>
      <c r="F2095" s="156">
        <v>1283.6500000000001</v>
      </c>
      <c r="G2095" s="157" t="s">
        <v>98</v>
      </c>
      <c r="H2095" s="158">
        <v>2567.3000000000002</v>
      </c>
      <c r="I2095" s="159">
        <v>1</v>
      </c>
      <c r="J2095" s="158">
        <v>2567.3000000000002</v>
      </c>
      <c r="R2095" s="47">
        <v>0</v>
      </c>
      <c r="S2095" s="47">
        <v>0</v>
      </c>
      <c r="T2095" s="47">
        <v>0</v>
      </c>
      <c r="U2095" s="47">
        <v>0</v>
      </c>
    </row>
    <row r="2096" spans="1:21" ht="15" outlineLevel="1">
      <c r="C2096" s="131" t="s">
        <v>95</v>
      </c>
      <c r="G2096" s="225">
        <v>2567.3000000000002</v>
      </c>
      <c r="H2096" s="225"/>
      <c r="I2096" s="225">
        <v>2567.3000000000002</v>
      </c>
      <c r="J2096" s="225"/>
      <c r="O2096" s="47">
        <v>2567.3000000000002</v>
      </c>
      <c r="P2096" s="47">
        <v>2567.3000000000002</v>
      </c>
    </row>
    <row r="2097" spans="1:32" ht="71.25" outlineLevel="1">
      <c r="A2097" s="147" t="s">
        <v>1161</v>
      </c>
      <c r="B2097" s="148" t="s">
        <v>1038</v>
      </c>
      <c r="C2097" s="148" t="s">
        <v>1039</v>
      </c>
      <c r="D2097" s="149" t="s">
        <v>1040</v>
      </c>
      <c r="E2097" s="134">
        <v>6.37</v>
      </c>
      <c r="F2097" s="150"/>
      <c r="G2097" s="127"/>
      <c r="H2097" s="128"/>
      <c r="I2097" s="151" t="s">
        <v>98</v>
      </c>
      <c r="J2097" s="128"/>
      <c r="R2097" s="47">
        <v>581.66999999999996</v>
      </c>
      <c r="S2097" s="47">
        <v>581.66999999999996</v>
      </c>
      <c r="T2097" s="47">
        <v>407.17</v>
      </c>
      <c r="U2097" s="47">
        <v>407.17</v>
      </c>
    </row>
    <row r="2098" spans="1:32" ht="14.25" outlineLevel="1">
      <c r="A2098" s="147"/>
      <c r="B2098" s="148"/>
      <c r="C2098" s="148" t="s">
        <v>88</v>
      </c>
      <c r="D2098" s="149"/>
      <c r="E2098" s="134"/>
      <c r="F2098" s="150">
        <v>66.17</v>
      </c>
      <c r="G2098" s="127" t="s">
        <v>961</v>
      </c>
      <c r="H2098" s="128">
        <v>581.66999999999996</v>
      </c>
      <c r="I2098" s="151">
        <v>1</v>
      </c>
      <c r="J2098" s="128">
        <v>581.66999999999996</v>
      </c>
      <c r="Q2098" s="47">
        <v>581.66999999999996</v>
      </c>
    </row>
    <row r="2099" spans="1:32" ht="14.25" outlineLevel="1">
      <c r="A2099" s="147"/>
      <c r="B2099" s="148"/>
      <c r="C2099" s="148" t="s">
        <v>89</v>
      </c>
      <c r="D2099" s="149"/>
      <c r="E2099" s="134"/>
      <c r="F2099" s="150">
        <v>37.479999999999997</v>
      </c>
      <c r="G2099" s="127" t="s">
        <v>962</v>
      </c>
      <c r="H2099" s="128">
        <v>358.12</v>
      </c>
      <c r="I2099" s="151">
        <v>1</v>
      </c>
      <c r="J2099" s="128">
        <v>358.12</v>
      </c>
    </row>
    <row r="2100" spans="1:32" ht="14.25" outlineLevel="1">
      <c r="A2100" s="147"/>
      <c r="B2100" s="148"/>
      <c r="C2100" s="148" t="s">
        <v>97</v>
      </c>
      <c r="D2100" s="149"/>
      <c r="E2100" s="134"/>
      <c r="F2100" s="150">
        <v>4876.58</v>
      </c>
      <c r="G2100" s="127" t="s">
        <v>98</v>
      </c>
      <c r="H2100" s="128">
        <v>31063.81</v>
      </c>
      <c r="I2100" s="151">
        <v>1</v>
      </c>
      <c r="J2100" s="128">
        <v>31063.81</v>
      </c>
    </row>
    <row r="2101" spans="1:32" ht="42.75" outlineLevel="1">
      <c r="A2101" s="147" t="s">
        <v>1162</v>
      </c>
      <c r="B2101" s="148" t="s">
        <v>1042</v>
      </c>
      <c r="C2101" s="148" t="s">
        <v>1043</v>
      </c>
      <c r="D2101" s="149" t="s">
        <v>21</v>
      </c>
      <c r="E2101" s="134">
        <v>-70.070000000000007</v>
      </c>
      <c r="F2101" s="150">
        <v>365</v>
      </c>
      <c r="G2101" s="164" t="s">
        <v>98</v>
      </c>
      <c r="H2101" s="128">
        <v>-25575.55</v>
      </c>
      <c r="I2101" s="151">
        <v>1</v>
      </c>
      <c r="J2101" s="128">
        <v>-25575.55</v>
      </c>
      <c r="R2101" s="47">
        <v>0</v>
      </c>
      <c r="S2101" s="47">
        <v>0</v>
      </c>
      <c r="T2101" s="47">
        <v>0</v>
      </c>
      <c r="U2101" s="47">
        <v>0</v>
      </c>
    </row>
    <row r="2102" spans="1:32" ht="14.25" outlineLevel="1">
      <c r="A2102" s="147" t="s">
        <v>1163</v>
      </c>
      <c r="B2102" s="148" t="s">
        <v>1045</v>
      </c>
      <c r="C2102" s="148" t="s">
        <v>1046</v>
      </c>
      <c r="D2102" s="149" t="s">
        <v>554</v>
      </c>
      <c r="E2102" s="134">
        <v>-15.925000000000001</v>
      </c>
      <c r="F2102" s="150">
        <v>269.51</v>
      </c>
      <c r="G2102" s="164" t="s">
        <v>98</v>
      </c>
      <c r="H2102" s="128">
        <v>-4291.95</v>
      </c>
      <c r="I2102" s="151">
        <v>1</v>
      </c>
      <c r="J2102" s="128">
        <v>-4291.95</v>
      </c>
      <c r="R2102" s="47">
        <v>0</v>
      </c>
      <c r="S2102" s="47">
        <v>0</v>
      </c>
      <c r="T2102" s="47">
        <v>0</v>
      </c>
      <c r="U2102" s="47">
        <v>0</v>
      </c>
    </row>
    <row r="2103" spans="1:32" ht="14.25" outlineLevel="1">
      <c r="A2103" s="147"/>
      <c r="B2103" s="148"/>
      <c r="C2103" s="148" t="s">
        <v>90</v>
      </c>
      <c r="D2103" s="149" t="s">
        <v>91</v>
      </c>
      <c r="E2103" s="134">
        <v>100</v>
      </c>
      <c r="F2103" s="150"/>
      <c r="G2103" s="127"/>
      <c r="H2103" s="128">
        <v>581.66999999999996</v>
      </c>
      <c r="I2103" s="151">
        <v>100</v>
      </c>
      <c r="J2103" s="128">
        <v>581.66999999999996</v>
      </c>
    </row>
    <row r="2104" spans="1:32" ht="14.25" outlineLevel="1">
      <c r="A2104" s="147"/>
      <c r="B2104" s="148"/>
      <c r="C2104" s="148" t="s">
        <v>92</v>
      </c>
      <c r="D2104" s="149" t="s">
        <v>91</v>
      </c>
      <c r="E2104" s="134">
        <v>70</v>
      </c>
      <c r="F2104" s="150"/>
      <c r="G2104" s="127"/>
      <c r="H2104" s="128">
        <v>407.17</v>
      </c>
      <c r="I2104" s="151">
        <v>70</v>
      </c>
      <c r="J2104" s="128">
        <v>407.17</v>
      </c>
    </row>
    <row r="2105" spans="1:32" ht="14.25" outlineLevel="1">
      <c r="A2105" s="152"/>
      <c r="B2105" s="153"/>
      <c r="C2105" s="153" t="s">
        <v>93</v>
      </c>
      <c r="D2105" s="154" t="s">
        <v>94</v>
      </c>
      <c r="E2105" s="155">
        <v>6.67</v>
      </c>
      <c r="F2105" s="156"/>
      <c r="G2105" s="157" t="s">
        <v>961</v>
      </c>
      <c r="H2105" s="158">
        <v>58.633301999999993</v>
      </c>
      <c r="I2105" s="159"/>
      <c r="J2105" s="158"/>
    </row>
    <row r="2106" spans="1:32" ht="15" outlineLevel="1">
      <c r="C2106" s="131" t="s">
        <v>95</v>
      </c>
      <c r="G2106" s="225">
        <v>3124.9399999999951</v>
      </c>
      <c r="H2106" s="225"/>
      <c r="I2106" s="225">
        <v>3124.9399999999951</v>
      </c>
      <c r="J2106" s="225"/>
      <c r="O2106" s="79">
        <v>3124.9399999999951</v>
      </c>
      <c r="P2106" s="79">
        <v>3124.9399999999951</v>
      </c>
    </row>
    <row r="2107" spans="1:32" ht="28.5" outlineLevel="1">
      <c r="A2107" s="152" t="s">
        <v>1164</v>
      </c>
      <c r="B2107" s="153" t="s">
        <v>1047</v>
      </c>
      <c r="C2107" s="153" t="s">
        <v>1048</v>
      </c>
      <c r="D2107" s="154" t="s">
        <v>21</v>
      </c>
      <c r="E2107" s="155">
        <v>63.7</v>
      </c>
      <c r="F2107" s="156">
        <v>352.02</v>
      </c>
      <c r="G2107" s="157" t="s">
        <v>98</v>
      </c>
      <c r="H2107" s="158">
        <v>22423.67</v>
      </c>
      <c r="I2107" s="159">
        <v>1</v>
      </c>
      <c r="J2107" s="158">
        <v>22423.67</v>
      </c>
      <c r="R2107" s="47">
        <v>0</v>
      </c>
      <c r="S2107" s="47">
        <v>0</v>
      </c>
      <c r="T2107" s="47">
        <v>0</v>
      </c>
      <c r="U2107" s="47">
        <v>0</v>
      </c>
    </row>
    <row r="2108" spans="1:32" ht="15" outlineLevel="1">
      <c r="C2108" s="131" t="s">
        <v>95</v>
      </c>
      <c r="G2108" s="225">
        <v>22423.67</v>
      </c>
      <c r="H2108" s="225"/>
      <c r="I2108" s="225">
        <v>22423.67</v>
      </c>
      <c r="J2108" s="225"/>
      <c r="O2108" s="47">
        <v>22423.67</v>
      </c>
      <c r="P2108" s="47">
        <v>22423.67</v>
      </c>
    </row>
    <row r="2109" spans="1:32" outlineLevel="1"/>
    <row r="2110" spans="1:32" ht="15" outlineLevel="1">
      <c r="A2110" s="240" t="s">
        <v>1165</v>
      </c>
      <c r="B2110" s="240"/>
      <c r="C2110" s="240"/>
      <c r="D2110" s="240"/>
      <c r="E2110" s="240"/>
      <c r="F2110" s="240"/>
      <c r="G2110" s="225">
        <v>120014.64</v>
      </c>
      <c r="H2110" s="225"/>
      <c r="I2110" s="225">
        <v>120014.64</v>
      </c>
      <c r="J2110" s="225"/>
      <c r="AF2110" s="85" t="s">
        <v>1165</v>
      </c>
    </row>
    <row r="2111" spans="1:32" outlineLevel="1"/>
    <row r="2112" spans="1:32" outlineLevel="1"/>
    <row r="2113" spans="1:31" outlineLevel="1"/>
    <row r="2114" spans="1:31" ht="16.5" outlineLevel="1">
      <c r="A2114" s="229" t="s">
        <v>1166</v>
      </c>
      <c r="B2114" s="229"/>
      <c r="C2114" s="229"/>
      <c r="D2114" s="229"/>
      <c r="E2114" s="229"/>
      <c r="F2114" s="229"/>
      <c r="G2114" s="229"/>
      <c r="H2114" s="229"/>
      <c r="I2114" s="229"/>
      <c r="J2114" s="229"/>
      <c r="AE2114" s="63" t="s">
        <v>1166</v>
      </c>
    </row>
    <row r="2115" spans="1:31" ht="42.75" outlineLevel="1">
      <c r="A2115" s="147" t="s">
        <v>1167</v>
      </c>
      <c r="B2115" s="148" t="s">
        <v>1051</v>
      </c>
      <c r="C2115" s="148" t="s">
        <v>1052</v>
      </c>
      <c r="D2115" s="149" t="s">
        <v>1053</v>
      </c>
      <c r="E2115" s="134">
        <v>2</v>
      </c>
      <c r="F2115" s="150"/>
      <c r="G2115" s="127"/>
      <c r="H2115" s="128"/>
      <c r="I2115" s="151" t="s">
        <v>98</v>
      </c>
      <c r="J2115" s="128"/>
      <c r="R2115" s="47">
        <v>286.43</v>
      </c>
      <c r="S2115" s="47">
        <v>286.43</v>
      </c>
      <c r="T2115" s="47">
        <v>185.73</v>
      </c>
      <c r="U2115" s="47">
        <v>185.73</v>
      </c>
    </row>
    <row r="2116" spans="1:31" ht="28.5" outlineLevel="1">
      <c r="A2116" s="147"/>
      <c r="B2116" s="148"/>
      <c r="C2116" s="148" t="s">
        <v>88</v>
      </c>
      <c r="D2116" s="149"/>
      <c r="E2116" s="134"/>
      <c r="F2116" s="150">
        <v>76.77</v>
      </c>
      <c r="G2116" s="127" t="s">
        <v>943</v>
      </c>
      <c r="H2116" s="128">
        <v>222.48</v>
      </c>
      <c r="I2116" s="151">
        <v>1</v>
      </c>
      <c r="J2116" s="128">
        <v>222.48</v>
      </c>
      <c r="Q2116" s="47">
        <v>222.48</v>
      </c>
    </row>
    <row r="2117" spans="1:31" ht="28.5" outlineLevel="1">
      <c r="A2117" s="147"/>
      <c r="B2117" s="148"/>
      <c r="C2117" s="148" t="s">
        <v>89</v>
      </c>
      <c r="D2117" s="149"/>
      <c r="E2117" s="134"/>
      <c r="F2117" s="150">
        <v>14.18</v>
      </c>
      <c r="G2117" s="127" t="s">
        <v>944</v>
      </c>
      <c r="H2117" s="128">
        <v>44.67</v>
      </c>
      <c r="I2117" s="151">
        <v>1</v>
      </c>
      <c r="J2117" s="128">
        <v>44.67</v>
      </c>
    </row>
    <row r="2118" spans="1:31" ht="28.5" outlineLevel="1">
      <c r="A2118" s="147"/>
      <c r="B2118" s="148"/>
      <c r="C2118" s="148" t="s">
        <v>96</v>
      </c>
      <c r="D2118" s="149"/>
      <c r="E2118" s="134"/>
      <c r="F2118" s="150">
        <v>0.41</v>
      </c>
      <c r="G2118" s="127" t="s">
        <v>944</v>
      </c>
      <c r="H2118" s="160">
        <v>1.29</v>
      </c>
      <c r="I2118" s="151">
        <v>1</v>
      </c>
      <c r="J2118" s="160">
        <v>1.29</v>
      </c>
      <c r="Q2118" s="47">
        <v>1.29</v>
      </c>
    </row>
    <row r="2119" spans="1:31" ht="14.25" outlineLevel="1">
      <c r="A2119" s="147"/>
      <c r="B2119" s="148"/>
      <c r="C2119" s="148" t="s">
        <v>97</v>
      </c>
      <c r="D2119" s="149"/>
      <c r="E2119" s="134"/>
      <c r="F2119" s="150">
        <v>14.1</v>
      </c>
      <c r="G2119" s="127" t="s">
        <v>98</v>
      </c>
      <c r="H2119" s="128">
        <v>28.2</v>
      </c>
      <c r="I2119" s="151">
        <v>1</v>
      </c>
      <c r="J2119" s="128">
        <v>28.2</v>
      </c>
    </row>
    <row r="2120" spans="1:31" ht="14.25" outlineLevel="1">
      <c r="A2120" s="147"/>
      <c r="B2120" s="148"/>
      <c r="C2120" s="148" t="s">
        <v>90</v>
      </c>
      <c r="D2120" s="149" t="s">
        <v>91</v>
      </c>
      <c r="E2120" s="134">
        <v>128</v>
      </c>
      <c r="F2120" s="150"/>
      <c r="G2120" s="127"/>
      <c r="H2120" s="128">
        <v>286.43</v>
      </c>
      <c r="I2120" s="151">
        <v>128</v>
      </c>
      <c r="J2120" s="128">
        <v>286.43</v>
      </c>
    </row>
    <row r="2121" spans="1:31" ht="14.25" outlineLevel="1">
      <c r="A2121" s="147"/>
      <c r="B2121" s="148"/>
      <c r="C2121" s="148" t="s">
        <v>92</v>
      </c>
      <c r="D2121" s="149" t="s">
        <v>91</v>
      </c>
      <c r="E2121" s="134">
        <v>83</v>
      </c>
      <c r="F2121" s="150"/>
      <c r="G2121" s="127"/>
      <c r="H2121" s="128">
        <v>185.73</v>
      </c>
      <c r="I2121" s="151">
        <v>83</v>
      </c>
      <c r="J2121" s="128">
        <v>185.73</v>
      </c>
    </row>
    <row r="2122" spans="1:31" ht="28.5" outlineLevel="1">
      <c r="A2122" s="152"/>
      <c r="B2122" s="153"/>
      <c r="C2122" s="153" t="s">
        <v>93</v>
      </c>
      <c r="D2122" s="154" t="s">
        <v>94</v>
      </c>
      <c r="E2122" s="155">
        <v>9</v>
      </c>
      <c r="F2122" s="156"/>
      <c r="G2122" s="157" t="s">
        <v>943</v>
      </c>
      <c r="H2122" s="158">
        <v>26.082000000000001</v>
      </c>
      <c r="I2122" s="159"/>
      <c r="J2122" s="158"/>
    </row>
    <row r="2123" spans="1:31" ht="15" outlineLevel="1">
      <c r="C2123" s="131" t="s">
        <v>95</v>
      </c>
      <c r="G2123" s="225">
        <v>767.51</v>
      </c>
      <c r="H2123" s="225"/>
      <c r="I2123" s="225">
        <v>767.51</v>
      </c>
      <c r="J2123" s="225"/>
      <c r="O2123" s="79">
        <v>767.51</v>
      </c>
      <c r="P2123" s="79">
        <v>767.51</v>
      </c>
    </row>
    <row r="2124" spans="1:31" ht="96.75" outlineLevel="1">
      <c r="A2124" s="152" t="s">
        <v>1168</v>
      </c>
      <c r="B2124" s="153" t="s">
        <v>432</v>
      </c>
      <c r="C2124" s="153" t="s">
        <v>192</v>
      </c>
      <c r="D2124" s="154" t="s">
        <v>454</v>
      </c>
      <c r="E2124" s="155">
        <v>2</v>
      </c>
      <c r="F2124" s="156">
        <v>6269.99</v>
      </c>
      <c r="G2124" s="157" t="s">
        <v>98</v>
      </c>
      <c r="H2124" s="158">
        <v>12539.98</v>
      </c>
      <c r="I2124" s="159">
        <v>1</v>
      </c>
      <c r="J2124" s="158">
        <v>12539.98</v>
      </c>
      <c r="R2124" s="47">
        <v>0</v>
      </c>
      <c r="S2124" s="47">
        <v>0</v>
      </c>
      <c r="T2124" s="47">
        <v>0</v>
      </c>
      <c r="U2124" s="47">
        <v>0</v>
      </c>
    </row>
    <row r="2125" spans="1:31" ht="15" outlineLevel="1">
      <c r="C2125" s="131" t="s">
        <v>95</v>
      </c>
      <c r="G2125" s="225">
        <v>12539.98</v>
      </c>
      <c r="H2125" s="225"/>
      <c r="I2125" s="225">
        <v>12539.98</v>
      </c>
      <c r="J2125" s="225"/>
      <c r="O2125" s="47">
        <v>12539.98</v>
      </c>
      <c r="P2125" s="47">
        <v>12539.98</v>
      </c>
    </row>
    <row r="2126" spans="1:31" ht="42.75" outlineLevel="1">
      <c r="A2126" s="147" t="s">
        <v>1169</v>
      </c>
      <c r="B2126" s="148" t="s">
        <v>1054</v>
      </c>
      <c r="C2126" s="148" t="s">
        <v>1055</v>
      </c>
      <c r="D2126" s="149" t="s">
        <v>948</v>
      </c>
      <c r="E2126" s="134">
        <v>1</v>
      </c>
      <c r="F2126" s="150"/>
      <c r="G2126" s="127"/>
      <c r="H2126" s="128"/>
      <c r="I2126" s="151" t="s">
        <v>98</v>
      </c>
      <c r="J2126" s="128"/>
      <c r="R2126" s="47">
        <v>67.62</v>
      </c>
      <c r="S2126" s="47">
        <v>67.62</v>
      </c>
      <c r="T2126" s="47">
        <v>43.85</v>
      </c>
      <c r="U2126" s="47">
        <v>43.85</v>
      </c>
    </row>
    <row r="2127" spans="1:31" ht="28.5" outlineLevel="1">
      <c r="A2127" s="147"/>
      <c r="B2127" s="148"/>
      <c r="C2127" s="148" t="s">
        <v>88</v>
      </c>
      <c r="D2127" s="149"/>
      <c r="E2127" s="134"/>
      <c r="F2127" s="150">
        <v>36.46</v>
      </c>
      <c r="G2127" s="127" t="s">
        <v>943</v>
      </c>
      <c r="H2127" s="128">
        <v>52.83</v>
      </c>
      <c r="I2127" s="151">
        <v>1</v>
      </c>
      <c r="J2127" s="128">
        <v>52.83</v>
      </c>
      <c r="Q2127" s="47">
        <v>52.83</v>
      </c>
    </row>
    <row r="2128" spans="1:31" ht="28.5" outlineLevel="1">
      <c r="A2128" s="147"/>
      <c r="B2128" s="148"/>
      <c r="C2128" s="148" t="s">
        <v>89</v>
      </c>
      <c r="D2128" s="149"/>
      <c r="E2128" s="134"/>
      <c r="F2128" s="150">
        <v>4.0199999999999996</v>
      </c>
      <c r="G2128" s="127" t="s">
        <v>944</v>
      </c>
      <c r="H2128" s="128">
        <v>6.33</v>
      </c>
      <c r="I2128" s="151">
        <v>1</v>
      </c>
      <c r="J2128" s="128">
        <v>6.33</v>
      </c>
    </row>
    <row r="2129" spans="1:21" ht="14.25" outlineLevel="1">
      <c r="A2129" s="147"/>
      <c r="B2129" s="148"/>
      <c r="C2129" s="148" t="s">
        <v>97</v>
      </c>
      <c r="D2129" s="149"/>
      <c r="E2129" s="134"/>
      <c r="F2129" s="150">
        <v>172.22</v>
      </c>
      <c r="G2129" s="127" t="s">
        <v>98</v>
      </c>
      <c r="H2129" s="128">
        <v>172.22</v>
      </c>
      <c r="I2129" s="151">
        <v>1</v>
      </c>
      <c r="J2129" s="128">
        <v>172.22</v>
      </c>
    </row>
    <row r="2130" spans="1:21" ht="14.25" outlineLevel="1">
      <c r="A2130" s="147"/>
      <c r="B2130" s="148"/>
      <c r="C2130" s="148" t="s">
        <v>90</v>
      </c>
      <c r="D2130" s="149" t="s">
        <v>91</v>
      </c>
      <c r="E2130" s="134">
        <v>128</v>
      </c>
      <c r="F2130" s="150"/>
      <c r="G2130" s="127"/>
      <c r="H2130" s="128">
        <v>67.62</v>
      </c>
      <c r="I2130" s="151">
        <v>128</v>
      </c>
      <c r="J2130" s="128">
        <v>67.62</v>
      </c>
    </row>
    <row r="2131" spans="1:21" ht="14.25" outlineLevel="1">
      <c r="A2131" s="147"/>
      <c r="B2131" s="148"/>
      <c r="C2131" s="148" t="s">
        <v>92</v>
      </c>
      <c r="D2131" s="149" t="s">
        <v>91</v>
      </c>
      <c r="E2131" s="134">
        <v>83</v>
      </c>
      <c r="F2131" s="150"/>
      <c r="G2131" s="127"/>
      <c r="H2131" s="128">
        <v>43.85</v>
      </c>
      <c r="I2131" s="151">
        <v>83</v>
      </c>
      <c r="J2131" s="128">
        <v>43.85</v>
      </c>
    </row>
    <row r="2132" spans="1:21" ht="28.5" outlineLevel="1">
      <c r="A2132" s="152"/>
      <c r="B2132" s="153"/>
      <c r="C2132" s="153" t="s">
        <v>93</v>
      </c>
      <c r="D2132" s="154" t="s">
        <v>94</v>
      </c>
      <c r="E2132" s="155">
        <v>4.0199999999999996</v>
      </c>
      <c r="F2132" s="156"/>
      <c r="G2132" s="157" t="s">
        <v>943</v>
      </c>
      <c r="H2132" s="158">
        <v>5.8249799999999992</v>
      </c>
      <c r="I2132" s="159"/>
      <c r="J2132" s="158"/>
    </row>
    <row r="2133" spans="1:21" ht="15" outlineLevel="1">
      <c r="C2133" s="131" t="s">
        <v>95</v>
      </c>
      <c r="G2133" s="225">
        <v>342.85</v>
      </c>
      <c r="H2133" s="225"/>
      <c r="I2133" s="225">
        <v>342.85</v>
      </c>
      <c r="J2133" s="225"/>
      <c r="O2133" s="79">
        <v>342.85</v>
      </c>
      <c r="P2133" s="79">
        <v>342.85</v>
      </c>
    </row>
    <row r="2134" spans="1:21" ht="57" outlineLevel="1">
      <c r="A2134" s="152" t="s">
        <v>1170</v>
      </c>
      <c r="B2134" s="153" t="s">
        <v>1171</v>
      </c>
      <c r="C2134" s="153" t="s">
        <v>1172</v>
      </c>
      <c r="D2134" s="154" t="s">
        <v>454</v>
      </c>
      <c r="E2134" s="155">
        <v>1</v>
      </c>
      <c r="F2134" s="156">
        <v>2496.35</v>
      </c>
      <c r="G2134" s="157" t="s">
        <v>98</v>
      </c>
      <c r="H2134" s="158">
        <v>2496.35</v>
      </c>
      <c r="I2134" s="159">
        <v>1</v>
      </c>
      <c r="J2134" s="158">
        <v>2496.35</v>
      </c>
      <c r="R2134" s="47">
        <v>0</v>
      </c>
      <c r="S2134" s="47">
        <v>0</v>
      </c>
      <c r="T2134" s="47">
        <v>0</v>
      </c>
      <c r="U2134" s="47">
        <v>0</v>
      </c>
    </row>
    <row r="2135" spans="1:21" ht="15" outlineLevel="1">
      <c r="C2135" s="131" t="s">
        <v>95</v>
      </c>
      <c r="G2135" s="225">
        <v>2496.35</v>
      </c>
      <c r="H2135" s="225"/>
      <c r="I2135" s="225">
        <v>2496.35</v>
      </c>
      <c r="J2135" s="225"/>
      <c r="O2135" s="47">
        <v>2496.35</v>
      </c>
      <c r="P2135" s="47">
        <v>2496.35</v>
      </c>
    </row>
    <row r="2136" spans="1:21" ht="57" outlineLevel="1">
      <c r="A2136" s="147" t="s">
        <v>1173</v>
      </c>
      <c r="B2136" s="148" t="s">
        <v>1058</v>
      </c>
      <c r="C2136" s="148" t="s">
        <v>1059</v>
      </c>
      <c r="D2136" s="149" t="s">
        <v>460</v>
      </c>
      <c r="E2136" s="134">
        <v>1</v>
      </c>
      <c r="F2136" s="150"/>
      <c r="G2136" s="127"/>
      <c r="H2136" s="128"/>
      <c r="I2136" s="151" t="s">
        <v>98</v>
      </c>
      <c r="J2136" s="128"/>
      <c r="R2136" s="47">
        <v>17.920000000000002</v>
      </c>
      <c r="S2136" s="47">
        <v>17.920000000000002</v>
      </c>
      <c r="T2136" s="47">
        <v>11.62</v>
      </c>
      <c r="U2136" s="47">
        <v>11.62</v>
      </c>
    </row>
    <row r="2137" spans="1:21" ht="28.5" outlineLevel="1">
      <c r="A2137" s="147"/>
      <c r="B2137" s="148"/>
      <c r="C2137" s="148" t="s">
        <v>88</v>
      </c>
      <c r="D2137" s="149"/>
      <c r="E2137" s="134"/>
      <c r="F2137" s="150">
        <v>9.66</v>
      </c>
      <c r="G2137" s="127" t="s">
        <v>943</v>
      </c>
      <c r="H2137" s="128">
        <v>14</v>
      </c>
      <c r="I2137" s="151">
        <v>1</v>
      </c>
      <c r="J2137" s="128">
        <v>14</v>
      </c>
      <c r="Q2137" s="47">
        <v>14</v>
      </c>
    </row>
    <row r="2138" spans="1:21" ht="28.5" outlineLevel="1">
      <c r="A2138" s="147"/>
      <c r="B2138" s="148"/>
      <c r="C2138" s="148" t="s">
        <v>89</v>
      </c>
      <c r="D2138" s="149"/>
      <c r="E2138" s="134"/>
      <c r="F2138" s="150">
        <v>1.71</v>
      </c>
      <c r="G2138" s="127" t="s">
        <v>944</v>
      </c>
      <c r="H2138" s="128">
        <v>2.69</v>
      </c>
      <c r="I2138" s="151">
        <v>1</v>
      </c>
      <c r="J2138" s="128">
        <v>2.69</v>
      </c>
    </row>
    <row r="2139" spans="1:21" ht="14.25" outlineLevel="1">
      <c r="A2139" s="147"/>
      <c r="B2139" s="148"/>
      <c r="C2139" s="148" t="s">
        <v>97</v>
      </c>
      <c r="D2139" s="149"/>
      <c r="E2139" s="134"/>
      <c r="F2139" s="150">
        <v>5.85</v>
      </c>
      <c r="G2139" s="127" t="s">
        <v>98</v>
      </c>
      <c r="H2139" s="128">
        <v>5.85</v>
      </c>
      <c r="I2139" s="151">
        <v>1</v>
      </c>
      <c r="J2139" s="128">
        <v>5.85</v>
      </c>
    </row>
    <row r="2140" spans="1:21" ht="14.25" outlineLevel="1">
      <c r="A2140" s="147"/>
      <c r="B2140" s="148"/>
      <c r="C2140" s="148" t="s">
        <v>90</v>
      </c>
      <c r="D2140" s="149" t="s">
        <v>91</v>
      </c>
      <c r="E2140" s="134">
        <v>128</v>
      </c>
      <c r="F2140" s="150"/>
      <c r="G2140" s="127"/>
      <c r="H2140" s="128">
        <v>17.920000000000002</v>
      </c>
      <c r="I2140" s="151">
        <v>128</v>
      </c>
      <c r="J2140" s="128">
        <v>17.920000000000002</v>
      </c>
    </row>
    <row r="2141" spans="1:21" ht="14.25" outlineLevel="1">
      <c r="A2141" s="147"/>
      <c r="B2141" s="148"/>
      <c r="C2141" s="148" t="s">
        <v>92</v>
      </c>
      <c r="D2141" s="149" t="s">
        <v>91</v>
      </c>
      <c r="E2141" s="134">
        <v>83</v>
      </c>
      <c r="F2141" s="150"/>
      <c r="G2141" s="127"/>
      <c r="H2141" s="128">
        <v>11.62</v>
      </c>
      <c r="I2141" s="151">
        <v>83</v>
      </c>
      <c r="J2141" s="128">
        <v>11.62</v>
      </c>
    </row>
    <row r="2142" spans="1:21" ht="28.5" outlineLevel="1">
      <c r="A2142" s="152"/>
      <c r="B2142" s="153"/>
      <c r="C2142" s="153" t="s">
        <v>93</v>
      </c>
      <c r="D2142" s="154" t="s">
        <v>94</v>
      </c>
      <c r="E2142" s="155">
        <v>1.0900000000000001</v>
      </c>
      <c r="F2142" s="156"/>
      <c r="G2142" s="157" t="s">
        <v>943</v>
      </c>
      <c r="H2142" s="158">
        <v>1.57941</v>
      </c>
      <c r="I2142" s="159"/>
      <c r="J2142" s="158"/>
    </row>
    <row r="2143" spans="1:21" ht="15" outlineLevel="1">
      <c r="C2143" s="131" t="s">
        <v>95</v>
      </c>
      <c r="G2143" s="225">
        <v>52.08</v>
      </c>
      <c r="H2143" s="225"/>
      <c r="I2143" s="225">
        <v>52.08</v>
      </c>
      <c r="J2143" s="225"/>
      <c r="O2143" s="79">
        <v>52.08</v>
      </c>
      <c r="P2143" s="79">
        <v>52.08</v>
      </c>
    </row>
    <row r="2144" spans="1:21" ht="42.75" outlineLevel="1">
      <c r="A2144" s="152" t="s">
        <v>1174</v>
      </c>
      <c r="B2144" s="153" t="s">
        <v>1175</v>
      </c>
      <c r="C2144" s="153" t="s">
        <v>1176</v>
      </c>
      <c r="D2144" s="154" t="s">
        <v>454</v>
      </c>
      <c r="E2144" s="155">
        <v>1</v>
      </c>
      <c r="F2144" s="156">
        <v>988.76</v>
      </c>
      <c r="G2144" s="157" t="s">
        <v>98</v>
      </c>
      <c r="H2144" s="158">
        <v>988.76</v>
      </c>
      <c r="I2144" s="159">
        <v>1</v>
      </c>
      <c r="J2144" s="158">
        <v>988.76</v>
      </c>
      <c r="R2144" s="47">
        <v>0</v>
      </c>
      <c r="S2144" s="47">
        <v>0</v>
      </c>
      <c r="T2144" s="47">
        <v>0</v>
      </c>
      <c r="U2144" s="47">
        <v>0</v>
      </c>
    </row>
    <row r="2145" spans="1:21" ht="15" outlineLevel="1">
      <c r="C2145" s="131" t="s">
        <v>95</v>
      </c>
      <c r="G2145" s="225">
        <v>988.76</v>
      </c>
      <c r="H2145" s="225"/>
      <c r="I2145" s="225">
        <v>988.76</v>
      </c>
      <c r="J2145" s="225"/>
      <c r="O2145" s="47">
        <v>988.76</v>
      </c>
      <c r="P2145" s="47">
        <v>988.76</v>
      </c>
    </row>
    <row r="2146" spans="1:21" ht="57" outlineLevel="1">
      <c r="A2146" s="147" t="s">
        <v>1177</v>
      </c>
      <c r="B2146" s="148" t="s">
        <v>1062</v>
      </c>
      <c r="C2146" s="148" t="s">
        <v>1063</v>
      </c>
      <c r="D2146" s="149" t="s">
        <v>1064</v>
      </c>
      <c r="E2146" s="134">
        <v>0.628</v>
      </c>
      <c r="F2146" s="150"/>
      <c r="G2146" s="127"/>
      <c r="H2146" s="128"/>
      <c r="I2146" s="151" t="s">
        <v>98</v>
      </c>
      <c r="J2146" s="128"/>
      <c r="R2146" s="47">
        <v>45.34</v>
      </c>
      <c r="S2146" s="47">
        <v>45.34</v>
      </c>
      <c r="T2146" s="47">
        <v>29.4</v>
      </c>
      <c r="U2146" s="47">
        <v>29.4</v>
      </c>
    </row>
    <row r="2147" spans="1:21" ht="28.5" outlineLevel="1">
      <c r="A2147" s="147"/>
      <c r="B2147" s="148"/>
      <c r="C2147" s="148" t="s">
        <v>88</v>
      </c>
      <c r="D2147" s="149"/>
      <c r="E2147" s="134"/>
      <c r="F2147" s="150">
        <v>38.92</v>
      </c>
      <c r="G2147" s="127" t="s">
        <v>943</v>
      </c>
      <c r="H2147" s="128">
        <v>35.42</v>
      </c>
      <c r="I2147" s="151">
        <v>1</v>
      </c>
      <c r="J2147" s="128">
        <v>35.42</v>
      </c>
      <c r="Q2147" s="47">
        <v>35.42</v>
      </c>
    </row>
    <row r="2148" spans="1:21" ht="28.5" outlineLevel="1">
      <c r="A2148" s="147"/>
      <c r="B2148" s="148"/>
      <c r="C2148" s="148" t="s">
        <v>89</v>
      </c>
      <c r="D2148" s="149"/>
      <c r="E2148" s="134"/>
      <c r="F2148" s="150">
        <v>6.7</v>
      </c>
      <c r="G2148" s="127" t="s">
        <v>944</v>
      </c>
      <c r="H2148" s="128">
        <v>6.63</v>
      </c>
      <c r="I2148" s="151">
        <v>1</v>
      </c>
      <c r="J2148" s="128">
        <v>6.63</v>
      </c>
    </row>
    <row r="2149" spans="1:21" ht="14.25" outlineLevel="1">
      <c r="A2149" s="147"/>
      <c r="B2149" s="148"/>
      <c r="C2149" s="148" t="s">
        <v>97</v>
      </c>
      <c r="D2149" s="149"/>
      <c r="E2149" s="134"/>
      <c r="F2149" s="150">
        <v>204.57</v>
      </c>
      <c r="G2149" s="127" t="s">
        <v>98</v>
      </c>
      <c r="H2149" s="128">
        <v>128.47</v>
      </c>
      <c r="I2149" s="151">
        <v>1</v>
      </c>
      <c r="J2149" s="128">
        <v>128.47</v>
      </c>
    </row>
    <row r="2150" spans="1:21" ht="14.25" outlineLevel="1">
      <c r="A2150" s="147"/>
      <c r="B2150" s="148"/>
      <c r="C2150" s="148" t="s">
        <v>90</v>
      </c>
      <c r="D2150" s="149" t="s">
        <v>91</v>
      </c>
      <c r="E2150" s="134">
        <v>128</v>
      </c>
      <c r="F2150" s="150"/>
      <c r="G2150" s="127"/>
      <c r="H2150" s="128">
        <v>45.34</v>
      </c>
      <c r="I2150" s="151">
        <v>128</v>
      </c>
      <c r="J2150" s="128">
        <v>45.34</v>
      </c>
    </row>
    <row r="2151" spans="1:21" ht="14.25" outlineLevel="1">
      <c r="A2151" s="147"/>
      <c r="B2151" s="148"/>
      <c r="C2151" s="148" t="s">
        <v>92</v>
      </c>
      <c r="D2151" s="149" t="s">
        <v>91</v>
      </c>
      <c r="E2151" s="134">
        <v>83</v>
      </c>
      <c r="F2151" s="150"/>
      <c r="G2151" s="127"/>
      <c r="H2151" s="128">
        <v>29.4</v>
      </c>
      <c r="I2151" s="151">
        <v>83</v>
      </c>
      <c r="J2151" s="128">
        <v>29.4</v>
      </c>
    </row>
    <row r="2152" spans="1:21" ht="28.5" outlineLevel="1">
      <c r="A2152" s="152"/>
      <c r="B2152" s="153"/>
      <c r="C2152" s="153" t="s">
        <v>93</v>
      </c>
      <c r="D2152" s="154" t="s">
        <v>94</v>
      </c>
      <c r="E2152" s="155">
        <v>4.1399999999999997</v>
      </c>
      <c r="F2152" s="156"/>
      <c r="G2152" s="157" t="s">
        <v>943</v>
      </c>
      <c r="H2152" s="158">
        <v>3.7672840799999991</v>
      </c>
      <c r="I2152" s="159"/>
      <c r="J2152" s="158"/>
    </row>
    <row r="2153" spans="1:21" ht="15" outlineLevel="1">
      <c r="C2153" s="131" t="s">
        <v>95</v>
      </c>
      <c r="G2153" s="225">
        <v>245.26</v>
      </c>
      <c r="H2153" s="225"/>
      <c r="I2153" s="225">
        <v>245.26000000000002</v>
      </c>
      <c r="J2153" s="225"/>
      <c r="O2153" s="79">
        <v>245.26</v>
      </c>
      <c r="P2153" s="79">
        <v>245.26000000000002</v>
      </c>
    </row>
    <row r="2154" spans="1:21" ht="42.75" outlineLevel="1">
      <c r="A2154" s="152" t="s">
        <v>1178</v>
      </c>
      <c r="B2154" s="153" t="s">
        <v>1065</v>
      </c>
      <c r="C2154" s="153" t="s">
        <v>1066</v>
      </c>
      <c r="D2154" s="154" t="s">
        <v>454</v>
      </c>
      <c r="E2154" s="155">
        <v>1</v>
      </c>
      <c r="F2154" s="156">
        <v>127.27</v>
      </c>
      <c r="G2154" s="157" t="s">
        <v>98</v>
      </c>
      <c r="H2154" s="158">
        <v>127.27</v>
      </c>
      <c r="I2154" s="159">
        <v>1</v>
      </c>
      <c r="J2154" s="158">
        <v>127.27</v>
      </c>
      <c r="R2154" s="47">
        <v>0</v>
      </c>
      <c r="S2154" s="47">
        <v>0</v>
      </c>
      <c r="T2154" s="47">
        <v>0</v>
      </c>
      <c r="U2154" s="47">
        <v>0</v>
      </c>
    </row>
    <row r="2155" spans="1:21" ht="15" outlineLevel="1">
      <c r="C2155" s="131" t="s">
        <v>95</v>
      </c>
      <c r="G2155" s="225">
        <v>127.27</v>
      </c>
      <c r="H2155" s="225"/>
      <c r="I2155" s="225">
        <v>127.27</v>
      </c>
      <c r="J2155" s="225"/>
      <c r="O2155" s="47">
        <v>127.27</v>
      </c>
      <c r="P2155" s="47">
        <v>127.27</v>
      </c>
    </row>
    <row r="2156" spans="1:21" ht="71.25" outlineLevel="1">
      <c r="A2156" s="147" t="s">
        <v>1179</v>
      </c>
      <c r="B2156" s="148" t="s">
        <v>957</v>
      </c>
      <c r="C2156" s="148" t="s">
        <v>1067</v>
      </c>
      <c r="D2156" s="149" t="s">
        <v>959</v>
      </c>
      <c r="E2156" s="134">
        <v>0.37759999999999999</v>
      </c>
      <c r="F2156" s="150"/>
      <c r="G2156" s="127"/>
      <c r="H2156" s="128"/>
      <c r="I2156" s="151" t="s">
        <v>98</v>
      </c>
      <c r="J2156" s="128"/>
      <c r="R2156" s="47">
        <v>37.270000000000003</v>
      </c>
      <c r="S2156" s="47">
        <v>37.270000000000003</v>
      </c>
      <c r="T2156" s="47">
        <v>28.99</v>
      </c>
      <c r="U2156" s="47">
        <v>28.99</v>
      </c>
    </row>
    <row r="2157" spans="1:21" outlineLevel="1">
      <c r="C2157" s="163" t="s">
        <v>1180</v>
      </c>
    </row>
    <row r="2158" spans="1:21" ht="14.25" outlineLevel="1">
      <c r="A2158" s="147"/>
      <c r="B2158" s="148"/>
      <c r="C2158" s="148" t="s">
        <v>88</v>
      </c>
      <c r="D2158" s="149"/>
      <c r="E2158" s="134"/>
      <c r="F2158" s="150">
        <v>79.36</v>
      </c>
      <c r="G2158" s="127" t="s">
        <v>961</v>
      </c>
      <c r="H2158" s="128">
        <v>41.35</v>
      </c>
      <c r="I2158" s="151">
        <v>1</v>
      </c>
      <c r="J2158" s="128">
        <v>41.35</v>
      </c>
      <c r="Q2158" s="47">
        <v>41.35</v>
      </c>
    </row>
    <row r="2159" spans="1:21" ht="14.25" outlineLevel="1">
      <c r="A2159" s="147"/>
      <c r="B2159" s="148"/>
      <c r="C2159" s="148" t="s">
        <v>89</v>
      </c>
      <c r="D2159" s="149"/>
      <c r="E2159" s="134"/>
      <c r="F2159" s="150">
        <v>2.66</v>
      </c>
      <c r="G2159" s="127" t="s">
        <v>962</v>
      </c>
      <c r="H2159" s="128">
        <v>1.51</v>
      </c>
      <c r="I2159" s="151">
        <v>1</v>
      </c>
      <c r="J2159" s="128">
        <v>1.51</v>
      </c>
    </row>
    <row r="2160" spans="1:21" ht="14.25" outlineLevel="1">
      <c r="A2160" s="147"/>
      <c r="B2160" s="148"/>
      <c r="C2160" s="148" t="s">
        <v>96</v>
      </c>
      <c r="D2160" s="149"/>
      <c r="E2160" s="134"/>
      <c r="F2160" s="150">
        <v>0.1</v>
      </c>
      <c r="G2160" s="127" t="s">
        <v>962</v>
      </c>
      <c r="H2160" s="160">
        <v>0.06</v>
      </c>
      <c r="I2160" s="151">
        <v>1</v>
      </c>
      <c r="J2160" s="160">
        <v>0.06</v>
      </c>
      <c r="Q2160" s="47">
        <v>0.06</v>
      </c>
    </row>
    <row r="2161" spans="1:21" ht="14.25" outlineLevel="1">
      <c r="A2161" s="147"/>
      <c r="B2161" s="148"/>
      <c r="C2161" s="148" t="s">
        <v>97</v>
      </c>
      <c r="D2161" s="149"/>
      <c r="E2161" s="134"/>
      <c r="F2161" s="150">
        <v>152.72999999999999</v>
      </c>
      <c r="G2161" s="127" t="s">
        <v>98</v>
      </c>
      <c r="H2161" s="128">
        <v>57.67</v>
      </c>
      <c r="I2161" s="151">
        <v>1</v>
      </c>
      <c r="J2161" s="128">
        <v>57.67</v>
      </c>
    </row>
    <row r="2162" spans="1:21" ht="14.25" outlineLevel="1">
      <c r="A2162" s="147"/>
      <c r="B2162" s="148"/>
      <c r="C2162" s="148" t="s">
        <v>90</v>
      </c>
      <c r="D2162" s="149" t="s">
        <v>91</v>
      </c>
      <c r="E2162" s="134">
        <v>90</v>
      </c>
      <c r="F2162" s="150"/>
      <c r="G2162" s="127"/>
      <c r="H2162" s="128">
        <v>37.270000000000003</v>
      </c>
      <c r="I2162" s="151">
        <v>90</v>
      </c>
      <c r="J2162" s="128">
        <v>37.270000000000003</v>
      </c>
    </row>
    <row r="2163" spans="1:21" ht="14.25" outlineLevel="1">
      <c r="A2163" s="147"/>
      <c r="B2163" s="148"/>
      <c r="C2163" s="148" t="s">
        <v>92</v>
      </c>
      <c r="D2163" s="149" t="s">
        <v>91</v>
      </c>
      <c r="E2163" s="134">
        <v>70</v>
      </c>
      <c r="F2163" s="150"/>
      <c r="G2163" s="127"/>
      <c r="H2163" s="128">
        <v>28.99</v>
      </c>
      <c r="I2163" s="151">
        <v>70</v>
      </c>
      <c r="J2163" s="128">
        <v>28.99</v>
      </c>
    </row>
    <row r="2164" spans="1:21" ht="14.25" outlineLevel="1">
      <c r="A2164" s="152"/>
      <c r="B2164" s="153"/>
      <c r="C2164" s="153" t="s">
        <v>93</v>
      </c>
      <c r="D2164" s="154" t="s">
        <v>94</v>
      </c>
      <c r="E2164" s="155">
        <v>9.08</v>
      </c>
      <c r="F2164" s="156"/>
      <c r="G2164" s="157" t="s">
        <v>961</v>
      </c>
      <c r="H2164" s="158">
        <v>4.7314790399999991</v>
      </c>
      <c r="I2164" s="159"/>
      <c r="J2164" s="158"/>
    </row>
    <row r="2165" spans="1:21" ht="15" outlineLevel="1">
      <c r="C2165" s="131" t="s">
        <v>95</v>
      </c>
      <c r="G2165" s="225">
        <v>166.79000000000002</v>
      </c>
      <c r="H2165" s="225"/>
      <c r="I2165" s="225">
        <v>166.79000000000002</v>
      </c>
      <c r="J2165" s="225"/>
      <c r="O2165" s="79">
        <v>166.79000000000002</v>
      </c>
      <c r="P2165" s="79">
        <v>166.79000000000002</v>
      </c>
    </row>
    <row r="2166" spans="1:21" ht="71.25" outlineLevel="1">
      <c r="A2166" s="147" t="s">
        <v>1181</v>
      </c>
      <c r="B2166" s="148" t="s">
        <v>963</v>
      </c>
      <c r="C2166" s="148" t="s">
        <v>964</v>
      </c>
      <c r="D2166" s="149" t="s">
        <v>965</v>
      </c>
      <c r="E2166" s="134">
        <v>9.6299999999999997E-2</v>
      </c>
      <c r="F2166" s="150"/>
      <c r="G2166" s="127"/>
      <c r="H2166" s="128"/>
      <c r="I2166" s="151" t="s">
        <v>98</v>
      </c>
      <c r="J2166" s="128"/>
      <c r="R2166" s="47">
        <v>263.39999999999998</v>
      </c>
      <c r="S2166" s="47">
        <v>263.39999999999998</v>
      </c>
      <c r="T2166" s="47">
        <v>170.8</v>
      </c>
      <c r="U2166" s="47">
        <v>170.8</v>
      </c>
    </row>
    <row r="2167" spans="1:21" ht="28.5" outlineLevel="1">
      <c r="A2167" s="147"/>
      <c r="B2167" s="148"/>
      <c r="C2167" s="148" t="s">
        <v>88</v>
      </c>
      <c r="D2167" s="149"/>
      <c r="E2167" s="134"/>
      <c r="F2167" s="150">
        <v>1467.1</v>
      </c>
      <c r="G2167" s="127" t="s">
        <v>943</v>
      </c>
      <c r="H2167" s="128">
        <v>204.72</v>
      </c>
      <c r="I2167" s="151">
        <v>1</v>
      </c>
      <c r="J2167" s="128">
        <v>204.72</v>
      </c>
      <c r="Q2167" s="47">
        <v>204.72</v>
      </c>
    </row>
    <row r="2168" spans="1:21" ht="28.5" outlineLevel="1">
      <c r="A2168" s="147"/>
      <c r="B2168" s="148"/>
      <c r="C2168" s="148" t="s">
        <v>89</v>
      </c>
      <c r="D2168" s="149"/>
      <c r="E2168" s="134"/>
      <c r="F2168" s="150">
        <v>145.07</v>
      </c>
      <c r="G2168" s="127" t="s">
        <v>944</v>
      </c>
      <c r="H2168" s="128">
        <v>22</v>
      </c>
      <c r="I2168" s="151">
        <v>1</v>
      </c>
      <c r="J2168" s="128">
        <v>22</v>
      </c>
    </row>
    <row r="2169" spans="1:21" ht="28.5" outlineLevel="1">
      <c r="A2169" s="147"/>
      <c r="B2169" s="148"/>
      <c r="C2169" s="148" t="s">
        <v>96</v>
      </c>
      <c r="D2169" s="149"/>
      <c r="E2169" s="134"/>
      <c r="F2169" s="150">
        <v>7.02</v>
      </c>
      <c r="G2169" s="127" t="s">
        <v>944</v>
      </c>
      <c r="H2169" s="160">
        <v>1.06</v>
      </c>
      <c r="I2169" s="151">
        <v>1</v>
      </c>
      <c r="J2169" s="160">
        <v>1.06</v>
      </c>
      <c r="Q2169" s="47">
        <v>1.06</v>
      </c>
    </row>
    <row r="2170" spans="1:21" ht="14.25" outlineLevel="1">
      <c r="A2170" s="147"/>
      <c r="B2170" s="148"/>
      <c r="C2170" s="148" t="s">
        <v>97</v>
      </c>
      <c r="D2170" s="149"/>
      <c r="E2170" s="134"/>
      <c r="F2170" s="150">
        <v>1770.74</v>
      </c>
      <c r="G2170" s="127" t="s">
        <v>98</v>
      </c>
      <c r="H2170" s="128">
        <v>170.52</v>
      </c>
      <c r="I2170" s="151">
        <v>1</v>
      </c>
      <c r="J2170" s="128">
        <v>170.52</v>
      </c>
    </row>
    <row r="2171" spans="1:21" ht="14.25" outlineLevel="1">
      <c r="A2171" s="147"/>
      <c r="B2171" s="148"/>
      <c r="C2171" s="148" t="s">
        <v>90</v>
      </c>
      <c r="D2171" s="149" t="s">
        <v>91</v>
      </c>
      <c r="E2171" s="134">
        <v>128</v>
      </c>
      <c r="F2171" s="150"/>
      <c r="G2171" s="127"/>
      <c r="H2171" s="128">
        <v>263.39999999999998</v>
      </c>
      <c r="I2171" s="151">
        <v>128</v>
      </c>
      <c r="J2171" s="128">
        <v>263.39999999999998</v>
      </c>
    </row>
    <row r="2172" spans="1:21" ht="14.25" outlineLevel="1">
      <c r="A2172" s="147"/>
      <c r="B2172" s="148"/>
      <c r="C2172" s="148" t="s">
        <v>92</v>
      </c>
      <c r="D2172" s="149" t="s">
        <v>91</v>
      </c>
      <c r="E2172" s="134">
        <v>83</v>
      </c>
      <c r="F2172" s="150"/>
      <c r="G2172" s="127"/>
      <c r="H2172" s="128">
        <v>170.8</v>
      </c>
      <c r="I2172" s="151">
        <v>83</v>
      </c>
      <c r="J2172" s="128">
        <v>170.8</v>
      </c>
    </row>
    <row r="2173" spans="1:21" ht="28.5" outlineLevel="1">
      <c r="A2173" s="152"/>
      <c r="B2173" s="153"/>
      <c r="C2173" s="153" t="s">
        <v>93</v>
      </c>
      <c r="D2173" s="154" t="s">
        <v>94</v>
      </c>
      <c r="E2173" s="155">
        <v>167.86</v>
      </c>
      <c r="F2173" s="156"/>
      <c r="G2173" s="157" t="s">
        <v>943</v>
      </c>
      <c r="H2173" s="158">
        <v>23.422966182</v>
      </c>
      <c r="I2173" s="159"/>
      <c r="J2173" s="158"/>
    </row>
    <row r="2174" spans="1:21" ht="15" outlineLevel="1">
      <c r="C2174" s="131" t="s">
        <v>95</v>
      </c>
      <c r="G2174" s="225">
        <v>831.44</v>
      </c>
      <c r="H2174" s="225"/>
      <c r="I2174" s="225">
        <v>831.44</v>
      </c>
      <c r="J2174" s="225"/>
      <c r="O2174" s="79">
        <v>831.44</v>
      </c>
      <c r="P2174" s="79">
        <v>831.44</v>
      </c>
    </row>
    <row r="2175" spans="1:21" ht="42.75" outlineLevel="1">
      <c r="A2175" s="152" t="s">
        <v>1182</v>
      </c>
      <c r="B2175" s="153" t="s">
        <v>969</v>
      </c>
      <c r="C2175" s="153" t="s">
        <v>970</v>
      </c>
      <c r="D2175" s="154" t="s">
        <v>21</v>
      </c>
      <c r="E2175" s="155">
        <v>9.6300000000000008</v>
      </c>
      <c r="F2175" s="156">
        <v>151.83000000000001</v>
      </c>
      <c r="G2175" s="157" t="s">
        <v>98</v>
      </c>
      <c r="H2175" s="158">
        <v>1462.12</v>
      </c>
      <c r="I2175" s="159">
        <v>1</v>
      </c>
      <c r="J2175" s="158">
        <v>1462.12</v>
      </c>
      <c r="R2175" s="47">
        <v>0</v>
      </c>
      <c r="S2175" s="47">
        <v>0</v>
      </c>
      <c r="T2175" s="47">
        <v>0</v>
      </c>
      <c r="U2175" s="47">
        <v>0</v>
      </c>
    </row>
    <row r="2176" spans="1:21" ht="15" outlineLevel="1">
      <c r="C2176" s="131" t="s">
        <v>95</v>
      </c>
      <c r="G2176" s="225">
        <v>1462.12</v>
      </c>
      <c r="H2176" s="225"/>
      <c r="I2176" s="225">
        <v>1462.12</v>
      </c>
      <c r="J2176" s="225"/>
      <c r="O2176" s="47">
        <v>1462.12</v>
      </c>
      <c r="P2176" s="47">
        <v>1462.12</v>
      </c>
    </row>
    <row r="2177" spans="1:21" ht="28.5" outlineLevel="1">
      <c r="A2177" s="147" t="s">
        <v>1183</v>
      </c>
      <c r="B2177" s="148" t="s">
        <v>966</v>
      </c>
      <c r="C2177" s="148" t="s">
        <v>967</v>
      </c>
      <c r="D2177" s="149" t="s">
        <v>388</v>
      </c>
      <c r="E2177" s="134">
        <v>4.8149999999999998E-3</v>
      </c>
      <c r="F2177" s="150">
        <v>30398.560000000001</v>
      </c>
      <c r="G2177" s="127" t="s">
        <v>98</v>
      </c>
      <c r="H2177" s="128">
        <v>146.37</v>
      </c>
      <c r="I2177" s="151">
        <v>1</v>
      </c>
      <c r="J2177" s="128">
        <v>146.37</v>
      </c>
      <c r="R2177" s="47">
        <v>0</v>
      </c>
      <c r="S2177" s="47">
        <v>0</v>
      </c>
      <c r="T2177" s="47">
        <v>0</v>
      </c>
      <c r="U2177" s="47">
        <v>0</v>
      </c>
    </row>
    <row r="2178" spans="1:21" outlineLevel="1">
      <c r="A2178" s="161"/>
      <c r="B2178" s="161"/>
      <c r="C2178" s="162" t="s">
        <v>1184</v>
      </c>
      <c r="D2178" s="161"/>
      <c r="E2178" s="161"/>
      <c r="F2178" s="161"/>
      <c r="G2178" s="161"/>
      <c r="H2178" s="161"/>
      <c r="I2178" s="161"/>
      <c r="J2178" s="161"/>
    </row>
    <row r="2179" spans="1:21" ht="15" outlineLevel="1">
      <c r="C2179" s="131" t="s">
        <v>95</v>
      </c>
      <c r="G2179" s="225">
        <v>146.37</v>
      </c>
      <c r="H2179" s="225"/>
      <c r="I2179" s="225">
        <v>146.37</v>
      </c>
      <c r="J2179" s="225"/>
      <c r="O2179" s="47">
        <v>146.37</v>
      </c>
      <c r="P2179" s="47">
        <v>146.37</v>
      </c>
    </row>
    <row r="2180" spans="1:21" ht="71.25" outlineLevel="1">
      <c r="A2180" s="147" t="s">
        <v>1185</v>
      </c>
      <c r="B2180" s="148" t="s">
        <v>982</v>
      </c>
      <c r="C2180" s="148" t="s">
        <v>983</v>
      </c>
      <c r="D2180" s="149" t="s">
        <v>965</v>
      </c>
      <c r="E2180" s="134">
        <v>9.2499999999999999E-2</v>
      </c>
      <c r="F2180" s="150"/>
      <c r="G2180" s="127"/>
      <c r="H2180" s="128"/>
      <c r="I2180" s="151" t="s">
        <v>98</v>
      </c>
      <c r="J2180" s="128"/>
      <c r="R2180" s="47">
        <v>231.49</v>
      </c>
      <c r="S2180" s="47">
        <v>231.49</v>
      </c>
      <c r="T2180" s="47">
        <v>150.11000000000001</v>
      </c>
      <c r="U2180" s="47">
        <v>150.11000000000001</v>
      </c>
    </row>
    <row r="2181" spans="1:21" ht="28.5" outlineLevel="1">
      <c r="A2181" s="147"/>
      <c r="B2181" s="148"/>
      <c r="C2181" s="148" t="s">
        <v>88</v>
      </c>
      <c r="D2181" s="149"/>
      <c r="E2181" s="134"/>
      <c r="F2181" s="150">
        <v>1343.25</v>
      </c>
      <c r="G2181" s="127" t="s">
        <v>943</v>
      </c>
      <c r="H2181" s="128">
        <v>180.04</v>
      </c>
      <c r="I2181" s="151">
        <v>1</v>
      </c>
      <c r="J2181" s="128">
        <v>180.04</v>
      </c>
      <c r="Q2181" s="47">
        <v>180.04</v>
      </c>
    </row>
    <row r="2182" spans="1:21" ht="28.5" outlineLevel="1">
      <c r="A2182" s="147"/>
      <c r="B2182" s="148"/>
      <c r="C2182" s="148" t="s">
        <v>89</v>
      </c>
      <c r="D2182" s="149"/>
      <c r="E2182" s="134"/>
      <c r="F2182" s="150">
        <v>114.81</v>
      </c>
      <c r="G2182" s="127" t="s">
        <v>944</v>
      </c>
      <c r="H2182" s="128">
        <v>16.73</v>
      </c>
      <c r="I2182" s="151">
        <v>1</v>
      </c>
      <c r="J2182" s="128">
        <v>16.73</v>
      </c>
    </row>
    <row r="2183" spans="1:21" ht="28.5" outlineLevel="1">
      <c r="A2183" s="147"/>
      <c r="B2183" s="148"/>
      <c r="C2183" s="148" t="s">
        <v>96</v>
      </c>
      <c r="D2183" s="149"/>
      <c r="E2183" s="134"/>
      <c r="F2183" s="150">
        <v>5.54</v>
      </c>
      <c r="G2183" s="127" t="s">
        <v>944</v>
      </c>
      <c r="H2183" s="160">
        <v>0.81</v>
      </c>
      <c r="I2183" s="151">
        <v>1</v>
      </c>
      <c r="J2183" s="160">
        <v>0.81</v>
      </c>
      <c r="Q2183" s="47">
        <v>0.81</v>
      </c>
    </row>
    <row r="2184" spans="1:21" ht="14.25" outlineLevel="1">
      <c r="A2184" s="147"/>
      <c r="B2184" s="148"/>
      <c r="C2184" s="148" t="s">
        <v>97</v>
      </c>
      <c r="D2184" s="149"/>
      <c r="E2184" s="134"/>
      <c r="F2184" s="150">
        <v>1625.51</v>
      </c>
      <c r="G2184" s="127" t="s">
        <v>98</v>
      </c>
      <c r="H2184" s="128">
        <v>150.36000000000001</v>
      </c>
      <c r="I2184" s="151">
        <v>1</v>
      </c>
      <c r="J2184" s="128">
        <v>150.36000000000001</v>
      </c>
    </row>
    <row r="2185" spans="1:21" ht="14.25" outlineLevel="1">
      <c r="A2185" s="147"/>
      <c r="B2185" s="148"/>
      <c r="C2185" s="148" t="s">
        <v>90</v>
      </c>
      <c r="D2185" s="149" t="s">
        <v>91</v>
      </c>
      <c r="E2185" s="134">
        <v>128</v>
      </c>
      <c r="F2185" s="150"/>
      <c r="G2185" s="127"/>
      <c r="H2185" s="128">
        <v>231.49</v>
      </c>
      <c r="I2185" s="151">
        <v>128</v>
      </c>
      <c r="J2185" s="128">
        <v>231.49</v>
      </c>
    </row>
    <row r="2186" spans="1:21" ht="14.25" outlineLevel="1">
      <c r="A2186" s="147"/>
      <c r="B2186" s="148"/>
      <c r="C2186" s="148" t="s">
        <v>92</v>
      </c>
      <c r="D2186" s="149" t="s">
        <v>91</v>
      </c>
      <c r="E2186" s="134">
        <v>83</v>
      </c>
      <c r="F2186" s="150"/>
      <c r="G2186" s="127"/>
      <c r="H2186" s="128">
        <v>150.11000000000001</v>
      </c>
      <c r="I2186" s="151">
        <v>83</v>
      </c>
      <c r="J2186" s="128">
        <v>150.11000000000001</v>
      </c>
    </row>
    <row r="2187" spans="1:21" ht="28.5" outlineLevel="1">
      <c r="A2187" s="152"/>
      <c r="B2187" s="153"/>
      <c r="C2187" s="153" t="s">
        <v>93</v>
      </c>
      <c r="D2187" s="154" t="s">
        <v>94</v>
      </c>
      <c r="E2187" s="155">
        <v>153.69</v>
      </c>
      <c r="F2187" s="156"/>
      <c r="G2187" s="157" t="s">
        <v>943</v>
      </c>
      <c r="H2187" s="158">
        <v>20.599454924999996</v>
      </c>
      <c r="I2187" s="159"/>
      <c r="J2187" s="158"/>
    </row>
    <row r="2188" spans="1:21" ht="15" outlineLevel="1">
      <c r="C2188" s="131" t="s">
        <v>95</v>
      </c>
      <c r="G2188" s="225">
        <v>728.73</v>
      </c>
      <c r="H2188" s="225"/>
      <c r="I2188" s="225">
        <v>728.73</v>
      </c>
      <c r="J2188" s="225"/>
      <c r="O2188" s="79">
        <v>728.73</v>
      </c>
      <c r="P2188" s="79">
        <v>728.73</v>
      </c>
    </row>
    <row r="2189" spans="1:21" ht="42.75" outlineLevel="1">
      <c r="A2189" s="152" t="s">
        <v>1186</v>
      </c>
      <c r="B2189" s="153" t="s">
        <v>985</v>
      </c>
      <c r="C2189" s="153" t="s">
        <v>986</v>
      </c>
      <c r="D2189" s="154" t="s">
        <v>21</v>
      </c>
      <c r="E2189" s="155">
        <v>9.25</v>
      </c>
      <c r="F2189" s="156">
        <v>128.13</v>
      </c>
      <c r="G2189" s="157" t="s">
        <v>98</v>
      </c>
      <c r="H2189" s="158">
        <v>1185.2</v>
      </c>
      <c r="I2189" s="159">
        <v>1</v>
      </c>
      <c r="J2189" s="158">
        <v>1185.2</v>
      </c>
      <c r="R2189" s="47">
        <v>0</v>
      </c>
      <c r="S2189" s="47">
        <v>0</v>
      </c>
      <c r="T2189" s="47">
        <v>0</v>
      </c>
      <c r="U2189" s="47">
        <v>0</v>
      </c>
    </row>
    <row r="2190" spans="1:21" ht="15" outlineLevel="1">
      <c r="C2190" s="131" t="s">
        <v>95</v>
      </c>
      <c r="G2190" s="225">
        <v>1185.2</v>
      </c>
      <c r="H2190" s="225"/>
      <c r="I2190" s="225">
        <v>1185.2</v>
      </c>
      <c r="J2190" s="225"/>
      <c r="O2190" s="47">
        <v>1185.2</v>
      </c>
      <c r="P2190" s="47">
        <v>1185.2</v>
      </c>
    </row>
    <row r="2191" spans="1:21" ht="28.5" outlineLevel="1">
      <c r="A2191" s="147" t="s">
        <v>1187</v>
      </c>
      <c r="B2191" s="148" t="s">
        <v>966</v>
      </c>
      <c r="C2191" s="148" t="s">
        <v>967</v>
      </c>
      <c r="D2191" s="149" t="s">
        <v>388</v>
      </c>
      <c r="E2191" s="134">
        <v>4.6249999999999998E-3</v>
      </c>
      <c r="F2191" s="150">
        <v>30398.560000000001</v>
      </c>
      <c r="G2191" s="127" t="s">
        <v>98</v>
      </c>
      <c r="H2191" s="128">
        <v>140.59</v>
      </c>
      <c r="I2191" s="151">
        <v>1</v>
      </c>
      <c r="J2191" s="128">
        <v>140.59</v>
      </c>
      <c r="R2191" s="47">
        <v>0</v>
      </c>
      <c r="S2191" s="47">
        <v>0</v>
      </c>
      <c r="T2191" s="47">
        <v>0</v>
      </c>
      <c r="U2191" s="47">
        <v>0</v>
      </c>
    </row>
    <row r="2192" spans="1:21" outlineLevel="1">
      <c r="A2192" s="161"/>
      <c r="B2192" s="161"/>
      <c r="C2192" s="162" t="s">
        <v>1188</v>
      </c>
      <c r="D2192" s="161"/>
      <c r="E2192" s="161"/>
      <c r="F2192" s="161"/>
      <c r="G2192" s="161"/>
      <c r="H2192" s="161"/>
      <c r="I2192" s="161"/>
      <c r="J2192" s="161"/>
    </row>
    <row r="2193" spans="1:21" ht="15" outlineLevel="1">
      <c r="C2193" s="131" t="s">
        <v>95</v>
      </c>
      <c r="G2193" s="225">
        <v>140.59</v>
      </c>
      <c r="H2193" s="225"/>
      <c r="I2193" s="225">
        <v>140.59</v>
      </c>
      <c r="J2193" s="225"/>
      <c r="O2193" s="47">
        <v>140.59</v>
      </c>
      <c r="P2193" s="47">
        <v>140.59</v>
      </c>
    </row>
    <row r="2194" spans="1:21" ht="71.25" outlineLevel="1">
      <c r="A2194" s="147" t="s">
        <v>1189</v>
      </c>
      <c r="B2194" s="148" t="s">
        <v>957</v>
      </c>
      <c r="C2194" s="148" t="s">
        <v>1118</v>
      </c>
      <c r="D2194" s="149" t="s">
        <v>959</v>
      </c>
      <c r="E2194" s="134">
        <v>0.02</v>
      </c>
      <c r="F2194" s="150"/>
      <c r="G2194" s="127"/>
      <c r="H2194" s="128"/>
      <c r="I2194" s="151" t="s">
        <v>98</v>
      </c>
      <c r="J2194" s="128"/>
      <c r="R2194" s="47">
        <v>1.97</v>
      </c>
      <c r="S2194" s="47">
        <v>1.97</v>
      </c>
      <c r="T2194" s="47">
        <v>1.53</v>
      </c>
      <c r="U2194" s="47">
        <v>1.53</v>
      </c>
    </row>
    <row r="2195" spans="1:21" outlineLevel="1">
      <c r="C2195" s="163" t="s">
        <v>1190</v>
      </c>
    </row>
    <row r="2196" spans="1:21" ht="14.25" outlineLevel="1">
      <c r="A2196" s="147"/>
      <c r="B2196" s="148"/>
      <c r="C2196" s="148" t="s">
        <v>88</v>
      </c>
      <c r="D2196" s="149"/>
      <c r="E2196" s="134"/>
      <c r="F2196" s="150">
        <v>79.36</v>
      </c>
      <c r="G2196" s="127" t="s">
        <v>961</v>
      </c>
      <c r="H2196" s="128">
        <v>2.19</v>
      </c>
      <c r="I2196" s="151">
        <v>1</v>
      </c>
      <c r="J2196" s="128">
        <v>2.19</v>
      </c>
      <c r="Q2196" s="47">
        <v>2.19</v>
      </c>
    </row>
    <row r="2197" spans="1:21" ht="14.25" outlineLevel="1">
      <c r="A2197" s="147"/>
      <c r="B2197" s="148"/>
      <c r="C2197" s="148" t="s">
        <v>89</v>
      </c>
      <c r="D2197" s="149"/>
      <c r="E2197" s="134"/>
      <c r="F2197" s="150">
        <v>2.66</v>
      </c>
      <c r="G2197" s="127" t="s">
        <v>962</v>
      </c>
      <c r="H2197" s="128">
        <v>0.08</v>
      </c>
      <c r="I2197" s="151">
        <v>1</v>
      </c>
      <c r="J2197" s="128">
        <v>0.08</v>
      </c>
    </row>
    <row r="2198" spans="1:21" ht="14.25" outlineLevel="1">
      <c r="A2198" s="147"/>
      <c r="B2198" s="148"/>
      <c r="C2198" s="148" t="s">
        <v>97</v>
      </c>
      <c r="D2198" s="149"/>
      <c r="E2198" s="134"/>
      <c r="F2198" s="150">
        <v>152.72999999999999</v>
      </c>
      <c r="G2198" s="127" t="s">
        <v>98</v>
      </c>
      <c r="H2198" s="128">
        <v>3.05</v>
      </c>
      <c r="I2198" s="151">
        <v>1</v>
      </c>
      <c r="J2198" s="128">
        <v>3.05</v>
      </c>
    </row>
    <row r="2199" spans="1:21" ht="14.25" outlineLevel="1">
      <c r="A2199" s="147"/>
      <c r="B2199" s="148"/>
      <c r="C2199" s="148" t="s">
        <v>90</v>
      </c>
      <c r="D2199" s="149" t="s">
        <v>91</v>
      </c>
      <c r="E2199" s="134">
        <v>90</v>
      </c>
      <c r="F2199" s="150"/>
      <c r="G2199" s="127"/>
      <c r="H2199" s="128">
        <v>1.97</v>
      </c>
      <c r="I2199" s="151">
        <v>90</v>
      </c>
      <c r="J2199" s="128">
        <v>1.97</v>
      </c>
    </row>
    <row r="2200" spans="1:21" ht="14.25" outlineLevel="1">
      <c r="A2200" s="147"/>
      <c r="B2200" s="148"/>
      <c r="C2200" s="148" t="s">
        <v>92</v>
      </c>
      <c r="D2200" s="149" t="s">
        <v>91</v>
      </c>
      <c r="E2200" s="134">
        <v>70</v>
      </c>
      <c r="F2200" s="150"/>
      <c r="G2200" s="127"/>
      <c r="H2200" s="128">
        <v>1.53</v>
      </c>
      <c r="I2200" s="151">
        <v>70</v>
      </c>
      <c r="J2200" s="128">
        <v>1.53</v>
      </c>
    </row>
    <row r="2201" spans="1:21" ht="14.25" outlineLevel="1">
      <c r="A2201" s="152"/>
      <c r="B2201" s="153"/>
      <c r="C2201" s="153" t="s">
        <v>93</v>
      </c>
      <c r="D2201" s="154" t="s">
        <v>94</v>
      </c>
      <c r="E2201" s="155">
        <v>9.08</v>
      </c>
      <c r="F2201" s="156"/>
      <c r="G2201" s="157" t="s">
        <v>961</v>
      </c>
      <c r="H2201" s="158">
        <v>0.250608</v>
      </c>
      <c r="I2201" s="159"/>
      <c r="J2201" s="158"/>
    </row>
    <row r="2202" spans="1:21" ht="15" outlineLevel="1">
      <c r="C2202" s="131" t="s">
        <v>95</v>
      </c>
      <c r="G2202" s="225">
        <v>8.82</v>
      </c>
      <c r="H2202" s="225"/>
      <c r="I2202" s="225">
        <v>8.82</v>
      </c>
      <c r="J2202" s="225"/>
      <c r="O2202" s="79">
        <v>8.82</v>
      </c>
      <c r="P2202" s="79">
        <v>8.82</v>
      </c>
    </row>
    <row r="2203" spans="1:21" ht="71.25" outlineLevel="1">
      <c r="A2203" s="147" t="s">
        <v>1191</v>
      </c>
      <c r="B2203" s="148" t="s">
        <v>963</v>
      </c>
      <c r="C2203" s="148" t="s">
        <v>1121</v>
      </c>
      <c r="D2203" s="149" t="s">
        <v>965</v>
      </c>
      <c r="E2203" s="134">
        <v>0.01</v>
      </c>
      <c r="F2203" s="150"/>
      <c r="G2203" s="127"/>
      <c r="H2203" s="128"/>
      <c r="I2203" s="151" t="s">
        <v>98</v>
      </c>
      <c r="J2203" s="128"/>
      <c r="R2203" s="47">
        <v>27.35</v>
      </c>
      <c r="S2203" s="47">
        <v>27.35</v>
      </c>
      <c r="T2203" s="47">
        <v>17.739999999999998</v>
      </c>
      <c r="U2203" s="47">
        <v>17.739999999999998</v>
      </c>
    </row>
    <row r="2204" spans="1:21" ht="28.5" outlineLevel="1">
      <c r="A2204" s="147"/>
      <c r="B2204" s="148"/>
      <c r="C2204" s="148" t="s">
        <v>88</v>
      </c>
      <c r="D2204" s="149"/>
      <c r="E2204" s="134"/>
      <c r="F2204" s="150">
        <v>1467.1</v>
      </c>
      <c r="G2204" s="127" t="s">
        <v>943</v>
      </c>
      <c r="H2204" s="128">
        <v>21.26</v>
      </c>
      <c r="I2204" s="151">
        <v>1</v>
      </c>
      <c r="J2204" s="128">
        <v>21.26</v>
      </c>
      <c r="Q2204" s="47">
        <v>21.26</v>
      </c>
    </row>
    <row r="2205" spans="1:21" ht="28.5" outlineLevel="1">
      <c r="A2205" s="147"/>
      <c r="B2205" s="148"/>
      <c r="C2205" s="148" t="s">
        <v>89</v>
      </c>
      <c r="D2205" s="149"/>
      <c r="E2205" s="134"/>
      <c r="F2205" s="150">
        <v>145.07</v>
      </c>
      <c r="G2205" s="127" t="s">
        <v>944</v>
      </c>
      <c r="H2205" s="128">
        <v>2.2799999999999998</v>
      </c>
      <c r="I2205" s="151">
        <v>1</v>
      </c>
      <c r="J2205" s="128">
        <v>2.2799999999999998</v>
      </c>
    </row>
    <row r="2206" spans="1:21" ht="28.5" outlineLevel="1">
      <c r="A2206" s="147"/>
      <c r="B2206" s="148"/>
      <c r="C2206" s="148" t="s">
        <v>96</v>
      </c>
      <c r="D2206" s="149"/>
      <c r="E2206" s="134"/>
      <c r="F2206" s="150">
        <v>7.02</v>
      </c>
      <c r="G2206" s="127" t="s">
        <v>944</v>
      </c>
      <c r="H2206" s="160">
        <v>0.11</v>
      </c>
      <c r="I2206" s="151">
        <v>1</v>
      </c>
      <c r="J2206" s="160">
        <v>0.11</v>
      </c>
      <c r="Q2206" s="47">
        <v>0.11</v>
      </c>
    </row>
    <row r="2207" spans="1:21" ht="14.25" outlineLevel="1">
      <c r="A2207" s="147"/>
      <c r="B2207" s="148"/>
      <c r="C2207" s="148" t="s">
        <v>97</v>
      </c>
      <c r="D2207" s="149"/>
      <c r="E2207" s="134"/>
      <c r="F2207" s="150">
        <v>1770.74</v>
      </c>
      <c r="G2207" s="127" t="s">
        <v>98</v>
      </c>
      <c r="H2207" s="128">
        <v>17.71</v>
      </c>
      <c r="I2207" s="151">
        <v>1</v>
      </c>
      <c r="J2207" s="128">
        <v>17.71</v>
      </c>
    </row>
    <row r="2208" spans="1:21" ht="14.25" outlineLevel="1">
      <c r="A2208" s="147"/>
      <c r="B2208" s="148"/>
      <c r="C2208" s="148" t="s">
        <v>90</v>
      </c>
      <c r="D2208" s="149" t="s">
        <v>91</v>
      </c>
      <c r="E2208" s="134">
        <v>128</v>
      </c>
      <c r="F2208" s="150"/>
      <c r="G2208" s="127"/>
      <c r="H2208" s="128">
        <v>27.35</v>
      </c>
      <c r="I2208" s="151">
        <v>128</v>
      </c>
      <c r="J2208" s="128">
        <v>27.35</v>
      </c>
    </row>
    <row r="2209" spans="1:21" ht="14.25" outlineLevel="1">
      <c r="A2209" s="147"/>
      <c r="B2209" s="148"/>
      <c r="C2209" s="148" t="s">
        <v>92</v>
      </c>
      <c r="D2209" s="149" t="s">
        <v>91</v>
      </c>
      <c r="E2209" s="134">
        <v>83</v>
      </c>
      <c r="F2209" s="150"/>
      <c r="G2209" s="127"/>
      <c r="H2209" s="128">
        <v>17.739999999999998</v>
      </c>
      <c r="I2209" s="151">
        <v>83</v>
      </c>
      <c r="J2209" s="128">
        <v>17.739999999999998</v>
      </c>
    </row>
    <row r="2210" spans="1:21" ht="28.5" outlineLevel="1">
      <c r="A2210" s="152"/>
      <c r="B2210" s="153"/>
      <c r="C2210" s="153" t="s">
        <v>93</v>
      </c>
      <c r="D2210" s="154" t="s">
        <v>94</v>
      </c>
      <c r="E2210" s="155">
        <v>167.86</v>
      </c>
      <c r="F2210" s="156"/>
      <c r="G2210" s="157" t="s">
        <v>943</v>
      </c>
      <c r="H2210" s="158">
        <v>2.4322914</v>
      </c>
      <c r="I2210" s="159"/>
      <c r="J2210" s="158"/>
    </row>
    <row r="2211" spans="1:21" ht="15" outlineLevel="1">
      <c r="C2211" s="131" t="s">
        <v>95</v>
      </c>
      <c r="G2211" s="225">
        <v>86.34</v>
      </c>
      <c r="H2211" s="225"/>
      <c r="I2211" s="225">
        <v>86.34</v>
      </c>
      <c r="J2211" s="225"/>
      <c r="O2211" s="79">
        <v>86.34</v>
      </c>
      <c r="P2211" s="79">
        <v>86.34</v>
      </c>
    </row>
    <row r="2212" spans="1:21" ht="82.5" outlineLevel="1">
      <c r="A2212" s="152" t="s">
        <v>1192</v>
      </c>
      <c r="B2212" s="153" t="s">
        <v>432</v>
      </c>
      <c r="C2212" s="153" t="s">
        <v>193</v>
      </c>
      <c r="D2212" s="154" t="s">
        <v>21</v>
      </c>
      <c r="E2212" s="155">
        <v>1</v>
      </c>
      <c r="F2212" s="156">
        <v>1569.13</v>
      </c>
      <c r="G2212" s="157" t="s">
        <v>98</v>
      </c>
      <c r="H2212" s="158">
        <v>1569.13</v>
      </c>
      <c r="I2212" s="159">
        <v>1</v>
      </c>
      <c r="J2212" s="158">
        <v>1569.13</v>
      </c>
      <c r="R2212" s="47">
        <v>0</v>
      </c>
      <c r="S2212" s="47">
        <v>0</v>
      </c>
      <c r="T2212" s="47">
        <v>0</v>
      </c>
      <c r="U2212" s="47">
        <v>0</v>
      </c>
    </row>
    <row r="2213" spans="1:21" ht="15" outlineLevel="1">
      <c r="C2213" s="131" t="s">
        <v>95</v>
      </c>
      <c r="G2213" s="225">
        <v>1569.13</v>
      </c>
      <c r="H2213" s="225"/>
      <c r="I2213" s="225">
        <v>1569.13</v>
      </c>
      <c r="J2213" s="225"/>
      <c r="O2213" s="47">
        <v>1569.13</v>
      </c>
      <c r="P2213" s="47">
        <v>1569.13</v>
      </c>
    </row>
    <row r="2214" spans="1:21" ht="28.5" outlineLevel="1">
      <c r="A2214" s="147" t="s">
        <v>1193</v>
      </c>
      <c r="B2214" s="148" t="s">
        <v>966</v>
      </c>
      <c r="C2214" s="148" t="s">
        <v>967</v>
      </c>
      <c r="D2214" s="149" t="s">
        <v>388</v>
      </c>
      <c r="E2214" s="134">
        <v>5.0000000000000001E-4</v>
      </c>
      <c r="F2214" s="150">
        <v>30398.560000000001</v>
      </c>
      <c r="G2214" s="127" t="s">
        <v>98</v>
      </c>
      <c r="H2214" s="128">
        <v>15.2</v>
      </c>
      <c r="I2214" s="151">
        <v>1</v>
      </c>
      <c r="J2214" s="128">
        <v>15.2</v>
      </c>
      <c r="R2214" s="47">
        <v>0</v>
      </c>
      <c r="S2214" s="47">
        <v>0</v>
      </c>
      <c r="T2214" s="47">
        <v>0</v>
      </c>
      <c r="U2214" s="47">
        <v>0</v>
      </c>
    </row>
    <row r="2215" spans="1:21" outlineLevel="1">
      <c r="A2215" s="161"/>
      <c r="B2215" s="161"/>
      <c r="C2215" s="162" t="s">
        <v>1194</v>
      </c>
      <c r="D2215" s="161"/>
      <c r="E2215" s="161"/>
      <c r="F2215" s="161"/>
      <c r="G2215" s="161"/>
      <c r="H2215" s="161"/>
      <c r="I2215" s="161"/>
      <c r="J2215" s="161"/>
    </row>
    <row r="2216" spans="1:21" ht="15" outlineLevel="1">
      <c r="C2216" s="131" t="s">
        <v>95</v>
      </c>
      <c r="G2216" s="225">
        <v>15.2</v>
      </c>
      <c r="H2216" s="225"/>
      <c r="I2216" s="225">
        <v>15.2</v>
      </c>
      <c r="J2216" s="225"/>
      <c r="O2216" s="47">
        <v>15.2</v>
      </c>
      <c r="P2216" s="47">
        <v>15.2</v>
      </c>
    </row>
    <row r="2217" spans="1:21" ht="28.5" outlineLevel="1">
      <c r="A2217" s="147" t="s">
        <v>1195</v>
      </c>
      <c r="B2217" s="148" t="s">
        <v>1023</v>
      </c>
      <c r="C2217" s="148" t="s">
        <v>1024</v>
      </c>
      <c r="D2217" s="149" t="s">
        <v>1025</v>
      </c>
      <c r="E2217" s="134">
        <v>1</v>
      </c>
      <c r="F2217" s="150"/>
      <c r="G2217" s="127"/>
      <c r="H2217" s="128"/>
      <c r="I2217" s="151" t="s">
        <v>98</v>
      </c>
      <c r="J2217" s="128"/>
      <c r="R2217" s="47">
        <v>24.29</v>
      </c>
      <c r="S2217" s="47">
        <v>24.29</v>
      </c>
      <c r="T2217" s="47">
        <v>15.75</v>
      </c>
      <c r="U2217" s="47">
        <v>15.75</v>
      </c>
    </row>
    <row r="2218" spans="1:21" ht="28.5" outlineLevel="1">
      <c r="A2218" s="147"/>
      <c r="B2218" s="148"/>
      <c r="C2218" s="148" t="s">
        <v>88</v>
      </c>
      <c r="D2218" s="149"/>
      <c r="E2218" s="134"/>
      <c r="F2218" s="150">
        <v>13.1</v>
      </c>
      <c r="G2218" s="127" t="s">
        <v>943</v>
      </c>
      <c r="H2218" s="128">
        <v>18.98</v>
      </c>
      <c r="I2218" s="151">
        <v>1</v>
      </c>
      <c r="J2218" s="128">
        <v>18.98</v>
      </c>
      <c r="Q2218" s="47">
        <v>18.98</v>
      </c>
    </row>
    <row r="2219" spans="1:21" ht="28.5" outlineLevel="1">
      <c r="A2219" s="147"/>
      <c r="B2219" s="148"/>
      <c r="C2219" s="148" t="s">
        <v>89</v>
      </c>
      <c r="D2219" s="149"/>
      <c r="E2219" s="134"/>
      <c r="F2219" s="150">
        <v>2.37</v>
      </c>
      <c r="G2219" s="127" t="s">
        <v>944</v>
      </c>
      <c r="H2219" s="128">
        <v>3.73</v>
      </c>
      <c r="I2219" s="151">
        <v>1</v>
      </c>
      <c r="J2219" s="128">
        <v>3.73</v>
      </c>
    </row>
    <row r="2220" spans="1:21" ht="14.25" outlineLevel="1">
      <c r="A2220" s="147"/>
      <c r="B2220" s="148"/>
      <c r="C2220" s="148" t="s">
        <v>97</v>
      </c>
      <c r="D2220" s="149"/>
      <c r="E2220" s="134"/>
      <c r="F2220" s="150">
        <v>4.09</v>
      </c>
      <c r="G2220" s="127" t="s">
        <v>98</v>
      </c>
      <c r="H2220" s="128">
        <v>4.09</v>
      </c>
      <c r="I2220" s="151">
        <v>1</v>
      </c>
      <c r="J2220" s="128">
        <v>4.09</v>
      </c>
    </row>
    <row r="2221" spans="1:21" ht="14.25" outlineLevel="1">
      <c r="A2221" s="147"/>
      <c r="B2221" s="148"/>
      <c r="C2221" s="148" t="s">
        <v>90</v>
      </c>
      <c r="D2221" s="149" t="s">
        <v>91</v>
      </c>
      <c r="E2221" s="134">
        <v>128</v>
      </c>
      <c r="F2221" s="150"/>
      <c r="G2221" s="127"/>
      <c r="H2221" s="128">
        <v>24.29</v>
      </c>
      <c r="I2221" s="151">
        <v>128</v>
      </c>
      <c r="J2221" s="128">
        <v>24.29</v>
      </c>
    </row>
    <row r="2222" spans="1:21" ht="14.25" outlineLevel="1">
      <c r="A2222" s="147"/>
      <c r="B2222" s="148"/>
      <c r="C2222" s="148" t="s">
        <v>92</v>
      </c>
      <c r="D2222" s="149" t="s">
        <v>91</v>
      </c>
      <c r="E2222" s="134">
        <v>83</v>
      </c>
      <c r="F2222" s="150"/>
      <c r="G2222" s="127"/>
      <c r="H2222" s="128">
        <v>15.75</v>
      </c>
      <c r="I2222" s="151">
        <v>83</v>
      </c>
      <c r="J2222" s="128">
        <v>15.75</v>
      </c>
    </row>
    <row r="2223" spans="1:21" ht="28.5" outlineLevel="1">
      <c r="A2223" s="152"/>
      <c r="B2223" s="153"/>
      <c r="C2223" s="153" t="s">
        <v>93</v>
      </c>
      <c r="D2223" s="154" t="s">
        <v>94</v>
      </c>
      <c r="E2223" s="155">
        <v>1.46</v>
      </c>
      <c r="F2223" s="156"/>
      <c r="G2223" s="157" t="s">
        <v>943</v>
      </c>
      <c r="H2223" s="158">
        <v>2.1155399999999998</v>
      </c>
      <c r="I2223" s="159"/>
      <c r="J2223" s="158"/>
    </row>
    <row r="2224" spans="1:21" ht="15" outlineLevel="1">
      <c r="C2224" s="131" t="s">
        <v>95</v>
      </c>
      <c r="G2224" s="225">
        <v>66.84</v>
      </c>
      <c r="H2224" s="225"/>
      <c r="I2224" s="225">
        <v>66.84</v>
      </c>
      <c r="J2224" s="225"/>
      <c r="O2224" s="79">
        <v>66.84</v>
      </c>
      <c r="P2224" s="79">
        <v>66.84</v>
      </c>
    </row>
    <row r="2225" spans="1:21" ht="42.75" outlineLevel="1">
      <c r="A2225" s="152" t="s">
        <v>1196</v>
      </c>
      <c r="B2225" s="153" t="s">
        <v>1075</v>
      </c>
      <c r="C2225" s="153" t="s">
        <v>1076</v>
      </c>
      <c r="D2225" s="154" t="s">
        <v>454</v>
      </c>
      <c r="E2225" s="155">
        <v>1</v>
      </c>
      <c r="F2225" s="156">
        <v>300.86</v>
      </c>
      <c r="G2225" s="157" t="s">
        <v>98</v>
      </c>
      <c r="H2225" s="158">
        <v>300.86</v>
      </c>
      <c r="I2225" s="159">
        <v>1</v>
      </c>
      <c r="J2225" s="158">
        <v>300.86</v>
      </c>
      <c r="R2225" s="47">
        <v>0</v>
      </c>
      <c r="S2225" s="47">
        <v>0</v>
      </c>
      <c r="T2225" s="47">
        <v>0</v>
      </c>
      <c r="U2225" s="47">
        <v>0</v>
      </c>
    </row>
    <row r="2226" spans="1:21" ht="15" outlineLevel="1">
      <c r="C2226" s="131" t="s">
        <v>95</v>
      </c>
      <c r="G2226" s="225">
        <v>300.86</v>
      </c>
      <c r="H2226" s="225"/>
      <c r="I2226" s="225">
        <v>300.86</v>
      </c>
      <c r="J2226" s="225"/>
      <c r="O2226" s="47">
        <v>300.86</v>
      </c>
      <c r="P2226" s="47">
        <v>300.86</v>
      </c>
    </row>
    <row r="2227" spans="1:21" ht="28.5" outlineLevel="1">
      <c r="A2227" s="147" t="s">
        <v>1197</v>
      </c>
      <c r="B2227" s="148" t="s">
        <v>1198</v>
      </c>
      <c r="C2227" s="148" t="s">
        <v>1199</v>
      </c>
      <c r="D2227" s="149" t="s">
        <v>948</v>
      </c>
      <c r="E2227" s="134">
        <v>2</v>
      </c>
      <c r="F2227" s="150"/>
      <c r="G2227" s="127"/>
      <c r="H2227" s="128"/>
      <c r="I2227" s="151" t="s">
        <v>98</v>
      </c>
      <c r="J2227" s="128"/>
      <c r="R2227" s="47">
        <v>33.869999999999997</v>
      </c>
      <c r="S2227" s="47">
        <v>33.869999999999997</v>
      </c>
      <c r="T2227" s="47">
        <v>21.96</v>
      </c>
      <c r="U2227" s="47">
        <v>21.96</v>
      </c>
    </row>
    <row r="2228" spans="1:21" ht="28.5" outlineLevel="1">
      <c r="A2228" s="147"/>
      <c r="B2228" s="148"/>
      <c r="C2228" s="148" t="s">
        <v>88</v>
      </c>
      <c r="D2228" s="149"/>
      <c r="E2228" s="134"/>
      <c r="F2228" s="150">
        <v>9.1300000000000008</v>
      </c>
      <c r="G2228" s="127" t="s">
        <v>943</v>
      </c>
      <c r="H2228" s="128">
        <v>26.46</v>
      </c>
      <c r="I2228" s="151">
        <v>1</v>
      </c>
      <c r="J2228" s="128">
        <v>26.46</v>
      </c>
      <c r="Q2228" s="47">
        <v>26.46</v>
      </c>
    </row>
    <row r="2229" spans="1:21" ht="28.5" outlineLevel="1">
      <c r="A2229" s="147"/>
      <c r="B2229" s="148"/>
      <c r="C2229" s="148" t="s">
        <v>89</v>
      </c>
      <c r="D2229" s="149"/>
      <c r="E2229" s="134"/>
      <c r="F2229" s="150">
        <v>1.68</v>
      </c>
      <c r="G2229" s="127" t="s">
        <v>944</v>
      </c>
      <c r="H2229" s="128">
        <v>5.29</v>
      </c>
      <c r="I2229" s="151">
        <v>1</v>
      </c>
      <c r="J2229" s="128">
        <v>5.29</v>
      </c>
    </row>
    <row r="2230" spans="1:21" ht="14.25" outlineLevel="1">
      <c r="A2230" s="147"/>
      <c r="B2230" s="148"/>
      <c r="C2230" s="148" t="s">
        <v>97</v>
      </c>
      <c r="D2230" s="149"/>
      <c r="E2230" s="134"/>
      <c r="F2230" s="150">
        <v>7.49</v>
      </c>
      <c r="G2230" s="127" t="s">
        <v>98</v>
      </c>
      <c r="H2230" s="128">
        <v>14.98</v>
      </c>
      <c r="I2230" s="151">
        <v>1</v>
      </c>
      <c r="J2230" s="128">
        <v>14.98</v>
      </c>
    </row>
    <row r="2231" spans="1:21" ht="14.25" outlineLevel="1">
      <c r="A2231" s="147"/>
      <c r="B2231" s="148"/>
      <c r="C2231" s="148" t="s">
        <v>90</v>
      </c>
      <c r="D2231" s="149" t="s">
        <v>91</v>
      </c>
      <c r="E2231" s="134">
        <v>128</v>
      </c>
      <c r="F2231" s="150"/>
      <c r="G2231" s="127"/>
      <c r="H2231" s="128">
        <v>33.869999999999997</v>
      </c>
      <c r="I2231" s="151">
        <v>128</v>
      </c>
      <c r="J2231" s="128">
        <v>33.869999999999997</v>
      </c>
    </row>
    <row r="2232" spans="1:21" ht="14.25" outlineLevel="1">
      <c r="A2232" s="147"/>
      <c r="B2232" s="148"/>
      <c r="C2232" s="148" t="s">
        <v>92</v>
      </c>
      <c r="D2232" s="149" t="s">
        <v>91</v>
      </c>
      <c r="E2232" s="134">
        <v>83</v>
      </c>
      <c r="F2232" s="150"/>
      <c r="G2232" s="127"/>
      <c r="H2232" s="128">
        <v>21.96</v>
      </c>
      <c r="I2232" s="151">
        <v>83</v>
      </c>
      <c r="J2232" s="128">
        <v>21.96</v>
      </c>
    </row>
    <row r="2233" spans="1:21" ht="28.5" outlineLevel="1">
      <c r="A2233" s="152"/>
      <c r="B2233" s="153"/>
      <c r="C2233" s="153" t="s">
        <v>93</v>
      </c>
      <c r="D2233" s="154" t="s">
        <v>94</v>
      </c>
      <c r="E2233" s="155">
        <v>1.03</v>
      </c>
      <c r="F2233" s="156"/>
      <c r="G2233" s="157" t="s">
        <v>943</v>
      </c>
      <c r="H2233" s="158">
        <v>2.9849399999999995</v>
      </c>
      <c r="I2233" s="159"/>
      <c r="J2233" s="158"/>
    </row>
    <row r="2234" spans="1:21" ht="15" outlineLevel="1">
      <c r="C2234" s="131" t="s">
        <v>95</v>
      </c>
      <c r="G2234" s="225">
        <v>102.56</v>
      </c>
      <c r="H2234" s="225"/>
      <c r="I2234" s="225">
        <v>102.56</v>
      </c>
      <c r="J2234" s="225"/>
      <c r="O2234" s="79">
        <v>102.56</v>
      </c>
      <c r="P2234" s="79">
        <v>102.56</v>
      </c>
    </row>
    <row r="2235" spans="1:21" ht="57" outlineLevel="1">
      <c r="A2235" s="152" t="s">
        <v>1200</v>
      </c>
      <c r="B2235" s="153" t="s">
        <v>1201</v>
      </c>
      <c r="C2235" s="153" t="s">
        <v>1202</v>
      </c>
      <c r="D2235" s="154" t="s">
        <v>454</v>
      </c>
      <c r="E2235" s="155">
        <v>2</v>
      </c>
      <c r="F2235" s="156">
        <v>444.6</v>
      </c>
      <c r="G2235" s="157" t="s">
        <v>98</v>
      </c>
      <c r="H2235" s="158">
        <v>889.2</v>
      </c>
      <c r="I2235" s="159">
        <v>1</v>
      </c>
      <c r="J2235" s="158">
        <v>889.2</v>
      </c>
      <c r="R2235" s="47">
        <v>0</v>
      </c>
      <c r="S2235" s="47">
        <v>0</v>
      </c>
      <c r="T2235" s="47">
        <v>0</v>
      </c>
      <c r="U2235" s="47">
        <v>0</v>
      </c>
    </row>
    <row r="2236" spans="1:21" ht="15" outlineLevel="1">
      <c r="C2236" s="131" t="s">
        <v>95</v>
      </c>
      <c r="G2236" s="225">
        <v>889.2</v>
      </c>
      <c r="H2236" s="225"/>
      <c r="I2236" s="225">
        <v>889.2</v>
      </c>
      <c r="J2236" s="225"/>
      <c r="O2236" s="47">
        <v>889.2</v>
      </c>
      <c r="P2236" s="47">
        <v>889.2</v>
      </c>
    </row>
    <row r="2237" spans="1:21" ht="57" outlineLevel="1">
      <c r="A2237" s="147" t="s">
        <v>1203</v>
      </c>
      <c r="B2237" s="148" t="s">
        <v>1155</v>
      </c>
      <c r="C2237" s="148" t="s">
        <v>1156</v>
      </c>
      <c r="D2237" s="149" t="s">
        <v>948</v>
      </c>
      <c r="E2237" s="134">
        <v>1</v>
      </c>
      <c r="F2237" s="150"/>
      <c r="G2237" s="127"/>
      <c r="H2237" s="128"/>
      <c r="I2237" s="151" t="s">
        <v>98</v>
      </c>
      <c r="J2237" s="128"/>
      <c r="R2237" s="47">
        <v>127.27</v>
      </c>
      <c r="S2237" s="47">
        <v>127.27</v>
      </c>
      <c r="T2237" s="47">
        <v>82.53</v>
      </c>
      <c r="U2237" s="47">
        <v>82.53</v>
      </c>
    </row>
    <row r="2238" spans="1:21" ht="28.5" outlineLevel="1">
      <c r="A2238" s="147"/>
      <c r="B2238" s="148"/>
      <c r="C2238" s="148" t="s">
        <v>88</v>
      </c>
      <c r="D2238" s="149"/>
      <c r="E2238" s="134"/>
      <c r="F2238" s="150">
        <v>68.17</v>
      </c>
      <c r="G2238" s="127" t="s">
        <v>943</v>
      </c>
      <c r="H2238" s="128">
        <v>98.78</v>
      </c>
      <c r="I2238" s="151">
        <v>1</v>
      </c>
      <c r="J2238" s="128">
        <v>98.78</v>
      </c>
      <c r="Q2238" s="47">
        <v>98.78</v>
      </c>
    </row>
    <row r="2239" spans="1:21" ht="28.5" outlineLevel="1">
      <c r="A2239" s="147"/>
      <c r="B2239" s="148"/>
      <c r="C2239" s="148" t="s">
        <v>89</v>
      </c>
      <c r="D2239" s="149"/>
      <c r="E2239" s="134"/>
      <c r="F2239" s="150">
        <v>13.3</v>
      </c>
      <c r="G2239" s="127" t="s">
        <v>944</v>
      </c>
      <c r="H2239" s="128">
        <v>20.95</v>
      </c>
      <c r="I2239" s="151">
        <v>1</v>
      </c>
      <c r="J2239" s="128">
        <v>20.95</v>
      </c>
    </row>
    <row r="2240" spans="1:21" ht="28.5" outlineLevel="1">
      <c r="A2240" s="147"/>
      <c r="B2240" s="148"/>
      <c r="C2240" s="148" t="s">
        <v>96</v>
      </c>
      <c r="D2240" s="149"/>
      <c r="E2240" s="134"/>
      <c r="F2240" s="150">
        <v>0.41</v>
      </c>
      <c r="G2240" s="127" t="s">
        <v>944</v>
      </c>
      <c r="H2240" s="160">
        <v>0.65</v>
      </c>
      <c r="I2240" s="151">
        <v>1</v>
      </c>
      <c r="J2240" s="160">
        <v>0.65</v>
      </c>
      <c r="Q2240" s="47">
        <v>0.65</v>
      </c>
    </row>
    <row r="2241" spans="1:21" ht="14.25" outlineLevel="1">
      <c r="A2241" s="147"/>
      <c r="B2241" s="148"/>
      <c r="C2241" s="148" t="s">
        <v>97</v>
      </c>
      <c r="D2241" s="149"/>
      <c r="E2241" s="134"/>
      <c r="F2241" s="150">
        <v>211.23</v>
      </c>
      <c r="G2241" s="127" t="s">
        <v>98</v>
      </c>
      <c r="H2241" s="128">
        <v>211.23</v>
      </c>
      <c r="I2241" s="151">
        <v>1</v>
      </c>
      <c r="J2241" s="128">
        <v>211.23</v>
      </c>
    </row>
    <row r="2242" spans="1:21" ht="14.25" outlineLevel="1">
      <c r="A2242" s="147"/>
      <c r="B2242" s="148"/>
      <c r="C2242" s="148" t="s">
        <v>90</v>
      </c>
      <c r="D2242" s="149" t="s">
        <v>91</v>
      </c>
      <c r="E2242" s="134">
        <v>128</v>
      </c>
      <c r="F2242" s="150"/>
      <c r="G2242" s="127"/>
      <c r="H2242" s="128">
        <v>127.27</v>
      </c>
      <c r="I2242" s="151">
        <v>128</v>
      </c>
      <c r="J2242" s="128">
        <v>127.27</v>
      </c>
    </row>
    <row r="2243" spans="1:21" ht="14.25" outlineLevel="1">
      <c r="A2243" s="147"/>
      <c r="B2243" s="148"/>
      <c r="C2243" s="148" t="s">
        <v>92</v>
      </c>
      <c r="D2243" s="149" t="s">
        <v>91</v>
      </c>
      <c r="E2243" s="134">
        <v>83</v>
      </c>
      <c r="F2243" s="150"/>
      <c r="G2243" s="127"/>
      <c r="H2243" s="128">
        <v>82.53</v>
      </c>
      <c r="I2243" s="151">
        <v>83</v>
      </c>
      <c r="J2243" s="128">
        <v>82.53</v>
      </c>
    </row>
    <row r="2244" spans="1:21" ht="28.5" outlineLevel="1">
      <c r="A2244" s="152"/>
      <c r="B2244" s="153"/>
      <c r="C2244" s="153" t="s">
        <v>93</v>
      </c>
      <c r="D2244" s="154" t="s">
        <v>94</v>
      </c>
      <c r="E2244" s="155">
        <v>7.8</v>
      </c>
      <c r="F2244" s="156"/>
      <c r="G2244" s="157" t="s">
        <v>943</v>
      </c>
      <c r="H2244" s="158">
        <v>11.302199999999997</v>
      </c>
      <c r="I2244" s="159"/>
      <c r="J2244" s="158"/>
    </row>
    <row r="2245" spans="1:21" ht="15" outlineLevel="1">
      <c r="C2245" s="131" t="s">
        <v>95</v>
      </c>
      <c r="G2245" s="225">
        <v>540.76</v>
      </c>
      <c r="H2245" s="225"/>
      <c r="I2245" s="225">
        <v>540.76</v>
      </c>
      <c r="J2245" s="225"/>
      <c r="O2245" s="79">
        <v>540.76</v>
      </c>
      <c r="P2245" s="79">
        <v>540.76</v>
      </c>
    </row>
    <row r="2246" spans="1:21" ht="68.25" outlineLevel="1">
      <c r="A2246" s="152" t="s">
        <v>1204</v>
      </c>
      <c r="B2246" s="153" t="s">
        <v>432</v>
      </c>
      <c r="C2246" s="153" t="s">
        <v>194</v>
      </c>
      <c r="D2246" s="154" t="s">
        <v>454</v>
      </c>
      <c r="E2246" s="155">
        <v>1</v>
      </c>
      <c r="F2246" s="156">
        <v>1686.6</v>
      </c>
      <c r="G2246" s="157" t="s">
        <v>98</v>
      </c>
      <c r="H2246" s="158">
        <v>1686.6</v>
      </c>
      <c r="I2246" s="159">
        <v>1</v>
      </c>
      <c r="J2246" s="158">
        <v>1686.6</v>
      </c>
      <c r="R2246" s="47">
        <v>0</v>
      </c>
      <c r="S2246" s="47">
        <v>0</v>
      </c>
      <c r="T2246" s="47">
        <v>0</v>
      </c>
      <c r="U2246" s="47">
        <v>0</v>
      </c>
    </row>
    <row r="2247" spans="1:21" ht="15" outlineLevel="1">
      <c r="C2247" s="131" t="s">
        <v>95</v>
      </c>
      <c r="G2247" s="225">
        <v>1686.6</v>
      </c>
      <c r="H2247" s="225"/>
      <c r="I2247" s="225">
        <v>1686.6</v>
      </c>
      <c r="J2247" s="225"/>
      <c r="O2247" s="47">
        <v>1686.6</v>
      </c>
      <c r="P2247" s="47">
        <v>1686.6</v>
      </c>
    </row>
    <row r="2248" spans="1:21" ht="71.25" outlineLevel="1">
      <c r="A2248" s="147" t="s">
        <v>1205</v>
      </c>
      <c r="B2248" s="148" t="s">
        <v>1038</v>
      </c>
      <c r="C2248" s="148" t="s">
        <v>1039</v>
      </c>
      <c r="D2248" s="149" t="s">
        <v>1040</v>
      </c>
      <c r="E2248" s="134">
        <v>1.85</v>
      </c>
      <c r="F2248" s="150"/>
      <c r="G2248" s="127"/>
      <c r="H2248" s="128"/>
      <c r="I2248" s="151" t="s">
        <v>98</v>
      </c>
      <c r="J2248" s="128"/>
      <c r="R2248" s="47">
        <v>168.93</v>
      </c>
      <c r="S2248" s="47">
        <v>168.93</v>
      </c>
      <c r="T2248" s="47">
        <v>118.25</v>
      </c>
      <c r="U2248" s="47">
        <v>118.25</v>
      </c>
    </row>
    <row r="2249" spans="1:21" ht="14.25" outlineLevel="1">
      <c r="A2249" s="147"/>
      <c r="B2249" s="148"/>
      <c r="C2249" s="148" t="s">
        <v>88</v>
      </c>
      <c r="D2249" s="149"/>
      <c r="E2249" s="134"/>
      <c r="F2249" s="150">
        <v>66.17</v>
      </c>
      <c r="G2249" s="127" t="s">
        <v>961</v>
      </c>
      <c r="H2249" s="128">
        <v>168.93</v>
      </c>
      <c r="I2249" s="151">
        <v>1</v>
      </c>
      <c r="J2249" s="128">
        <v>168.93</v>
      </c>
      <c r="Q2249" s="47">
        <v>168.93</v>
      </c>
    </row>
    <row r="2250" spans="1:21" ht="14.25" outlineLevel="1">
      <c r="A2250" s="147"/>
      <c r="B2250" s="148"/>
      <c r="C2250" s="148" t="s">
        <v>89</v>
      </c>
      <c r="D2250" s="149"/>
      <c r="E2250" s="134"/>
      <c r="F2250" s="150">
        <v>37.479999999999997</v>
      </c>
      <c r="G2250" s="127" t="s">
        <v>962</v>
      </c>
      <c r="H2250" s="128">
        <v>104.01</v>
      </c>
      <c r="I2250" s="151">
        <v>1</v>
      </c>
      <c r="J2250" s="128">
        <v>104.01</v>
      </c>
    </row>
    <row r="2251" spans="1:21" ht="14.25" outlineLevel="1">
      <c r="A2251" s="147"/>
      <c r="B2251" s="148"/>
      <c r="C2251" s="148" t="s">
        <v>97</v>
      </c>
      <c r="D2251" s="149"/>
      <c r="E2251" s="134"/>
      <c r="F2251" s="150">
        <v>4876.58</v>
      </c>
      <c r="G2251" s="127" t="s">
        <v>98</v>
      </c>
      <c r="H2251" s="128">
        <v>9021.67</v>
      </c>
      <c r="I2251" s="151">
        <v>1</v>
      </c>
      <c r="J2251" s="128">
        <v>9021.67</v>
      </c>
    </row>
    <row r="2252" spans="1:21" ht="42.75" outlineLevel="1">
      <c r="A2252" s="147" t="s">
        <v>1206</v>
      </c>
      <c r="B2252" s="148" t="s">
        <v>1042</v>
      </c>
      <c r="C2252" s="148" t="s">
        <v>1043</v>
      </c>
      <c r="D2252" s="149" t="s">
        <v>21</v>
      </c>
      <c r="E2252" s="134">
        <v>-20.350000000000001</v>
      </c>
      <c r="F2252" s="150">
        <v>365</v>
      </c>
      <c r="G2252" s="164" t="s">
        <v>98</v>
      </c>
      <c r="H2252" s="128">
        <v>-7427.75</v>
      </c>
      <c r="I2252" s="151">
        <v>1</v>
      </c>
      <c r="J2252" s="128">
        <v>-7427.75</v>
      </c>
      <c r="R2252" s="47">
        <v>0</v>
      </c>
      <c r="S2252" s="47">
        <v>0</v>
      </c>
      <c r="T2252" s="47">
        <v>0</v>
      </c>
      <c r="U2252" s="47">
        <v>0</v>
      </c>
    </row>
    <row r="2253" spans="1:21" ht="14.25" outlineLevel="1">
      <c r="A2253" s="147" t="s">
        <v>1207</v>
      </c>
      <c r="B2253" s="148" t="s">
        <v>1045</v>
      </c>
      <c r="C2253" s="148" t="s">
        <v>1046</v>
      </c>
      <c r="D2253" s="149" t="s">
        <v>554</v>
      </c>
      <c r="E2253" s="134">
        <v>-4.625</v>
      </c>
      <c r="F2253" s="150">
        <v>269.51</v>
      </c>
      <c r="G2253" s="164" t="s">
        <v>98</v>
      </c>
      <c r="H2253" s="128">
        <v>-1246.48</v>
      </c>
      <c r="I2253" s="151">
        <v>1</v>
      </c>
      <c r="J2253" s="128">
        <v>-1246.48</v>
      </c>
      <c r="R2253" s="47">
        <v>0</v>
      </c>
      <c r="S2253" s="47">
        <v>0</v>
      </c>
      <c r="T2253" s="47">
        <v>0</v>
      </c>
      <c r="U2253" s="47">
        <v>0</v>
      </c>
    </row>
    <row r="2254" spans="1:21" ht="14.25" outlineLevel="1">
      <c r="A2254" s="147"/>
      <c r="B2254" s="148"/>
      <c r="C2254" s="148" t="s">
        <v>90</v>
      </c>
      <c r="D2254" s="149" t="s">
        <v>91</v>
      </c>
      <c r="E2254" s="134">
        <v>100</v>
      </c>
      <c r="F2254" s="150"/>
      <c r="G2254" s="127"/>
      <c r="H2254" s="128">
        <v>168.93</v>
      </c>
      <c r="I2254" s="151">
        <v>100</v>
      </c>
      <c r="J2254" s="128">
        <v>168.93</v>
      </c>
    </row>
    <row r="2255" spans="1:21" ht="14.25" outlineLevel="1">
      <c r="A2255" s="147"/>
      <c r="B2255" s="148"/>
      <c r="C2255" s="148" t="s">
        <v>92</v>
      </c>
      <c r="D2255" s="149" t="s">
        <v>91</v>
      </c>
      <c r="E2255" s="134">
        <v>70</v>
      </c>
      <c r="F2255" s="150"/>
      <c r="G2255" s="127"/>
      <c r="H2255" s="128">
        <v>118.25</v>
      </c>
      <c r="I2255" s="151">
        <v>70</v>
      </c>
      <c r="J2255" s="128">
        <v>118.25</v>
      </c>
    </row>
    <row r="2256" spans="1:21" ht="14.25" outlineLevel="1">
      <c r="A2256" s="152"/>
      <c r="B2256" s="153"/>
      <c r="C2256" s="153" t="s">
        <v>93</v>
      </c>
      <c r="D2256" s="154" t="s">
        <v>94</v>
      </c>
      <c r="E2256" s="155">
        <v>6.67</v>
      </c>
      <c r="F2256" s="156"/>
      <c r="G2256" s="157" t="s">
        <v>961</v>
      </c>
      <c r="H2256" s="158">
        <v>17.028510000000001</v>
      </c>
      <c r="I2256" s="159"/>
      <c r="J2256" s="158"/>
    </row>
    <row r="2257" spans="1:32" ht="15" outlineLevel="1">
      <c r="C2257" s="131" t="s">
        <v>95</v>
      </c>
      <c r="G2257" s="225">
        <v>907.56000000000131</v>
      </c>
      <c r="H2257" s="225"/>
      <c r="I2257" s="225">
        <v>907.56000000000131</v>
      </c>
      <c r="J2257" s="225"/>
      <c r="O2257" s="79">
        <v>907.56000000000131</v>
      </c>
      <c r="P2257" s="79">
        <v>907.56000000000131</v>
      </c>
    </row>
    <row r="2258" spans="1:32" ht="28.5" outlineLevel="1">
      <c r="A2258" s="152" t="s">
        <v>1208</v>
      </c>
      <c r="B2258" s="153" t="s">
        <v>1047</v>
      </c>
      <c r="C2258" s="153" t="s">
        <v>1048</v>
      </c>
      <c r="D2258" s="154" t="s">
        <v>21</v>
      </c>
      <c r="E2258" s="155">
        <v>18.5</v>
      </c>
      <c r="F2258" s="156">
        <v>352.02</v>
      </c>
      <c r="G2258" s="157" t="s">
        <v>98</v>
      </c>
      <c r="H2258" s="158">
        <v>6512.37</v>
      </c>
      <c r="I2258" s="159">
        <v>1</v>
      </c>
      <c r="J2258" s="158">
        <v>6512.37</v>
      </c>
      <c r="R2258" s="47">
        <v>0</v>
      </c>
      <c r="S2258" s="47">
        <v>0</v>
      </c>
      <c r="T2258" s="47">
        <v>0</v>
      </c>
      <c r="U2258" s="47">
        <v>0</v>
      </c>
    </row>
    <row r="2259" spans="1:32" ht="15" outlineLevel="1">
      <c r="C2259" s="131" t="s">
        <v>95</v>
      </c>
      <c r="G2259" s="225">
        <v>6512.37</v>
      </c>
      <c r="H2259" s="225"/>
      <c r="I2259" s="225">
        <v>6512.37</v>
      </c>
      <c r="J2259" s="225"/>
      <c r="O2259" s="47">
        <v>6512.37</v>
      </c>
      <c r="P2259" s="47">
        <v>6512.37</v>
      </c>
    </row>
    <row r="2260" spans="1:32" outlineLevel="1"/>
    <row r="2261" spans="1:32" ht="15" outlineLevel="1">
      <c r="A2261" s="240" t="s">
        <v>1209</v>
      </c>
      <c r="B2261" s="240"/>
      <c r="C2261" s="240"/>
      <c r="D2261" s="240"/>
      <c r="E2261" s="240"/>
      <c r="F2261" s="240"/>
      <c r="G2261" s="225">
        <v>34907.54</v>
      </c>
      <c r="H2261" s="225"/>
      <c r="I2261" s="225">
        <v>34907.54</v>
      </c>
      <c r="J2261" s="225"/>
      <c r="AF2261" s="85" t="s">
        <v>1209</v>
      </c>
    </row>
    <row r="2262" spans="1:32" outlineLevel="1"/>
    <row r="2263" spans="1:32" outlineLevel="1"/>
    <row r="2264" spans="1:32" outlineLevel="1"/>
    <row r="2265" spans="1:32" ht="16.5" outlineLevel="1">
      <c r="A2265" s="229" t="s">
        <v>1210</v>
      </c>
      <c r="B2265" s="229"/>
      <c r="C2265" s="229"/>
      <c r="D2265" s="229"/>
      <c r="E2265" s="229"/>
      <c r="F2265" s="229"/>
      <c r="G2265" s="229"/>
      <c r="H2265" s="229"/>
      <c r="I2265" s="229"/>
      <c r="J2265" s="229"/>
      <c r="AE2265" s="63" t="s">
        <v>1210</v>
      </c>
    </row>
    <row r="2266" spans="1:32" ht="57" outlineLevel="1">
      <c r="A2266" s="147" t="s">
        <v>1211</v>
      </c>
      <c r="B2266" s="148" t="s">
        <v>940</v>
      </c>
      <c r="C2266" s="148" t="s">
        <v>941</v>
      </c>
      <c r="D2266" s="149" t="s">
        <v>942</v>
      </c>
      <c r="E2266" s="134">
        <v>1</v>
      </c>
      <c r="F2266" s="150"/>
      <c r="G2266" s="127"/>
      <c r="H2266" s="128"/>
      <c r="I2266" s="151" t="s">
        <v>98</v>
      </c>
      <c r="J2266" s="128"/>
      <c r="R2266" s="47">
        <v>1363.67</v>
      </c>
      <c r="S2266" s="47">
        <v>1363.67</v>
      </c>
      <c r="T2266" s="47">
        <v>884.26</v>
      </c>
      <c r="U2266" s="47">
        <v>884.26</v>
      </c>
    </row>
    <row r="2267" spans="1:32" ht="28.5" outlineLevel="1">
      <c r="A2267" s="147"/>
      <c r="B2267" s="148"/>
      <c r="C2267" s="148" t="s">
        <v>88</v>
      </c>
      <c r="D2267" s="149"/>
      <c r="E2267" s="134"/>
      <c r="F2267" s="150">
        <v>722.47</v>
      </c>
      <c r="G2267" s="127" t="s">
        <v>943</v>
      </c>
      <c r="H2267" s="128">
        <v>1046.8599999999999</v>
      </c>
      <c r="I2267" s="151">
        <v>1</v>
      </c>
      <c r="J2267" s="128">
        <v>1046.8599999999999</v>
      </c>
      <c r="Q2267" s="47">
        <v>1046.8599999999999</v>
      </c>
    </row>
    <row r="2268" spans="1:32" ht="28.5" outlineLevel="1">
      <c r="A2268" s="147"/>
      <c r="B2268" s="148"/>
      <c r="C2268" s="148" t="s">
        <v>89</v>
      </c>
      <c r="D2268" s="149"/>
      <c r="E2268" s="134"/>
      <c r="F2268" s="150">
        <v>276.41000000000003</v>
      </c>
      <c r="G2268" s="127" t="s">
        <v>944</v>
      </c>
      <c r="H2268" s="128">
        <v>435.35</v>
      </c>
      <c r="I2268" s="151">
        <v>1</v>
      </c>
      <c r="J2268" s="128">
        <v>435.35</v>
      </c>
    </row>
    <row r="2269" spans="1:32" ht="28.5" outlineLevel="1">
      <c r="A2269" s="147"/>
      <c r="B2269" s="148"/>
      <c r="C2269" s="148" t="s">
        <v>96</v>
      </c>
      <c r="D2269" s="149"/>
      <c r="E2269" s="134"/>
      <c r="F2269" s="150">
        <v>11.75</v>
      </c>
      <c r="G2269" s="127" t="s">
        <v>944</v>
      </c>
      <c r="H2269" s="160">
        <v>18.510000000000002</v>
      </c>
      <c r="I2269" s="151">
        <v>1</v>
      </c>
      <c r="J2269" s="160">
        <v>18.510000000000002</v>
      </c>
      <c r="Q2269" s="47">
        <v>18.510000000000002</v>
      </c>
    </row>
    <row r="2270" spans="1:32" ht="14.25" outlineLevel="1">
      <c r="A2270" s="147"/>
      <c r="B2270" s="148"/>
      <c r="C2270" s="148" t="s">
        <v>97</v>
      </c>
      <c r="D2270" s="149"/>
      <c r="E2270" s="134"/>
      <c r="F2270" s="150">
        <v>375.13</v>
      </c>
      <c r="G2270" s="127" t="s">
        <v>98</v>
      </c>
      <c r="H2270" s="128">
        <v>375.13</v>
      </c>
      <c r="I2270" s="151">
        <v>1</v>
      </c>
      <c r="J2270" s="128">
        <v>375.13</v>
      </c>
    </row>
    <row r="2271" spans="1:32" ht="14.25" outlineLevel="1">
      <c r="A2271" s="147"/>
      <c r="B2271" s="148"/>
      <c r="C2271" s="148" t="s">
        <v>90</v>
      </c>
      <c r="D2271" s="149" t="s">
        <v>91</v>
      </c>
      <c r="E2271" s="134">
        <v>128</v>
      </c>
      <c r="F2271" s="150"/>
      <c r="G2271" s="127"/>
      <c r="H2271" s="128">
        <v>1363.67</v>
      </c>
      <c r="I2271" s="151">
        <v>128</v>
      </c>
      <c r="J2271" s="128">
        <v>1363.67</v>
      </c>
    </row>
    <row r="2272" spans="1:32" ht="14.25" outlineLevel="1">
      <c r="A2272" s="147"/>
      <c r="B2272" s="148"/>
      <c r="C2272" s="148" t="s">
        <v>92</v>
      </c>
      <c r="D2272" s="149" t="s">
        <v>91</v>
      </c>
      <c r="E2272" s="134">
        <v>83</v>
      </c>
      <c r="F2272" s="150"/>
      <c r="G2272" s="127"/>
      <c r="H2272" s="128">
        <v>884.26</v>
      </c>
      <c r="I2272" s="151">
        <v>83</v>
      </c>
      <c r="J2272" s="128">
        <v>884.26</v>
      </c>
    </row>
    <row r="2273" spans="1:21" ht="28.5" outlineLevel="1">
      <c r="A2273" s="152"/>
      <c r="B2273" s="153"/>
      <c r="C2273" s="153" t="s">
        <v>93</v>
      </c>
      <c r="D2273" s="154" t="s">
        <v>94</v>
      </c>
      <c r="E2273" s="155">
        <v>78.7</v>
      </c>
      <c r="F2273" s="156"/>
      <c r="G2273" s="157" t="s">
        <v>943</v>
      </c>
      <c r="H2273" s="158">
        <v>114.0363</v>
      </c>
      <c r="I2273" s="159"/>
      <c r="J2273" s="158"/>
    </row>
    <row r="2274" spans="1:21" ht="15" outlineLevel="1">
      <c r="C2274" s="131" t="s">
        <v>95</v>
      </c>
      <c r="G2274" s="225">
        <v>4105.2700000000004</v>
      </c>
      <c r="H2274" s="225"/>
      <c r="I2274" s="225">
        <v>4105.2700000000004</v>
      </c>
      <c r="J2274" s="225"/>
      <c r="O2274" s="79">
        <v>4105.2700000000004</v>
      </c>
      <c r="P2274" s="79">
        <v>4105.2700000000004</v>
      </c>
    </row>
    <row r="2275" spans="1:21" ht="96.75" outlineLevel="1">
      <c r="A2275" s="152" t="s">
        <v>1212</v>
      </c>
      <c r="B2275" s="153" t="s">
        <v>432</v>
      </c>
      <c r="C2275" s="153" t="s">
        <v>195</v>
      </c>
      <c r="D2275" s="154" t="s">
        <v>945</v>
      </c>
      <c r="E2275" s="155">
        <v>1</v>
      </c>
      <c r="F2275" s="156">
        <v>515104.3</v>
      </c>
      <c r="G2275" s="157" t="s">
        <v>98</v>
      </c>
      <c r="H2275" s="158">
        <f>F2275</f>
        <v>515104.3</v>
      </c>
      <c r="I2275" s="159">
        <v>1</v>
      </c>
      <c r="J2275" s="158">
        <f>H2275</f>
        <v>515104.3</v>
      </c>
      <c r="L2275" s="192">
        <f>F2275-18701.57</f>
        <v>496402.73</v>
      </c>
      <c r="M2275" s="193">
        <f>J2275-L2275</f>
        <v>18701.570000000007</v>
      </c>
      <c r="N2275" s="47">
        <v>533805.87</v>
      </c>
      <c r="R2275" s="47">
        <v>0</v>
      </c>
      <c r="S2275" s="47">
        <v>0</v>
      </c>
      <c r="T2275" s="47">
        <v>0</v>
      </c>
      <c r="U2275" s="47">
        <v>0</v>
      </c>
    </row>
    <row r="2276" spans="1:21" ht="15" outlineLevel="1">
      <c r="C2276" s="131" t="s">
        <v>95</v>
      </c>
      <c r="G2276" s="225">
        <f>H2275</f>
        <v>515104.3</v>
      </c>
      <c r="H2276" s="225"/>
      <c r="I2276" s="225">
        <f>J2275</f>
        <v>515104.3</v>
      </c>
      <c r="J2276" s="225"/>
      <c r="L2276" s="192"/>
      <c r="O2276" s="47">
        <v>533805.87</v>
      </c>
      <c r="P2276" s="47">
        <v>533805.87</v>
      </c>
    </row>
    <row r="2277" spans="1:21" ht="42.75" outlineLevel="1">
      <c r="A2277" s="147" t="s">
        <v>1213</v>
      </c>
      <c r="B2277" s="148" t="s">
        <v>1155</v>
      </c>
      <c r="C2277" s="148" t="s">
        <v>1214</v>
      </c>
      <c r="D2277" s="149" t="s">
        <v>948</v>
      </c>
      <c r="E2277" s="134">
        <v>1</v>
      </c>
      <c r="F2277" s="150"/>
      <c r="G2277" s="127"/>
      <c r="H2277" s="128"/>
      <c r="I2277" s="151" t="s">
        <v>98</v>
      </c>
      <c r="J2277" s="128"/>
      <c r="R2277" s="47">
        <v>127.27</v>
      </c>
      <c r="S2277" s="47">
        <v>127.27</v>
      </c>
      <c r="T2277" s="47">
        <v>82.53</v>
      </c>
      <c r="U2277" s="47">
        <v>82.53</v>
      </c>
    </row>
    <row r="2278" spans="1:21" ht="28.5" outlineLevel="1">
      <c r="A2278" s="147"/>
      <c r="B2278" s="148"/>
      <c r="C2278" s="148" t="s">
        <v>88</v>
      </c>
      <c r="D2278" s="149"/>
      <c r="E2278" s="134"/>
      <c r="F2278" s="150">
        <v>68.17</v>
      </c>
      <c r="G2278" s="127" t="s">
        <v>943</v>
      </c>
      <c r="H2278" s="128">
        <v>98.78</v>
      </c>
      <c r="I2278" s="151">
        <v>1</v>
      </c>
      <c r="J2278" s="128">
        <v>98.78</v>
      </c>
      <c r="Q2278" s="47">
        <v>98.78</v>
      </c>
    </row>
    <row r="2279" spans="1:21" ht="28.5" outlineLevel="1">
      <c r="A2279" s="147"/>
      <c r="B2279" s="148"/>
      <c r="C2279" s="148" t="s">
        <v>89</v>
      </c>
      <c r="D2279" s="149"/>
      <c r="E2279" s="134"/>
      <c r="F2279" s="150">
        <v>13.3</v>
      </c>
      <c r="G2279" s="127" t="s">
        <v>944</v>
      </c>
      <c r="H2279" s="128">
        <v>20.95</v>
      </c>
      <c r="I2279" s="151">
        <v>1</v>
      </c>
      <c r="J2279" s="128">
        <v>20.95</v>
      </c>
    </row>
    <row r="2280" spans="1:21" ht="28.5" outlineLevel="1">
      <c r="A2280" s="147"/>
      <c r="B2280" s="148"/>
      <c r="C2280" s="148" t="s">
        <v>96</v>
      </c>
      <c r="D2280" s="149"/>
      <c r="E2280" s="134"/>
      <c r="F2280" s="150">
        <v>0.41</v>
      </c>
      <c r="G2280" s="127" t="s">
        <v>944</v>
      </c>
      <c r="H2280" s="160">
        <v>0.65</v>
      </c>
      <c r="I2280" s="151">
        <v>1</v>
      </c>
      <c r="J2280" s="160">
        <v>0.65</v>
      </c>
      <c r="Q2280" s="47">
        <v>0.65</v>
      </c>
    </row>
    <row r="2281" spans="1:21" ht="14.25" outlineLevel="1">
      <c r="A2281" s="147"/>
      <c r="B2281" s="148"/>
      <c r="C2281" s="148" t="s">
        <v>97</v>
      </c>
      <c r="D2281" s="149"/>
      <c r="E2281" s="134"/>
      <c r="F2281" s="150">
        <v>211.23</v>
      </c>
      <c r="G2281" s="127" t="s">
        <v>98</v>
      </c>
      <c r="H2281" s="128">
        <v>211.23</v>
      </c>
      <c r="I2281" s="151">
        <v>1</v>
      </c>
      <c r="J2281" s="128">
        <v>211.23</v>
      </c>
    </row>
    <row r="2282" spans="1:21" ht="14.25" outlineLevel="1">
      <c r="A2282" s="147"/>
      <c r="B2282" s="148"/>
      <c r="C2282" s="148" t="s">
        <v>90</v>
      </c>
      <c r="D2282" s="149" t="s">
        <v>91</v>
      </c>
      <c r="E2282" s="134">
        <v>128</v>
      </c>
      <c r="F2282" s="150"/>
      <c r="G2282" s="127"/>
      <c r="H2282" s="128">
        <v>127.27</v>
      </c>
      <c r="I2282" s="151">
        <v>128</v>
      </c>
      <c r="J2282" s="128">
        <v>127.27</v>
      </c>
    </row>
    <row r="2283" spans="1:21" ht="14.25" outlineLevel="1">
      <c r="A2283" s="147"/>
      <c r="B2283" s="148"/>
      <c r="C2283" s="148" t="s">
        <v>92</v>
      </c>
      <c r="D2283" s="149" t="s">
        <v>91</v>
      </c>
      <c r="E2283" s="134">
        <v>83</v>
      </c>
      <c r="F2283" s="150"/>
      <c r="G2283" s="127"/>
      <c r="H2283" s="128">
        <v>82.53</v>
      </c>
      <c r="I2283" s="151">
        <v>83</v>
      </c>
      <c r="J2283" s="128">
        <v>82.53</v>
      </c>
    </row>
    <row r="2284" spans="1:21" ht="28.5" outlineLevel="1">
      <c r="A2284" s="152"/>
      <c r="B2284" s="153"/>
      <c r="C2284" s="153" t="s">
        <v>93</v>
      </c>
      <c r="D2284" s="154" t="s">
        <v>94</v>
      </c>
      <c r="E2284" s="155">
        <v>7.8</v>
      </c>
      <c r="F2284" s="156"/>
      <c r="G2284" s="157" t="s">
        <v>943</v>
      </c>
      <c r="H2284" s="158">
        <v>11.302199999999997</v>
      </c>
      <c r="I2284" s="159"/>
      <c r="J2284" s="158"/>
    </row>
    <row r="2285" spans="1:21" ht="15" outlineLevel="1">
      <c r="C2285" s="131" t="s">
        <v>95</v>
      </c>
      <c r="G2285" s="225">
        <v>540.76</v>
      </c>
      <c r="H2285" s="225"/>
      <c r="I2285" s="225">
        <v>540.76</v>
      </c>
      <c r="J2285" s="225"/>
      <c r="O2285" s="79">
        <v>540.76</v>
      </c>
      <c r="P2285" s="79">
        <v>540.76</v>
      </c>
    </row>
    <row r="2286" spans="1:21" ht="57" outlineLevel="1">
      <c r="A2286" s="152" t="s">
        <v>1215</v>
      </c>
      <c r="B2286" s="153" t="s">
        <v>1216</v>
      </c>
      <c r="C2286" s="153" t="s">
        <v>1217</v>
      </c>
      <c r="D2286" s="154" t="s">
        <v>454</v>
      </c>
      <c r="E2286" s="155">
        <v>1</v>
      </c>
      <c r="F2286" s="156">
        <v>5461.73</v>
      </c>
      <c r="G2286" s="157" t="s">
        <v>98</v>
      </c>
      <c r="H2286" s="158">
        <v>5461.73</v>
      </c>
      <c r="I2286" s="159">
        <v>1</v>
      </c>
      <c r="J2286" s="158">
        <v>5461.73</v>
      </c>
      <c r="R2286" s="47">
        <v>0</v>
      </c>
      <c r="S2286" s="47">
        <v>0</v>
      </c>
      <c r="T2286" s="47">
        <v>0</v>
      </c>
      <c r="U2286" s="47">
        <v>0</v>
      </c>
    </row>
    <row r="2287" spans="1:21" ht="15" outlineLevel="1">
      <c r="C2287" s="131" t="s">
        <v>95</v>
      </c>
      <c r="G2287" s="225">
        <v>5461.73</v>
      </c>
      <c r="H2287" s="225"/>
      <c r="I2287" s="225">
        <v>5461.73</v>
      </c>
      <c r="J2287" s="225"/>
      <c r="O2287" s="47">
        <v>5461.73</v>
      </c>
      <c r="P2287" s="47">
        <v>5461.73</v>
      </c>
    </row>
    <row r="2288" spans="1:21" ht="42.75" outlineLevel="1">
      <c r="A2288" s="147" t="s">
        <v>1218</v>
      </c>
      <c r="B2288" s="148" t="s">
        <v>951</v>
      </c>
      <c r="C2288" s="148" t="s">
        <v>952</v>
      </c>
      <c r="D2288" s="149" t="s">
        <v>460</v>
      </c>
      <c r="E2288" s="134">
        <v>1</v>
      </c>
      <c r="F2288" s="150"/>
      <c r="G2288" s="127"/>
      <c r="H2288" s="128"/>
      <c r="I2288" s="151" t="s">
        <v>98</v>
      </c>
      <c r="J2288" s="128"/>
      <c r="R2288" s="47">
        <v>29.91</v>
      </c>
      <c r="S2288" s="47">
        <v>29.91</v>
      </c>
      <c r="T2288" s="47">
        <v>19.399999999999999</v>
      </c>
      <c r="U2288" s="47">
        <v>19.399999999999999</v>
      </c>
    </row>
    <row r="2289" spans="1:21" ht="28.5" outlineLevel="1">
      <c r="A2289" s="147"/>
      <c r="B2289" s="148"/>
      <c r="C2289" s="148" t="s">
        <v>88</v>
      </c>
      <c r="D2289" s="149"/>
      <c r="E2289" s="134"/>
      <c r="F2289" s="150">
        <v>16.13</v>
      </c>
      <c r="G2289" s="127" t="s">
        <v>943</v>
      </c>
      <c r="H2289" s="128">
        <v>23.37</v>
      </c>
      <c r="I2289" s="151">
        <v>1</v>
      </c>
      <c r="J2289" s="128">
        <v>23.37</v>
      </c>
      <c r="Q2289" s="47">
        <v>23.37</v>
      </c>
    </row>
    <row r="2290" spans="1:21" ht="28.5" outlineLevel="1">
      <c r="A2290" s="147"/>
      <c r="B2290" s="148"/>
      <c r="C2290" s="148" t="s">
        <v>89</v>
      </c>
      <c r="D2290" s="149"/>
      <c r="E2290" s="134"/>
      <c r="F2290" s="150">
        <v>3.18</v>
      </c>
      <c r="G2290" s="127" t="s">
        <v>944</v>
      </c>
      <c r="H2290" s="128">
        <v>5.01</v>
      </c>
      <c r="I2290" s="151">
        <v>1</v>
      </c>
      <c r="J2290" s="128">
        <v>5.01</v>
      </c>
    </row>
    <row r="2291" spans="1:21" ht="14.25" outlineLevel="1">
      <c r="A2291" s="147"/>
      <c r="B2291" s="148"/>
      <c r="C2291" s="148" t="s">
        <v>97</v>
      </c>
      <c r="D2291" s="149"/>
      <c r="E2291" s="134"/>
      <c r="F2291" s="150">
        <v>11.62</v>
      </c>
      <c r="G2291" s="127" t="s">
        <v>98</v>
      </c>
      <c r="H2291" s="128">
        <v>11.62</v>
      </c>
      <c r="I2291" s="151">
        <v>1</v>
      </c>
      <c r="J2291" s="128">
        <v>11.62</v>
      </c>
    </row>
    <row r="2292" spans="1:21" ht="14.25" outlineLevel="1">
      <c r="A2292" s="147"/>
      <c r="B2292" s="148"/>
      <c r="C2292" s="148" t="s">
        <v>90</v>
      </c>
      <c r="D2292" s="149" t="s">
        <v>91</v>
      </c>
      <c r="E2292" s="134">
        <v>128</v>
      </c>
      <c r="F2292" s="150"/>
      <c r="G2292" s="127"/>
      <c r="H2292" s="128">
        <v>29.91</v>
      </c>
      <c r="I2292" s="151">
        <v>128</v>
      </c>
      <c r="J2292" s="128">
        <v>29.91</v>
      </c>
    </row>
    <row r="2293" spans="1:21" ht="14.25" outlineLevel="1">
      <c r="A2293" s="147"/>
      <c r="B2293" s="148"/>
      <c r="C2293" s="148" t="s">
        <v>92</v>
      </c>
      <c r="D2293" s="149" t="s">
        <v>91</v>
      </c>
      <c r="E2293" s="134">
        <v>83</v>
      </c>
      <c r="F2293" s="150"/>
      <c r="G2293" s="127"/>
      <c r="H2293" s="128">
        <v>19.399999999999999</v>
      </c>
      <c r="I2293" s="151">
        <v>83</v>
      </c>
      <c r="J2293" s="128">
        <v>19.399999999999999</v>
      </c>
    </row>
    <row r="2294" spans="1:21" ht="28.5" outlineLevel="1">
      <c r="A2294" s="152"/>
      <c r="B2294" s="153"/>
      <c r="C2294" s="153" t="s">
        <v>93</v>
      </c>
      <c r="D2294" s="154" t="s">
        <v>94</v>
      </c>
      <c r="E2294" s="155">
        <v>1.82</v>
      </c>
      <c r="F2294" s="156"/>
      <c r="G2294" s="157" t="s">
        <v>943</v>
      </c>
      <c r="H2294" s="158">
        <v>2.6371800000000003</v>
      </c>
      <c r="I2294" s="159"/>
      <c r="J2294" s="158"/>
    </row>
    <row r="2295" spans="1:21" ht="15" outlineLevel="1">
      <c r="C2295" s="131" t="s">
        <v>95</v>
      </c>
      <c r="G2295" s="225">
        <v>89.31</v>
      </c>
      <c r="H2295" s="225"/>
      <c r="I2295" s="225">
        <v>89.31</v>
      </c>
      <c r="J2295" s="225"/>
      <c r="O2295" s="79">
        <v>89.31</v>
      </c>
      <c r="P2295" s="79">
        <v>89.31</v>
      </c>
    </row>
    <row r="2296" spans="1:21" ht="42.75" outlineLevel="1">
      <c r="A2296" s="152" t="s">
        <v>1219</v>
      </c>
      <c r="B2296" s="153" t="s">
        <v>955</v>
      </c>
      <c r="C2296" s="153" t="s">
        <v>956</v>
      </c>
      <c r="D2296" s="154" t="s">
        <v>454</v>
      </c>
      <c r="E2296" s="155">
        <v>1</v>
      </c>
      <c r="F2296" s="156">
        <v>3920.97</v>
      </c>
      <c r="G2296" s="157" t="s">
        <v>98</v>
      </c>
      <c r="H2296" s="158">
        <v>3920.97</v>
      </c>
      <c r="I2296" s="159">
        <v>1</v>
      </c>
      <c r="J2296" s="158">
        <v>3920.97</v>
      </c>
      <c r="R2296" s="47">
        <v>0</v>
      </c>
      <c r="S2296" s="47">
        <v>0</v>
      </c>
      <c r="T2296" s="47">
        <v>0</v>
      </c>
      <c r="U2296" s="47">
        <v>0</v>
      </c>
    </row>
    <row r="2297" spans="1:21" ht="15" outlineLevel="1">
      <c r="C2297" s="131" t="s">
        <v>95</v>
      </c>
      <c r="G2297" s="225">
        <v>3920.97</v>
      </c>
      <c r="H2297" s="225"/>
      <c r="I2297" s="225">
        <v>3920.97</v>
      </c>
      <c r="J2297" s="225"/>
      <c r="O2297" s="47">
        <v>3920.97</v>
      </c>
      <c r="P2297" s="47">
        <v>3920.97</v>
      </c>
    </row>
    <row r="2298" spans="1:21" ht="71.25" outlineLevel="1">
      <c r="A2298" s="147" t="s">
        <v>1220</v>
      </c>
      <c r="B2298" s="148" t="s">
        <v>957</v>
      </c>
      <c r="C2298" s="148" t="s">
        <v>1067</v>
      </c>
      <c r="D2298" s="149" t="s">
        <v>959</v>
      </c>
      <c r="E2298" s="134">
        <v>1.9843999999999999</v>
      </c>
      <c r="F2298" s="150"/>
      <c r="G2298" s="127"/>
      <c r="H2298" s="128"/>
      <c r="I2298" s="151" t="s">
        <v>98</v>
      </c>
      <c r="J2298" s="128"/>
      <c r="R2298" s="47">
        <v>195.87</v>
      </c>
      <c r="S2298" s="47">
        <v>195.87</v>
      </c>
      <c r="T2298" s="47">
        <v>152.34</v>
      </c>
      <c r="U2298" s="47">
        <v>152.34</v>
      </c>
    </row>
    <row r="2299" spans="1:21" ht="38.25" outlineLevel="1">
      <c r="C2299" s="163" t="s">
        <v>1221</v>
      </c>
    </row>
    <row r="2300" spans="1:21" ht="14.25" outlineLevel="1">
      <c r="A2300" s="147"/>
      <c r="B2300" s="148"/>
      <c r="C2300" s="148" t="s">
        <v>88</v>
      </c>
      <c r="D2300" s="149"/>
      <c r="E2300" s="134"/>
      <c r="F2300" s="150">
        <v>79.36</v>
      </c>
      <c r="G2300" s="127" t="s">
        <v>961</v>
      </c>
      <c r="H2300" s="128">
        <v>217.33</v>
      </c>
      <c r="I2300" s="151">
        <v>1</v>
      </c>
      <c r="J2300" s="128">
        <v>217.33</v>
      </c>
      <c r="Q2300" s="47">
        <v>217.33</v>
      </c>
    </row>
    <row r="2301" spans="1:21" ht="14.25" outlineLevel="1">
      <c r="A2301" s="147"/>
      <c r="B2301" s="148"/>
      <c r="C2301" s="148" t="s">
        <v>89</v>
      </c>
      <c r="D2301" s="149"/>
      <c r="E2301" s="134"/>
      <c r="F2301" s="150">
        <v>2.66</v>
      </c>
      <c r="G2301" s="127" t="s">
        <v>962</v>
      </c>
      <c r="H2301" s="128">
        <v>7.92</v>
      </c>
      <c r="I2301" s="151">
        <v>1</v>
      </c>
      <c r="J2301" s="128">
        <v>7.92</v>
      </c>
    </row>
    <row r="2302" spans="1:21" ht="14.25" outlineLevel="1">
      <c r="A2302" s="147"/>
      <c r="B2302" s="148"/>
      <c r="C2302" s="148" t="s">
        <v>96</v>
      </c>
      <c r="D2302" s="149"/>
      <c r="E2302" s="134"/>
      <c r="F2302" s="150">
        <v>0.1</v>
      </c>
      <c r="G2302" s="127" t="s">
        <v>962</v>
      </c>
      <c r="H2302" s="160">
        <v>0.3</v>
      </c>
      <c r="I2302" s="151">
        <v>1</v>
      </c>
      <c r="J2302" s="160">
        <v>0.3</v>
      </c>
      <c r="Q2302" s="47">
        <v>0.3</v>
      </c>
    </row>
    <row r="2303" spans="1:21" ht="14.25" outlineLevel="1">
      <c r="A2303" s="147"/>
      <c r="B2303" s="148"/>
      <c r="C2303" s="148" t="s">
        <v>97</v>
      </c>
      <c r="D2303" s="149"/>
      <c r="E2303" s="134"/>
      <c r="F2303" s="150">
        <v>152.72999999999999</v>
      </c>
      <c r="G2303" s="127" t="s">
        <v>98</v>
      </c>
      <c r="H2303" s="128">
        <v>303.08</v>
      </c>
      <c r="I2303" s="151">
        <v>1</v>
      </c>
      <c r="J2303" s="128">
        <v>303.08</v>
      </c>
    </row>
    <row r="2304" spans="1:21" ht="14.25" outlineLevel="1">
      <c r="A2304" s="147"/>
      <c r="B2304" s="148"/>
      <c r="C2304" s="148" t="s">
        <v>90</v>
      </c>
      <c r="D2304" s="149" t="s">
        <v>91</v>
      </c>
      <c r="E2304" s="134">
        <v>90</v>
      </c>
      <c r="F2304" s="150"/>
      <c r="G2304" s="127"/>
      <c r="H2304" s="128">
        <v>195.87</v>
      </c>
      <c r="I2304" s="151">
        <v>90</v>
      </c>
      <c r="J2304" s="128">
        <v>195.87</v>
      </c>
    </row>
    <row r="2305" spans="1:21" ht="14.25" outlineLevel="1">
      <c r="A2305" s="147"/>
      <c r="B2305" s="148"/>
      <c r="C2305" s="148" t="s">
        <v>92</v>
      </c>
      <c r="D2305" s="149" t="s">
        <v>91</v>
      </c>
      <c r="E2305" s="134">
        <v>70</v>
      </c>
      <c r="F2305" s="150"/>
      <c r="G2305" s="127"/>
      <c r="H2305" s="128">
        <v>152.34</v>
      </c>
      <c r="I2305" s="151">
        <v>70</v>
      </c>
      <c r="J2305" s="128">
        <v>152.34</v>
      </c>
    </row>
    <row r="2306" spans="1:21" ht="14.25" outlineLevel="1">
      <c r="A2306" s="152"/>
      <c r="B2306" s="153"/>
      <c r="C2306" s="153" t="s">
        <v>93</v>
      </c>
      <c r="D2306" s="154" t="s">
        <v>94</v>
      </c>
      <c r="E2306" s="155">
        <v>9.08</v>
      </c>
      <c r="F2306" s="156"/>
      <c r="G2306" s="157" t="s">
        <v>961</v>
      </c>
      <c r="H2306" s="158">
        <v>24.865325759999998</v>
      </c>
      <c r="I2306" s="159"/>
      <c r="J2306" s="158"/>
    </row>
    <row r="2307" spans="1:21" ht="15" outlineLevel="1">
      <c r="C2307" s="131" t="s">
        <v>95</v>
      </c>
      <c r="G2307" s="225">
        <v>876.54</v>
      </c>
      <c r="H2307" s="225"/>
      <c r="I2307" s="225">
        <v>876.54000000000008</v>
      </c>
      <c r="J2307" s="225"/>
      <c r="O2307" s="79">
        <v>876.54</v>
      </c>
      <c r="P2307" s="79">
        <v>876.54000000000008</v>
      </c>
    </row>
    <row r="2308" spans="1:21" ht="71.25" outlineLevel="1">
      <c r="A2308" s="147" t="s">
        <v>1222</v>
      </c>
      <c r="B2308" s="148" t="s">
        <v>963</v>
      </c>
      <c r="C2308" s="148" t="s">
        <v>964</v>
      </c>
      <c r="D2308" s="149" t="s">
        <v>965</v>
      </c>
      <c r="E2308" s="134">
        <v>5.8200000000000002E-2</v>
      </c>
      <c r="F2308" s="150"/>
      <c r="G2308" s="127"/>
      <c r="H2308" s="128"/>
      <c r="I2308" s="151" t="s">
        <v>98</v>
      </c>
      <c r="J2308" s="128"/>
      <c r="R2308" s="47">
        <v>159.18</v>
      </c>
      <c r="S2308" s="47">
        <v>159.18</v>
      </c>
      <c r="T2308" s="47">
        <v>103.22</v>
      </c>
      <c r="U2308" s="47">
        <v>103.22</v>
      </c>
    </row>
    <row r="2309" spans="1:21" ht="28.5" outlineLevel="1">
      <c r="A2309" s="147"/>
      <c r="B2309" s="148"/>
      <c r="C2309" s="148" t="s">
        <v>88</v>
      </c>
      <c r="D2309" s="149"/>
      <c r="E2309" s="134"/>
      <c r="F2309" s="150">
        <v>1467.1</v>
      </c>
      <c r="G2309" s="127" t="s">
        <v>943</v>
      </c>
      <c r="H2309" s="128">
        <v>123.72</v>
      </c>
      <c r="I2309" s="151">
        <v>1</v>
      </c>
      <c r="J2309" s="128">
        <v>123.72</v>
      </c>
      <c r="Q2309" s="47">
        <v>123.72</v>
      </c>
    </row>
    <row r="2310" spans="1:21" ht="28.5" outlineLevel="1">
      <c r="A2310" s="147"/>
      <c r="B2310" s="148"/>
      <c r="C2310" s="148" t="s">
        <v>89</v>
      </c>
      <c r="D2310" s="149"/>
      <c r="E2310" s="134"/>
      <c r="F2310" s="150">
        <v>145.07</v>
      </c>
      <c r="G2310" s="127" t="s">
        <v>944</v>
      </c>
      <c r="H2310" s="128">
        <v>13.3</v>
      </c>
      <c r="I2310" s="151">
        <v>1</v>
      </c>
      <c r="J2310" s="128">
        <v>13.3</v>
      </c>
    </row>
    <row r="2311" spans="1:21" ht="28.5" outlineLevel="1">
      <c r="A2311" s="147"/>
      <c r="B2311" s="148"/>
      <c r="C2311" s="148" t="s">
        <v>96</v>
      </c>
      <c r="D2311" s="149"/>
      <c r="E2311" s="134"/>
      <c r="F2311" s="150">
        <v>7.02</v>
      </c>
      <c r="G2311" s="127" t="s">
        <v>944</v>
      </c>
      <c r="H2311" s="160">
        <v>0.64</v>
      </c>
      <c r="I2311" s="151">
        <v>1</v>
      </c>
      <c r="J2311" s="160">
        <v>0.64</v>
      </c>
      <c r="Q2311" s="47">
        <v>0.64</v>
      </c>
    </row>
    <row r="2312" spans="1:21" ht="14.25" outlineLevel="1">
      <c r="A2312" s="147"/>
      <c r="B2312" s="148"/>
      <c r="C2312" s="148" t="s">
        <v>97</v>
      </c>
      <c r="D2312" s="149"/>
      <c r="E2312" s="134"/>
      <c r="F2312" s="150">
        <v>1770.74</v>
      </c>
      <c r="G2312" s="127" t="s">
        <v>98</v>
      </c>
      <c r="H2312" s="128">
        <v>103.06</v>
      </c>
      <c r="I2312" s="151">
        <v>1</v>
      </c>
      <c r="J2312" s="128">
        <v>103.06</v>
      </c>
    </row>
    <row r="2313" spans="1:21" ht="14.25" outlineLevel="1">
      <c r="A2313" s="147"/>
      <c r="B2313" s="148"/>
      <c r="C2313" s="148" t="s">
        <v>90</v>
      </c>
      <c r="D2313" s="149" t="s">
        <v>91</v>
      </c>
      <c r="E2313" s="134">
        <v>128</v>
      </c>
      <c r="F2313" s="150"/>
      <c r="G2313" s="127"/>
      <c r="H2313" s="128">
        <v>159.18</v>
      </c>
      <c r="I2313" s="151">
        <v>128</v>
      </c>
      <c r="J2313" s="128">
        <v>159.18</v>
      </c>
    </row>
    <row r="2314" spans="1:21" ht="14.25" outlineLevel="1">
      <c r="A2314" s="147"/>
      <c r="B2314" s="148"/>
      <c r="C2314" s="148" t="s">
        <v>92</v>
      </c>
      <c r="D2314" s="149" t="s">
        <v>91</v>
      </c>
      <c r="E2314" s="134">
        <v>83</v>
      </c>
      <c r="F2314" s="150"/>
      <c r="G2314" s="127"/>
      <c r="H2314" s="128">
        <v>103.22</v>
      </c>
      <c r="I2314" s="151">
        <v>83</v>
      </c>
      <c r="J2314" s="128">
        <v>103.22</v>
      </c>
    </row>
    <row r="2315" spans="1:21" ht="28.5" outlineLevel="1">
      <c r="A2315" s="152"/>
      <c r="B2315" s="153"/>
      <c r="C2315" s="153" t="s">
        <v>93</v>
      </c>
      <c r="D2315" s="154" t="s">
        <v>94</v>
      </c>
      <c r="E2315" s="155">
        <v>167.86</v>
      </c>
      <c r="F2315" s="156"/>
      <c r="G2315" s="157" t="s">
        <v>943</v>
      </c>
      <c r="H2315" s="158">
        <v>14.155935948</v>
      </c>
      <c r="I2315" s="159"/>
      <c r="J2315" s="158"/>
    </row>
    <row r="2316" spans="1:21" ht="15" outlineLevel="1">
      <c r="C2316" s="131" t="s">
        <v>95</v>
      </c>
      <c r="G2316" s="225">
        <v>502.48</v>
      </c>
      <c r="H2316" s="225"/>
      <c r="I2316" s="225">
        <v>502.48</v>
      </c>
      <c r="J2316" s="225"/>
      <c r="O2316" s="79">
        <v>502.48</v>
      </c>
      <c r="P2316" s="79">
        <v>502.48</v>
      </c>
    </row>
    <row r="2317" spans="1:21" ht="42.75" outlineLevel="1">
      <c r="A2317" s="152" t="s">
        <v>1223</v>
      </c>
      <c r="B2317" s="153" t="s">
        <v>969</v>
      </c>
      <c r="C2317" s="153" t="s">
        <v>970</v>
      </c>
      <c r="D2317" s="154" t="s">
        <v>21</v>
      </c>
      <c r="E2317" s="155">
        <v>5.82</v>
      </c>
      <c r="F2317" s="156">
        <v>151.83000000000001</v>
      </c>
      <c r="G2317" s="157" t="s">
        <v>98</v>
      </c>
      <c r="H2317" s="158">
        <v>883.65</v>
      </c>
      <c r="I2317" s="159">
        <v>1</v>
      </c>
      <c r="J2317" s="158">
        <v>883.65</v>
      </c>
      <c r="R2317" s="47">
        <v>0</v>
      </c>
      <c r="S2317" s="47">
        <v>0</v>
      </c>
      <c r="T2317" s="47">
        <v>0</v>
      </c>
      <c r="U2317" s="47">
        <v>0</v>
      </c>
    </row>
    <row r="2318" spans="1:21" ht="15" outlineLevel="1">
      <c r="C2318" s="131" t="s">
        <v>95</v>
      </c>
      <c r="G2318" s="225">
        <v>883.65</v>
      </c>
      <c r="H2318" s="225"/>
      <c r="I2318" s="225">
        <v>883.65</v>
      </c>
      <c r="J2318" s="225"/>
      <c r="O2318" s="47">
        <v>883.65</v>
      </c>
      <c r="P2318" s="47">
        <v>883.65</v>
      </c>
    </row>
    <row r="2319" spans="1:21" ht="28.5" outlineLevel="1">
      <c r="A2319" s="147" t="s">
        <v>1224</v>
      </c>
      <c r="B2319" s="148" t="s">
        <v>966</v>
      </c>
      <c r="C2319" s="148" t="s">
        <v>967</v>
      </c>
      <c r="D2319" s="149" t="s">
        <v>388</v>
      </c>
      <c r="E2319" s="134">
        <v>2.9099999999999998E-3</v>
      </c>
      <c r="F2319" s="150">
        <v>30398.560000000001</v>
      </c>
      <c r="G2319" s="127" t="s">
        <v>98</v>
      </c>
      <c r="H2319" s="128">
        <v>88.46</v>
      </c>
      <c r="I2319" s="151">
        <v>1</v>
      </c>
      <c r="J2319" s="128">
        <v>88.46</v>
      </c>
      <c r="R2319" s="47">
        <v>0</v>
      </c>
      <c r="S2319" s="47">
        <v>0</v>
      </c>
      <c r="T2319" s="47">
        <v>0</v>
      </c>
      <c r="U2319" s="47">
        <v>0</v>
      </c>
    </row>
    <row r="2320" spans="1:21" outlineLevel="1">
      <c r="A2320" s="161"/>
      <c r="B2320" s="161"/>
      <c r="C2320" s="162" t="s">
        <v>1225</v>
      </c>
      <c r="D2320" s="161"/>
      <c r="E2320" s="161"/>
      <c r="F2320" s="161"/>
      <c r="G2320" s="161"/>
      <c r="H2320" s="161"/>
      <c r="I2320" s="161"/>
      <c r="J2320" s="161"/>
    </row>
    <row r="2321" spans="1:21" ht="15" outlineLevel="1">
      <c r="C2321" s="131" t="s">
        <v>95</v>
      </c>
      <c r="G2321" s="225">
        <v>88.46</v>
      </c>
      <c r="H2321" s="225"/>
      <c r="I2321" s="225">
        <v>88.46</v>
      </c>
      <c r="J2321" s="225"/>
      <c r="O2321" s="47">
        <v>88.46</v>
      </c>
      <c r="P2321" s="47">
        <v>88.46</v>
      </c>
    </row>
    <row r="2322" spans="1:21" ht="42.75" outlineLevel="1">
      <c r="A2322" s="152" t="s">
        <v>1226</v>
      </c>
      <c r="B2322" s="153" t="s">
        <v>971</v>
      </c>
      <c r="C2322" s="153" t="s">
        <v>972</v>
      </c>
      <c r="D2322" s="154" t="s">
        <v>973</v>
      </c>
      <c r="E2322" s="155">
        <v>7</v>
      </c>
      <c r="F2322" s="156">
        <v>64.78</v>
      </c>
      <c r="G2322" s="157" t="s">
        <v>98</v>
      </c>
      <c r="H2322" s="158">
        <v>453.46</v>
      </c>
      <c r="I2322" s="159">
        <v>1</v>
      </c>
      <c r="J2322" s="158">
        <v>453.46</v>
      </c>
      <c r="R2322" s="47">
        <v>0</v>
      </c>
      <c r="S2322" s="47">
        <v>0</v>
      </c>
      <c r="T2322" s="47">
        <v>0</v>
      </c>
      <c r="U2322" s="47">
        <v>0</v>
      </c>
    </row>
    <row r="2323" spans="1:21" ht="15" outlineLevel="1">
      <c r="C2323" s="131" t="s">
        <v>95</v>
      </c>
      <c r="G2323" s="225">
        <v>453.46</v>
      </c>
      <c r="H2323" s="225"/>
      <c r="I2323" s="225">
        <v>453.46</v>
      </c>
      <c r="J2323" s="225"/>
      <c r="O2323" s="47">
        <v>453.46</v>
      </c>
      <c r="P2323" s="47">
        <v>453.46</v>
      </c>
    </row>
    <row r="2324" spans="1:21" ht="71.25" outlineLevel="1">
      <c r="A2324" s="147" t="s">
        <v>1227</v>
      </c>
      <c r="B2324" s="148" t="s">
        <v>974</v>
      </c>
      <c r="C2324" s="148" t="s">
        <v>975</v>
      </c>
      <c r="D2324" s="149" t="s">
        <v>965</v>
      </c>
      <c r="E2324" s="134">
        <v>9.9000000000000005E-2</v>
      </c>
      <c r="F2324" s="150"/>
      <c r="G2324" s="127"/>
      <c r="H2324" s="128"/>
      <c r="I2324" s="151" t="s">
        <v>98</v>
      </c>
      <c r="J2324" s="128"/>
      <c r="R2324" s="47">
        <v>247.81</v>
      </c>
      <c r="S2324" s="47">
        <v>247.81</v>
      </c>
      <c r="T2324" s="47">
        <v>160.69</v>
      </c>
      <c r="U2324" s="47">
        <v>160.69</v>
      </c>
    </row>
    <row r="2325" spans="1:21" ht="28.5" outlineLevel="1">
      <c r="A2325" s="147"/>
      <c r="B2325" s="148"/>
      <c r="C2325" s="148" t="s">
        <v>88</v>
      </c>
      <c r="D2325" s="149"/>
      <c r="E2325" s="134"/>
      <c r="F2325" s="150">
        <v>1343.25</v>
      </c>
      <c r="G2325" s="127" t="s">
        <v>943</v>
      </c>
      <c r="H2325" s="128">
        <v>192.69</v>
      </c>
      <c r="I2325" s="151">
        <v>1</v>
      </c>
      <c r="J2325" s="128">
        <v>192.69</v>
      </c>
      <c r="Q2325" s="47">
        <v>192.69</v>
      </c>
    </row>
    <row r="2326" spans="1:21" ht="28.5" outlineLevel="1">
      <c r="A2326" s="147"/>
      <c r="B2326" s="148"/>
      <c r="C2326" s="148" t="s">
        <v>89</v>
      </c>
      <c r="D2326" s="149"/>
      <c r="E2326" s="134"/>
      <c r="F2326" s="150">
        <v>117.92</v>
      </c>
      <c r="G2326" s="127" t="s">
        <v>944</v>
      </c>
      <c r="H2326" s="128">
        <v>18.39</v>
      </c>
      <c r="I2326" s="151">
        <v>1</v>
      </c>
      <c r="J2326" s="128">
        <v>18.39</v>
      </c>
    </row>
    <row r="2327" spans="1:21" ht="28.5" outlineLevel="1">
      <c r="A2327" s="147"/>
      <c r="B2327" s="148"/>
      <c r="C2327" s="148" t="s">
        <v>96</v>
      </c>
      <c r="D2327" s="149"/>
      <c r="E2327" s="134"/>
      <c r="F2327" s="150">
        <v>5.81</v>
      </c>
      <c r="G2327" s="127" t="s">
        <v>944</v>
      </c>
      <c r="H2327" s="160">
        <v>0.91</v>
      </c>
      <c r="I2327" s="151">
        <v>1</v>
      </c>
      <c r="J2327" s="160">
        <v>0.91</v>
      </c>
      <c r="Q2327" s="47">
        <v>0.91</v>
      </c>
    </row>
    <row r="2328" spans="1:21" ht="14.25" outlineLevel="1">
      <c r="A2328" s="147"/>
      <c r="B2328" s="148"/>
      <c r="C2328" s="148" t="s">
        <v>97</v>
      </c>
      <c r="D2328" s="149"/>
      <c r="E2328" s="134"/>
      <c r="F2328" s="150">
        <v>1589.35</v>
      </c>
      <c r="G2328" s="127" t="s">
        <v>98</v>
      </c>
      <c r="H2328" s="128">
        <v>157.35</v>
      </c>
      <c r="I2328" s="151">
        <v>1</v>
      </c>
      <c r="J2328" s="128">
        <v>157.35</v>
      </c>
    </row>
    <row r="2329" spans="1:21" ht="14.25" outlineLevel="1">
      <c r="A2329" s="147"/>
      <c r="B2329" s="148"/>
      <c r="C2329" s="148" t="s">
        <v>90</v>
      </c>
      <c r="D2329" s="149" t="s">
        <v>91</v>
      </c>
      <c r="E2329" s="134">
        <v>128</v>
      </c>
      <c r="F2329" s="150"/>
      <c r="G2329" s="127"/>
      <c r="H2329" s="128">
        <v>247.81</v>
      </c>
      <c r="I2329" s="151">
        <v>128</v>
      </c>
      <c r="J2329" s="128">
        <v>247.81</v>
      </c>
    </row>
    <row r="2330" spans="1:21" ht="14.25" outlineLevel="1">
      <c r="A2330" s="147"/>
      <c r="B2330" s="148"/>
      <c r="C2330" s="148" t="s">
        <v>92</v>
      </c>
      <c r="D2330" s="149" t="s">
        <v>91</v>
      </c>
      <c r="E2330" s="134">
        <v>83</v>
      </c>
      <c r="F2330" s="150"/>
      <c r="G2330" s="127"/>
      <c r="H2330" s="128">
        <v>160.69</v>
      </c>
      <c r="I2330" s="151">
        <v>83</v>
      </c>
      <c r="J2330" s="128">
        <v>160.69</v>
      </c>
    </row>
    <row r="2331" spans="1:21" ht="28.5" outlineLevel="1">
      <c r="A2331" s="152"/>
      <c r="B2331" s="153"/>
      <c r="C2331" s="153" t="s">
        <v>93</v>
      </c>
      <c r="D2331" s="154" t="s">
        <v>94</v>
      </c>
      <c r="E2331" s="155">
        <v>153.69</v>
      </c>
      <c r="F2331" s="156"/>
      <c r="G2331" s="157" t="s">
        <v>943</v>
      </c>
      <c r="H2331" s="158">
        <v>22.04698419</v>
      </c>
      <c r="I2331" s="159"/>
      <c r="J2331" s="158"/>
    </row>
    <row r="2332" spans="1:21" ht="15" outlineLevel="1">
      <c r="C2332" s="131" t="s">
        <v>95</v>
      </c>
      <c r="G2332" s="225">
        <v>776.93</v>
      </c>
      <c r="H2332" s="225"/>
      <c r="I2332" s="225">
        <v>776.93000000000006</v>
      </c>
      <c r="J2332" s="225"/>
      <c r="O2332" s="79">
        <v>776.93</v>
      </c>
      <c r="P2332" s="79">
        <v>776.93000000000006</v>
      </c>
    </row>
    <row r="2333" spans="1:21" ht="42.75" outlineLevel="1">
      <c r="A2333" s="152" t="s">
        <v>1228</v>
      </c>
      <c r="B2333" s="153" t="s">
        <v>977</v>
      </c>
      <c r="C2333" s="153" t="s">
        <v>978</v>
      </c>
      <c r="D2333" s="154" t="s">
        <v>21</v>
      </c>
      <c r="E2333" s="155">
        <v>9.9</v>
      </c>
      <c r="F2333" s="156">
        <v>141.12</v>
      </c>
      <c r="G2333" s="157" t="s">
        <v>98</v>
      </c>
      <c r="H2333" s="158">
        <v>1397.09</v>
      </c>
      <c r="I2333" s="159">
        <v>1</v>
      </c>
      <c r="J2333" s="158">
        <v>1397.09</v>
      </c>
      <c r="R2333" s="47">
        <v>0</v>
      </c>
      <c r="S2333" s="47">
        <v>0</v>
      </c>
      <c r="T2333" s="47">
        <v>0</v>
      </c>
      <c r="U2333" s="47">
        <v>0</v>
      </c>
    </row>
    <row r="2334" spans="1:21" ht="15" outlineLevel="1">
      <c r="C2334" s="131" t="s">
        <v>95</v>
      </c>
      <c r="G2334" s="225">
        <v>1397.09</v>
      </c>
      <c r="H2334" s="225"/>
      <c r="I2334" s="225">
        <v>1397.09</v>
      </c>
      <c r="J2334" s="225"/>
      <c r="O2334" s="47">
        <v>1397.09</v>
      </c>
      <c r="P2334" s="47">
        <v>1397.09</v>
      </c>
    </row>
    <row r="2335" spans="1:21" ht="28.5" outlineLevel="1">
      <c r="A2335" s="147" t="s">
        <v>1229</v>
      </c>
      <c r="B2335" s="148" t="s">
        <v>966</v>
      </c>
      <c r="C2335" s="148" t="s">
        <v>967</v>
      </c>
      <c r="D2335" s="149" t="s">
        <v>388</v>
      </c>
      <c r="E2335" s="134">
        <v>4.9500000000000004E-3</v>
      </c>
      <c r="F2335" s="150">
        <v>30398.560000000001</v>
      </c>
      <c r="G2335" s="127" t="s">
        <v>98</v>
      </c>
      <c r="H2335" s="128">
        <v>150.47</v>
      </c>
      <c r="I2335" s="151">
        <v>1</v>
      </c>
      <c r="J2335" s="128">
        <v>150.47</v>
      </c>
      <c r="R2335" s="47">
        <v>0</v>
      </c>
      <c r="S2335" s="47">
        <v>0</v>
      </c>
      <c r="T2335" s="47">
        <v>0</v>
      </c>
      <c r="U2335" s="47">
        <v>0</v>
      </c>
    </row>
    <row r="2336" spans="1:21" outlineLevel="1">
      <c r="A2336" s="161"/>
      <c r="B2336" s="161"/>
      <c r="C2336" s="162" t="s">
        <v>1230</v>
      </c>
      <c r="D2336" s="161"/>
      <c r="E2336" s="161"/>
      <c r="F2336" s="161"/>
      <c r="G2336" s="161"/>
      <c r="H2336" s="161"/>
      <c r="I2336" s="161"/>
      <c r="J2336" s="161"/>
    </row>
    <row r="2337" spans="1:21" ht="15" outlineLevel="1">
      <c r="C2337" s="131" t="s">
        <v>95</v>
      </c>
      <c r="G2337" s="225">
        <v>150.47</v>
      </c>
      <c r="H2337" s="225"/>
      <c r="I2337" s="225">
        <v>150.47</v>
      </c>
      <c r="J2337" s="225"/>
      <c r="O2337" s="47">
        <v>150.47</v>
      </c>
      <c r="P2337" s="47">
        <v>150.47</v>
      </c>
    </row>
    <row r="2338" spans="1:21" ht="42.75" outlineLevel="1">
      <c r="A2338" s="152" t="s">
        <v>1231</v>
      </c>
      <c r="B2338" s="153" t="s">
        <v>1232</v>
      </c>
      <c r="C2338" s="153" t="s">
        <v>1233</v>
      </c>
      <c r="D2338" s="154" t="s">
        <v>973</v>
      </c>
      <c r="E2338" s="155">
        <v>14</v>
      </c>
      <c r="F2338" s="156">
        <v>127.92</v>
      </c>
      <c r="G2338" s="157" t="s">
        <v>98</v>
      </c>
      <c r="H2338" s="158">
        <v>1790.88</v>
      </c>
      <c r="I2338" s="159">
        <v>1</v>
      </c>
      <c r="J2338" s="158">
        <v>1790.88</v>
      </c>
      <c r="R2338" s="47">
        <v>0</v>
      </c>
      <c r="S2338" s="47">
        <v>0</v>
      </c>
      <c r="T2338" s="47">
        <v>0</v>
      </c>
      <c r="U2338" s="47">
        <v>0</v>
      </c>
    </row>
    <row r="2339" spans="1:21" ht="15" outlineLevel="1">
      <c r="C2339" s="131" t="s">
        <v>95</v>
      </c>
      <c r="G2339" s="225">
        <v>1790.88</v>
      </c>
      <c r="H2339" s="225"/>
      <c r="I2339" s="225">
        <v>1790.88</v>
      </c>
      <c r="J2339" s="225"/>
      <c r="O2339" s="47">
        <v>1790.88</v>
      </c>
      <c r="P2339" s="47">
        <v>1790.88</v>
      </c>
    </row>
    <row r="2340" spans="1:21" ht="71.25" outlineLevel="1">
      <c r="A2340" s="147" t="s">
        <v>1234</v>
      </c>
      <c r="B2340" s="148" t="s">
        <v>987</v>
      </c>
      <c r="C2340" s="148" t="s">
        <v>988</v>
      </c>
      <c r="D2340" s="149" t="s">
        <v>965</v>
      </c>
      <c r="E2340" s="134">
        <v>0.1666</v>
      </c>
      <c r="F2340" s="150"/>
      <c r="G2340" s="127"/>
      <c r="H2340" s="128"/>
      <c r="I2340" s="151" t="s">
        <v>98</v>
      </c>
      <c r="J2340" s="128"/>
      <c r="R2340" s="47">
        <v>360.86</v>
      </c>
      <c r="S2340" s="47">
        <v>360.86</v>
      </c>
      <c r="T2340" s="47">
        <v>233.99</v>
      </c>
      <c r="U2340" s="47">
        <v>233.99</v>
      </c>
    </row>
    <row r="2341" spans="1:21" ht="28.5" outlineLevel="1">
      <c r="A2341" s="147"/>
      <c r="B2341" s="148"/>
      <c r="C2341" s="148" t="s">
        <v>88</v>
      </c>
      <c r="D2341" s="149"/>
      <c r="E2341" s="134"/>
      <c r="F2341" s="150">
        <v>1162.25</v>
      </c>
      <c r="G2341" s="127" t="s">
        <v>943</v>
      </c>
      <c r="H2341" s="128">
        <v>280.57</v>
      </c>
      <c r="I2341" s="151">
        <v>1</v>
      </c>
      <c r="J2341" s="128">
        <v>280.57</v>
      </c>
      <c r="Q2341" s="47">
        <v>280.57</v>
      </c>
    </row>
    <row r="2342" spans="1:21" ht="28.5" outlineLevel="1">
      <c r="A2342" s="147"/>
      <c r="B2342" s="148"/>
      <c r="C2342" s="148" t="s">
        <v>89</v>
      </c>
      <c r="D2342" s="149"/>
      <c r="E2342" s="134"/>
      <c r="F2342" s="150">
        <v>107.31</v>
      </c>
      <c r="G2342" s="127" t="s">
        <v>944</v>
      </c>
      <c r="H2342" s="128">
        <v>28.16</v>
      </c>
      <c r="I2342" s="151">
        <v>1</v>
      </c>
      <c r="J2342" s="128">
        <v>28.16</v>
      </c>
    </row>
    <row r="2343" spans="1:21" ht="28.5" outlineLevel="1">
      <c r="A2343" s="147"/>
      <c r="B2343" s="148"/>
      <c r="C2343" s="148" t="s">
        <v>96</v>
      </c>
      <c r="D2343" s="149"/>
      <c r="E2343" s="134"/>
      <c r="F2343" s="150">
        <v>5.13</v>
      </c>
      <c r="G2343" s="127" t="s">
        <v>944</v>
      </c>
      <c r="H2343" s="160">
        <v>1.35</v>
      </c>
      <c r="I2343" s="151">
        <v>1</v>
      </c>
      <c r="J2343" s="160">
        <v>1.35</v>
      </c>
      <c r="Q2343" s="47">
        <v>1.35</v>
      </c>
    </row>
    <row r="2344" spans="1:21" ht="14.25" outlineLevel="1">
      <c r="A2344" s="147"/>
      <c r="B2344" s="148"/>
      <c r="C2344" s="148" t="s">
        <v>97</v>
      </c>
      <c r="D2344" s="149"/>
      <c r="E2344" s="134"/>
      <c r="F2344" s="150">
        <v>1088.73</v>
      </c>
      <c r="G2344" s="127" t="s">
        <v>98</v>
      </c>
      <c r="H2344" s="128">
        <v>181.38</v>
      </c>
      <c r="I2344" s="151">
        <v>1</v>
      </c>
      <c r="J2344" s="128">
        <v>181.38</v>
      </c>
    </row>
    <row r="2345" spans="1:21" ht="14.25" outlineLevel="1">
      <c r="A2345" s="147"/>
      <c r="B2345" s="148"/>
      <c r="C2345" s="148" t="s">
        <v>90</v>
      </c>
      <c r="D2345" s="149" t="s">
        <v>91</v>
      </c>
      <c r="E2345" s="134">
        <v>128</v>
      </c>
      <c r="F2345" s="150"/>
      <c r="G2345" s="127"/>
      <c r="H2345" s="128">
        <v>360.86</v>
      </c>
      <c r="I2345" s="151">
        <v>128</v>
      </c>
      <c r="J2345" s="128">
        <v>360.86</v>
      </c>
    </row>
    <row r="2346" spans="1:21" ht="14.25" outlineLevel="1">
      <c r="A2346" s="147"/>
      <c r="B2346" s="148"/>
      <c r="C2346" s="148" t="s">
        <v>92</v>
      </c>
      <c r="D2346" s="149" t="s">
        <v>91</v>
      </c>
      <c r="E2346" s="134">
        <v>83</v>
      </c>
      <c r="F2346" s="150"/>
      <c r="G2346" s="127"/>
      <c r="H2346" s="128">
        <v>233.99</v>
      </c>
      <c r="I2346" s="151">
        <v>83</v>
      </c>
      <c r="J2346" s="128">
        <v>233.99</v>
      </c>
    </row>
    <row r="2347" spans="1:21" ht="28.5" outlineLevel="1">
      <c r="A2347" s="152"/>
      <c r="B2347" s="153"/>
      <c r="C2347" s="153" t="s">
        <v>93</v>
      </c>
      <c r="D2347" s="154" t="s">
        <v>94</v>
      </c>
      <c r="E2347" s="155">
        <v>132.97999999999999</v>
      </c>
      <c r="F2347" s="156"/>
      <c r="G2347" s="157" t="s">
        <v>943</v>
      </c>
      <c r="H2347" s="158">
        <v>32.101824131999997</v>
      </c>
      <c r="I2347" s="159"/>
      <c r="J2347" s="158"/>
    </row>
    <row r="2348" spans="1:21" ht="15" outlineLevel="1">
      <c r="C2348" s="131" t="s">
        <v>95</v>
      </c>
      <c r="G2348" s="225">
        <v>1084.96</v>
      </c>
      <c r="H2348" s="225"/>
      <c r="I2348" s="225">
        <v>1084.96</v>
      </c>
      <c r="J2348" s="225"/>
      <c r="O2348" s="79">
        <v>1084.96</v>
      </c>
      <c r="P2348" s="79">
        <v>1084.96</v>
      </c>
    </row>
    <row r="2349" spans="1:21" ht="42.75" outlineLevel="1">
      <c r="A2349" s="152" t="s">
        <v>1235</v>
      </c>
      <c r="B2349" s="153" t="s">
        <v>990</v>
      </c>
      <c r="C2349" s="153" t="s">
        <v>991</v>
      </c>
      <c r="D2349" s="154" t="s">
        <v>21</v>
      </c>
      <c r="E2349" s="155">
        <v>16.66</v>
      </c>
      <c r="F2349" s="156">
        <v>145.11000000000001</v>
      </c>
      <c r="G2349" s="157" t="s">
        <v>98</v>
      </c>
      <c r="H2349" s="158">
        <v>2417.5300000000002</v>
      </c>
      <c r="I2349" s="159">
        <v>1</v>
      </c>
      <c r="J2349" s="158">
        <v>2417.5300000000002</v>
      </c>
      <c r="R2349" s="47">
        <v>0</v>
      </c>
      <c r="S2349" s="47">
        <v>0</v>
      </c>
      <c r="T2349" s="47">
        <v>0</v>
      </c>
      <c r="U2349" s="47">
        <v>0</v>
      </c>
    </row>
    <row r="2350" spans="1:21" ht="15" outlineLevel="1">
      <c r="C2350" s="131" t="s">
        <v>95</v>
      </c>
      <c r="G2350" s="225">
        <v>2417.5300000000002</v>
      </c>
      <c r="H2350" s="225"/>
      <c r="I2350" s="225">
        <v>2417.5300000000002</v>
      </c>
      <c r="J2350" s="225"/>
      <c r="O2350" s="47">
        <v>2417.5300000000002</v>
      </c>
      <c r="P2350" s="47">
        <v>2417.5300000000002</v>
      </c>
    </row>
    <row r="2351" spans="1:21" ht="28.5" outlineLevel="1">
      <c r="A2351" s="147" t="s">
        <v>1236</v>
      </c>
      <c r="B2351" s="148" t="s">
        <v>966</v>
      </c>
      <c r="C2351" s="148" t="s">
        <v>967</v>
      </c>
      <c r="D2351" s="149" t="s">
        <v>388</v>
      </c>
      <c r="E2351" s="134">
        <v>8.3300000000000006E-3</v>
      </c>
      <c r="F2351" s="150">
        <v>30398.560000000001</v>
      </c>
      <c r="G2351" s="127" t="s">
        <v>98</v>
      </c>
      <c r="H2351" s="128">
        <v>253.22</v>
      </c>
      <c r="I2351" s="151">
        <v>1</v>
      </c>
      <c r="J2351" s="128">
        <v>253.22</v>
      </c>
      <c r="R2351" s="47">
        <v>0</v>
      </c>
      <c r="S2351" s="47">
        <v>0</v>
      </c>
      <c r="T2351" s="47">
        <v>0</v>
      </c>
      <c r="U2351" s="47">
        <v>0</v>
      </c>
    </row>
    <row r="2352" spans="1:21" outlineLevel="1">
      <c r="A2352" s="161"/>
      <c r="B2352" s="161"/>
      <c r="C2352" s="162" t="s">
        <v>1237</v>
      </c>
      <c r="D2352" s="161"/>
      <c r="E2352" s="161"/>
      <c r="F2352" s="161"/>
      <c r="G2352" s="161"/>
      <c r="H2352" s="161"/>
      <c r="I2352" s="161"/>
      <c r="J2352" s="161"/>
    </row>
    <row r="2353" spans="1:21" ht="15" outlineLevel="1">
      <c r="C2353" s="131" t="s">
        <v>95</v>
      </c>
      <c r="G2353" s="225">
        <v>253.22</v>
      </c>
      <c r="H2353" s="225"/>
      <c r="I2353" s="225">
        <v>253.22</v>
      </c>
      <c r="J2353" s="225"/>
      <c r="O2353" s="47">
        <v>253.22</v>
      </c>
      <c r="P2353" s="47">
        <v>253.22</v>
      </c>
    </row>
    <row r="2354" spans="1:21" ht="71.25" outlineLevel="1">
      <c r="A2354" s="147" t="s">
        <v>1238</v>
      </c>
      <c r="B2354" s="148" t="s">
        <v>994</v>
      </c>
      <c r="C2354" s="148" t="s">
        <v>995</v>
      </c>
      <c r="D2354" s="149" t="s">
        <v>965</v>
      </c>
      <c r="E2354" s="134">
        <v>3.9899999999999998E-2</v>
      </c>
      <c r="F2354" s="150"/>
      <c r="G2354" s="127"/>
      <c r="H2354" s="128"/>
      <c r="I2354" s="151" t="s">
        <v>98</v>
      </c>
      <c r="J2354" s="128"/>
      <c r="R2354" s="47">
        <v>65.02</v>
      </c>
      <c r="S2354" s="47">
        <v>65.02</v>
      </c>
      <c r="T2354" s="47">
        <v>42.16</v>
      </c>
      <c r="U2354" s="47">
        <v>42.16</v>
      </c>
    </row>
    <row r="2355" spans="1:21" ht="28.5" outlineLevel="1">
      <c r="A2355" s="147"/>
      <c r="B2355" s="148"/>
      <c r="C2355" s="148" t="s">
        <v>88</v>
      </c>
      <c r="D2355" s="149"/>
      <c r="E2355" s="134"/>
      <c r="F2355" s="150">
        <v>874.52</v>
      </c>
      <c r="G2355" s="127" t="s">
        <v>943</v>
      </c>
      <c r="H2355" s="128">
        <v>50.56</v>
      </c>
      <c r="I2355" s="151">
        <v>1</v>
      </c>
      <c r="J2355" s="128">
        <v>50.56</v>
      </c>
      <c r="Q2355" s="47">
        <v>50.56</v>
      </c>
    </row>
    <row r="2356" spans="1:21" ht="28.5" outlineLevel="1">
      <c r="A2356" s="147"/>
      <c r="B2356" s="148"/>
      <c r="C2356" s="148" t="s">
        <v>89</v>
      </c>
      <c r="D2356" s="149"/>
      <c r="E2356" s="134"/>
      <c r="F2356" s="150">
        <v>112.14</v>
      </c>
      <c r="G2356" s="127" t="s">
        <v>944</v>
      </c>
      <c r="H2356" s="128">
        <v>7.05</v>
      </c>
      <c r="I2356" s="151">
        <v>1</v>
      </c>
      <c r="J2356" s="128">
        <v>7.05</v>
      </c>
    </row>
    <row r="2357" spans="1:21" ht="28.5" outlineLevel="1">
      <c r="A2357" s="147"/>
      <c r="B2357" s="148"/>
      <c r="C2357" s="148" t="s">
        <v>96</v>
      </c>
      <c r="D2357" s="149"/>
      <c r="E2357" s="134"/>
      <c r="F2357" s="150">
        <v>3.78</v>
      </c>
      <c r="G2357" s="127" t="s">
        <v>944</v>
      </c>
      <c r="H2357" s="160">
        <v>0.24</v>
      </c>
      <c r="I2357" s="151">
        <v>1</v>
      </c>
      <c r="J2357" s="160">
        <v>0.24</v>
      </c>
      <c r="Q2357" s="47">
        <v>0.24</v>
      </c>
    </row>
    <row r="2358" spans="1:21" ht="14.25" outlineLevel="1">
      <c r="A2358" s="147"/>
      <c r="B2358" s="148"/>
      <c r="C2358" s="148" t="s">
        <v>97</v>
      </c>
      <c r="D2358" s="149"/>
      <c r="E2358" s="134"/>
      <c r="F2358" s="150">
        <v>580.82000000000005</v>
      </c>
      <c r="G2358" s="127" t="s">
        <v>98</v>
      </c>
      <c r="H2358" s="128">
        <v>23.17</v>
      </c>
      <c r="I2358" s="151">
        <v>1</v>
      </c>
      <c r="J2358" s="128">
        <v>23.17</v>
      </c>
    </row>
    <row r="2359" spans="1:21" ht="14.25" outlineLevel="1">
      <c r="A2359" s="147"/>
      <c r="B2359" s="148"/>
      <c r="C2359" s="148" t="s">
        <v>90</v>
      </c>
      <c r="D2359" s="149" t="s">
        <v>91</v>
      </c>
      <c r="E2359" s="134">
        <v>128</v>
      </c>
      <c r="F2359" s="150"/>
      <c r="G2359" s="127"/>
      <c r="H2359" s="128">
        <v>65.02</v>
      </c>
      <c r="I2359" s="151">
        <v>128</v>
      </c>
      <c r="J2359" s="128">
        <v>65.02</v>
      </c>
    </row>
    <row r="2360" spans="1:21" ht="14.25" outlineLevel="1">
      <c r="A2360" s="147"/>
      <c r="B2360" s="148"/>
      <c r="C2360" s="148" t="s">
        <v>92</v>
      </c>
      <c r="D2360" s="149" t="s">
        <v>91</v>
      </c>
      <c r="E2360" s="134">
        <v>83</v>
      </c>
      <c r="F2360" s="150"/>
      <c r="G2360" s="127"/>
      <c r="H2360" s="128">
        <v>42.16</v>
      </c>
      <c r="I2360" s="151">
        <v>83</v>
      </c>
      <c r="J2360" s="128">
        <v>42.16</v>
      </c>
    </row>
    <row r="2361" spans="1:21" ht="28.5" outlineLevel="1">
      <c r="A2361" s="152"/>
      <c r="B2361" s="153"/>
      <c r="C2361" s="153" t="s">
        <v>93</v>
      </c>
      <c r="D2361" s="154" t="s">
        <v>94</v>
      </c>
      <c r="E2361" s="155">
        <v>100.06</v>
      </c>
      <c r="F2361" s="156"/>
      <c r="G2361" s="157" t="s">
        <v>943</v>
      </c>
      <c r="H2361" s="158">
        <v>5.7849789060000001</v>
      </c>
      <c r="I2361" s="159"/>
      <c r="J2361" s="158"/>
    </row>
    <row r="2362" spans="1:21" ht="15" outlineLevel="1">
      <c r="C2362" s="131" t="s">
        <v>95</v>
      </c>
      <c r="G2362" s="225">
        <v>187.95999999999998</v>
      </c>
      <c r="H2362" s="225"/>
      <c r="I2362" s="225">
        <v>187.95999999999998</v>
      </c>
      <c r="J2362" s="225"/>
      <c r="O2362" s="79">
        <v>187.95999999999998</v>
      </c>
      <c r="P2362" s="79">
        <v>187.95999999999998</v>
      </c>
    </row>
    <row r="2363" spans="1:21" ht="57" outlineLevel="1">
      <c r="A2363" s="152" t="s">
        <v>1239</v>
      </c>
      <c r="B2363" s="153" t="s">
        <v>997</v>
      </c>
      <c r="C2363" s="153" t="s">
        <v>998</v>
      </c>
      <c r="D2363" s="154" t="s">
        <v>21</v>
      </c>
      <c r="E2363" s="155">
        <v>3.99</v>
      </c>
      <c r="F2363" s="156">
        <v>142.99</v>
      </c>
      <c r="G2363" s="157" t="s">
        <v>98</v>
      </c>
      <c r="H2363" s="158">
        <v>570.53</v>
      </c>
      <c r="I2363" s="159">
        <v>1</v>
      </c>
      <c r="J2363" s="158">
        <v>570.53</v>
      </c>
      <c r="R2363" s="47">
        <v>0</v>
      </c>
      <c r="S2363" s="47">
        <v>0</v>
      </c>
      <c r="T2363" s="47">
        <v>0</v>
      </c>
      <c r="U2363" s="47">
        <v>0</v>
      </c>
    </row>
    <row r="2364" spans="1:21" ht="15" outlineLevel="1">
      <c r="C2364" s="131" t="s">
        <v>95</v>
      </c>
      <c r="G2364" s="225">
        <v>570.53</v>
      </c>
      <c r="H2364" s="225"/>
      <c r="I2364" s="225">
        <v>570.53</v>
      </c>
      <c r="J2364" s="225"/>
      <c r="O2364" s="47">
        <v>570.53</v>
      </c>
      <c r="P2364" s="47">
        <v>570.53</v>
      </c>
    </row>
    <row r="2365" spans="1:21" ht="28.5" outlineLevel="1">
      <c r="A2365" s="147" t="s">
        <v>1240</v>
      </c>
      <c r="B2365" s="148" t="s">
        <v>966</v>
      </c>
      <c r="C2365" s="148" t="s">
        <v>967</v>
      </c>
      <c r="D2365" s="149" t="s">
        <v>388</v>
      </c>
      <c r="E2365" s="134">
        <v>1.9949999999999998E-3</v>
      </c>
      <c r="F2365" s="150">
        <v>30398.560000000001</v>
      </c>
      <c r="G2365" s="127" t="s">
        <v>98</v>
      </c>
      <c r="H2365" s="128">
        <v>60.65</v>
      </c>
      <c r="I2365" s="151">
        <v>1</v>
      </c>
      <c r="J2365" s="128">
        <v>60.65</v>
      </c>
      <c r="R2365" s="47">
        <v>0</v>
      </c>
      <c r="S2365" s="47">
        <v>0</v>
      </c>
      <c r="T2365" s="47">
        <v>0</v>
      </c>
      <c r="U2365" s="47">
        <v>0</v>
      </c>
    </row>
    <row r="2366" spans="1:21" outlineLevel="1">
      <c r="A2366" s="161"/>
      <c r="B2366" s="161"/>
      <c r="C2366" s="162" t="s">
        <v>1241</v>
      </c>
      <c r="D2366" s="161"/>
      <c r="E2366" s="161"/>
      <c r="F2366" s="161"/>
      <c r="G2366" s="161"/>
      <c r="H2366" s="161"/>
      <c r="I2366" s="161"/>
      <c r="J2366" s="161"/>
    </row>
    <row r="2367" spans="1:21" ht="15" outlineLevel="1">
      <c r="C2367" s="131" t="s">
        <v>95</v>
      </c>
      <c r="G2367" s="225">
        <v>60.65</v>
      </c>
      <c r="H2367" s="225"/>
      <c r="I2367" s="225">
        <v>60.65</v>
      </c>
      <c r="J2367" s="225"/>
      <c r="O2367" s="47">
        <v>60.65</v>
      </c>
      <c r="P2367" s="47">
        <v>60.65</v>
      </c>
    </row>
    <row r="2368" spans="1:21" ht="42.75" outlineLevel="1">
      <c r="A2368" s="152" t="s">
        <v>1242</v>
      </c>
      <c r="B2368" s="153" t="s">
        <v>999</v>
      </c>
      <c r="C2368" s="153" t="s">
        <v>1000</v>
      </c>
      <c r="D2368" s="154" t="s">
        <v>973</v>
      </c>
      <c r="E2368" s="155">
        <v>3</v>
      </c>
      <c r="F2368" s="156">
        <v>317.75</v>
      </c>
      <c r="G2368" s="157" t="s">
        <v>98</v>
      </c>
      <c r="H2368" s="158">
        <v>953.25</v>
      </c>
      <c r="I2368" s="159">
        <v>1</v>
      </c>
      <c r="J2368" s="158">
        <v>953.25</v>
      </c>
      <c r="R2368" s="47">
        <v>0</v>
      </c>
      <c r="S2368" s="47">
        <v>0</v>
      </c>
      <c r="T2368" s="47">
        <v>0</v>
      </c>
      <c r="U2368" s="47">
        <v>0</v>
      </c>
    </row>
    <row r="2369" spans="1:21" ht="15" outlineLevel="1">
      <c r="C2369" s="131" t="s">
        <v>95</v>
      </c>
      <c r="G2369" s="225">
        <v>953.25</v>
      </c>
      <c r="H2369" s="225"/>
      <c r="I2369" s="225">
        <v>953.25</v>
      </c>
      <c r="J2369" s="225"/>
      <c r="O2369" s="47">
        <v>953.25</v>
      </c>
      <c r="P2369" s="47">
        <v>953.25</v>
      </c>
    </row>
    <row r="2370" spans="1:21" ht="71.25" outlineLevel="1">
      <c r="A2370" s="147" t="s">
        <v>1243</v>
      </c>
      <c r="B2370" s="148" t="s">
        <v>1001</v>
      </c>
      <c r="C2370" s="148" t="s">
        <v>1002</v>
      </c>
      <c r="D2370" s="149" t="s">
        <v>965</v>
      </c>
      <c r="E2370" s="134">
        <v>7.5999999999999998E-2</v>
      </c>
      <c r="F2370" s="150"/>
      <c r="G2370" s="127"/>
      <c r="H2370" s="128"/>
      <c r="I2370" s="151" t="s">
        <v>98</v>
      </c>
      <c r="J2370" s="128"/>
      <c r="R2370" s="47">
        <v>100.29</v>
      </c>
      <c r="S2370" s="47">
        <v>100.29</v>
      </c>
      <c r="T2370" s="47">
        <v>65.03</v>
      </c>
      <c r="U2370" s="47">
        <v>65.03</v>
      </c>
    </row>
    <row r="2371" spans="1:21" ht="28.5" outlineLevel="1">
      <c r="A2371" s="147"/>
      <c r="B2371" s="148"/>
      <c r="C2371" s="148" t="s">
        <v>88</v>
      </c>
      <c r="D2371" s="149"/>
      <c r="E2371" s="134"/>
      <c r="F2371" s="150">
        <v>706.89</v>
      </c>
      <c r="G2371" s="127" t="s">
        <v>943</v>
      </c>
      <c r="H2371" s="128">
        <v>77.849999999999994</v>
      </c>
      <c r="I2371" s="151">
        <v>1</v>
      </c>
      <c r="J2371" s="128">
        <v>77.849999999999994</v>
      </c>
      <c r="Q2371" s="47">
        <v>77.849999999999994</v>
      </c>
    </row>
    <row r="2372" spans="1:21" ht="28.5" outlineLevel="1">
      <c r="A2372" s="147"/>
      <c r="B2372" s="148"/>
      <c r="C2372" s="148" t="s">
        <v>89</v>
      </c>
      <c r="D2372" s="149"/>
      <c r="E2372" s="134"/>
      <c r="F2372" s="150">
        <v>117.24</v>
      </c>
      <c r="G2372" s="127" t="s">
        <v>944</v>
      </c>
      <c r="H2372" s="128">
        <v>14.03</v>
      </c>
      <c r="I2372" s="151">
        <v>1</v>
      </c>
      <c r="J2372" s="128">
        <v>14.03</v>
      </c>
    </row>
    <row r="2373" spans="1:21" ht="28.5" outlineLevel="1">
      <c r="A2373" s="147"/>
      <c r="B2373" s="148"/>
      <c r="C2373" s="148" t="s">
        <v>96</v>
      </c>
      <c r="D2373" s="149"/>
      <c r="E2373" s="134"/>
      <c r="F2373" s="150">
        <v>4.1900000000000004</v>
      </c>
      <c r="G2373" s="127" t="s">
        <v>944</v>
      </c>
      <c r="H2373" s="160">
        <v>0.5</v>
      </c>
      <c r="I2373" s="151">
        <v>1</v>
      </c>
      <c r="J2373" s="160">
        <v>0.5</v>
      </c>
      <c r="Q2373" s="47">
        <v>0.5</v>
      </c>
    </row>
    <row r="2374" spans="1:21" ht="14.25" outlineLevel="1">
      <c r="A2374" s="147"/>
      <c r="B2374" s="148"/>
      <c r="C2374" s="148" t="s">
        <v>97</v>
      </c>
      <c r="D2374" s="149"/>
      <c r="E2374" s="134"/>
      <c r="F2374" s="150">
        <v>577.76</v>
      </c>
      <c r="G2374" s="127" t="s">
        <v>98</v>
      </c>
      <c r="H2374" s="128">
        <v>43.91</v>
      </c>
      <c r="I2374" s="151">
        <v>1</v>
      </c>
      <c r="J2374" s="128">
        <v>43.91</v>
      </c>
    </row>
    <row r="2375" spans="1:21" ht="14.25" outlineLevel="1">
      <c r="A2375" s="147"/>
      <c r="B2375" s="148"/>
      <c r="C2375" s="148" t="s">
        <v>90</v>
      </c>
      <c r="D2375" s="149" t="s">
        <v>91</v>
      </c>
      <c r="E2375" s="134">
        <v>128</v>
      </c>
      <c r="F2375" s="150"/>
      <c r="G2375" s="127"/>
      <c r="H2375" s="128">
        <v>100.29</v>
      </c>
      <c r="I2375" s="151">
        <v>128</v>
      </c>
      <c r="J2375" s="128">
        <v>100.29</v>
      </c>
    </row>
    <row r="2376" spans="1:21" ht="14.25" outlineLevel="1">
      <c r="A2376" s="147"/>
      <c r="B2376" s="148"/>
      <c r="C2376" s="148" t="s">
        <v>92</v>
      </c>
      <c r="D2376" s="149" t="s">
        <v>91</v>
      </c>
      <c r="E2376" s="134">
        <v>83</v>
      </c>
      <c r="F2376" s="150"/>
      <c r="G2376" s="127"/>
      <c r="H2376" s="128">
        <v>65.03</v>
      </c>
      <c r="I2376" s="151">
        <v>83</v>
      </c>
      <c r="J2376" s="128">
        <v>65.03</v>
      </c>
    </row>
    <row r="2377" spans="1:21" ht="28.5" outlineLevel="1">
      <c r="A2377" s="152"/>
      <c r="B2377" s="153"/>
      <c r="C2377" s="153" t="s">
        <v>93</v>
      </c>
      <c r="D2377" s="154" t="s">
        <v>94</v>
      </c>
      <c r="E2377" s="155">
        <v>80.88</v>
      </c>
      <c r="F2377" s="156"/>
      <c r="G2377" s="157" t="s">
        <v>943</v>
      </c>
      <c r="H2377" s="158">
        <v>8.9068291199999976</v>
      </c>
      <c r="I2377" s="159"/>
      <c r="J2377" s="158"/>
    </row>
    <row r="2378" spans="1:21" ht="15" outlineLevel="1">
      <c r="C2378" s="131" t="s">
        <v>95</v>
      </c>
      <c r="G2378" s="225">
        <v>301.11</v>
      </c>
      <c r="H2378" s="225"/>
      <c r="I2378" s="225">
        <v>301.11</v>
      </c>
      <c r="J2378" s="225"/>
      <c r="O2378" s="79">
        <v>301.11</v>
      </c>
      <c r="P2378" s="79">
        <v>301.11</v>
      </c>
    </row>
    <row r="2379" spans="1:21" ht="42.75" outlineLevel="1">
      <c r="A2379" s="152" t="s">
        <v>1244</v>
      </c>
      <c r="B2379" s="153" t="s">
        <v>1004</v>
      </c>
      <c r="C2379" s="153" t="s">
        <v>1005</v>
      </c>
      <c r="D2379" s="154" t="s">
        <v>21</v>
      </c>
      <c r="E2379" s="155">
        <v>7.6</v>
      </c>
      <c r="F2379" s="156">
        <v>151.83000000000001</v>
      </c>
      <c r="G2379" s="157" t="s">
        <v>98</v>
      </c>
      <c r="H2379" s="158">
        <v>1153.9100000000001</v>
      </c>
      <c r="I2379" s="159">
        <v>1</v>
      </c>
      <c r="J2379" s="158">
        <v>1153.9100000000001</v>
      </c>
      <c r="R2379" s="47">
        <v>0</v>
      </c>
      <c r="S2379" s="47">
        <v>0</v>
      </c>
      <c r="T2379" s="47">
        <v>0</v>
      </c>
      <c r="U2379" s="47">
        <v>0</v>
      </c>
    </row>
    <row r="2380" spans="1:21" ht="15" outlineLevel="1">
      <c r="C2380" s="131" t="s">
        <v>95</v>
      </c>
      <c r="G2380" s="225">
        <v>1153.9100000000001</v>
      </c>
      <c r="H2380" s="225"/>
      <c r="I2380" s="225">
        <v>1153.9100000000001</v>
      </c>
      <c r="J2380" s="225"/>
      <c r="O2380" s="47">
        <v>1153.9100000000001</v>
      </c>
      <c r="P2380" s="47">
        <v>1153.9100000000001</v>
      </c>
    </row>
    <row r="2381" spans="1:21" ht="28.5" outlineLevel="1">
      <c r="A2381" s="147" t="s">
        <v>1245</v>
      </c>
      <c r="B2381" s="148" t="s">
        <v>966</v>
      </c>
      <c r="C2381" s="148" t="s">
        <v>967</v>
      </c>
      <c r="D2381" s="149" t="s">
        <v>388</v>
      </c>
      <c r="E2381" s="134">
        <v>3.8E-3</v>
      </c>
      <c r="F2381" s="150">
        <v>30398.560000000001</v>
      </c>
      <c r="G2381" s="127" t="s">
        <v>98</v>
      </c>
      <c r="H2381" s="128">
        <v>115.51</v>
      </c>
      <c r="I2381" s="151">
        <v>1</v>
      </c>
      <c r="J2381" s="128">
        <v>115.51</v>
      </c>
      <c r="R2381" s="47">
        <v>0</v>
      </c>
      <c r="S2381" s="47">
        <v>0</v>
      </c>
      <c r="T2381" s="47">
        <v>0</v>
      </c>
      <c r="U2381" s="47">
        <v>0</v>
      </c>
    </row>
    <row r="2382" spans="1:21" outlineLevel="1">
      <c r="A2382" s="161"/>
      <c r="B2382" s="161"/>
      <c r="C2382" s="162" t="s">
        <v>1246</v>
      </c>
      <c r="D2382" s="161"/>
      <c r="E2382" s="161"/>
      <c r="F2382" s="161"/>
      <c r="G2382" s="161"/>
      <c r="H2382" s="161"/>
      <c r="I2382" s="161"/>
      <c r="J2382" s="161"/>
    </row>
    <row r="2383" spans="1:21" ht="15" outlineLevel="1">
      <c r="C2383" s="131" t="s">
        <v>95</v>
      </c>
      <c r="G2383" s="225">
        <v>115.51</v>
      </c>
      <c r="H2383" s="225"/>
      <c r="I2383" s="225">
        <v>115.51</v>
      </c>
      <c r="J2383" s="225"/>
      <c r="O2383" s="47">
        <v>115.51</v>
      </c>
      <c r="P2383" s="47">
        <v>115.51</v>
      </c>
    </row>
    <row r="2384" spans="1:21" ht="71.25" outlineLevel="1">
      <c r="A2384" s="147" t="s">
        <v>1247</v>
      </c>
      <c r="B2384" s="148" t="s">
        <v>1006</v>
      </c>
      <c r="C2384" s="148" t="s">
        <v>1007</v>
      </c>
      <c r="D2384" s="149" t="s">
        <v>965</v>
      </c>
      <c r="E2384" s="134">
        <v>0.17280000000000001</v>
      </c>
      <c r="F2384" s="150"/>
      <c r="G2384" s="127"/>
      <c r="H2384" s="128"/>
      <c r="I2384" s="151" t="s">
        <v>98</v>
      </c>
      <c r="J2384" s="128"/>
      <c r="R2384" s="47">
        <v>210</v>
      </c>
      <c r="S2384" s="47">
        <v>210</v>
      </c>
      <c r="T2384" s="47">
        <v>136.16999999999999</v>
      </c>
      <c r="U2384" s="47">
        <v>136.16999999999999</v>
      </c>
    </row>
    <row r="2385" spans="1:21" ht="28.5" outlineLevel="1">
      <c r="A2385" s="147"/>
      <c r="B2385" s="148"/>
      <c r="C2385" s="148" t="s">
        <v>88</v>
      </c>
      <c r="D2385" s="149"/>
      <c r="E2385" s="134"/>
      <c r="F2385" s="150">
        <v>650.69000000000005</v>
      </c>
      <c r="G2385" s="127" t="s">
        <v>943</v>
      </c>
      <c r="H2385" s="128">
        <v>162.91999999999999</v>
      </c>
      <c r="I2385" s="151">
        <v>1</v>
      </c>
      <c r="J2385" s="128">
        <v>162.91999999999999</v>
      </c>
      <c r="Q2385" s="47">
        <v>162.91999999999999</v>
      </c>
    </row>
    <row r="2386" spans="1:21" ht="28.5" outlineLevel="1">
      <c r="A2386" s="147"/>
      <c r="B2386" s="148"/>
      <c r="C2386" s="148" t="s">
        <v>89</v>
      </c>
      <c r="D2386" s="149"/>
      <c r="E2386" s="134"/>
      <c r="F2386" s="150">
        <v>116.91</v>
      </c>
      <c r="G2386" s="127" t="s">
        <v>944</v>
      </c>
      <c r="H2386" s="128">
        <v>31.82</v>
      </c>
      <c r="I2386" s="151">
        <v>1</v>
      </c>
      <c r="J2386" s="128">
        <v>31.82</v>
      </c>
    </row>
    <row r="2387" spans="1:21" ht="28.5" outlineLevel="1">
      <c r="A2387" s="147"/>
      <c r="B2387" s="148"/>
      <c r="C2387" s="148" t="s">
        <v>96</v>
      </c>
      <c r="D2387" s="149"/>
      <c r="E2387" s="134"/>
      <c r="F2387" s="150">
        <v>4.1900000000000004</v>
      </c>
      <c r="G2387" s="127" t="s">
        <v>944</v>
      </c>
      <c r="H2387" s="160">
        <v>1.1399999999999999</v>
      </c>
      <c r="I2387" s="151">
        <v>1</v>
      </c>
      <c r="J2387" s="160">
        <v>1.1399999999999999</v>
      </c>
      <c r="Q2387" s="47">
        <v>1.1399999999999999</v>
      </c>
    </row>
    <row r="2388" spans="1:21" ht="14.25" outlineLevel="1">
      <c r="A2388" s="147"/>
      <c r="B2388" s="148"/>
      <c r="C2388" s="148" t="s">
        <v>97</v>
      </c>
      <c r="D2388" s="149"/>
      <c r="E2388" s="134"/>
      <c r="F2388" s="150">
        <v>647.82000000000005</v>
      </c>
      <c r="G2388" s="127" t="s">
        <v>98</v>
      </c>
      <c r="H2388" s="128">
        <v>111.94</v>
      </c>
      <c r="I2388" s="151">
        <v>1</v>
      </c>
      <c r="J2388" s="128">
        <v>111.94</v>
      </c>
    </row>
    <row r="2389" spans="1:21" ht="14.25" outlineLevel="1">
      <c r="A2389" s="147"/>
      <c r="B2389" s="148"/>
      <c r="C2389" s="148" t="s">
        <v>90</v>
      </c>
      <c r="D2389" s="149" t="s">
        <v>91</v>
      </c>
      <c r="E2389" s="134">
        <v>128</v>
      </c>
      <c r="F2389" s="150"/>
      <c r="G2389" s="127"/>
      <c r="H2389" s="128">
        <v>210</v>
      </c>
      <c r="I2389" s="151">
        <v>128</v>
      </c>
      <c r="J2389" s="128">
        <v>210</v>
      </c>
    </row>
    <row r="2390" spans="1:21" ht="14.25" outlineLevel="1">
      <c r="A2390" s="147"/>
      <c r="B2390" s="148"/>
      <c r="C2390" s="148" t="s">
        <v>92</v>
      </c>
      <c r="D2390" s="149" t="s">
        <v>91</v>
      </c>
      <c r="E2390" s="134">
        <v>83</v>
      </c>
      <c r="F2390" s="150"/>
      <c r="G2390" s="127"/>
      <c r="H2390" s="128">
        <v>136.16999999999999</v>
      </c>
      <c r="I2390" s="151">
        <v>83</v>
      </c>
      <c r="J2390" s="128">
        <v>136.16999999999999</v>
      </c>
    </row>
    <row r="2391" spans="1:21" ht="28.5" outlineLevel="1">
      <c r="A2391" s="152"/>
      <c r="B2391" s="153"/>
      <c r="C2391" s="153" t="s">
        <v>93</v>
      </c>
      <c r="D2391" s="154" t="s">
        <v>94</v>
      </c>
      <c r="E2391" s="155">
        <v>74.45</v>
      </c>
      <c r="F2391" s="156"/>
      <c r="G2391" s="157" t="s">
        <v>943</v>
      </c>
      <c r="H2391" s="158">
        <v>18.64132704</v>
      </c>
      <c r="I2391" s="159"/>
      <c r="J2391" s="158"/>
    </row>
    <row r="2392" spans="1:21" ht="15" outlineLevel="1">
      <c r="C2392" s="131" t="s">
        <v>95</v>
      </c>
      <c r="G2392" s="225">
        <v>652.84999999999991</v>
      </c>
      <c r="H2392" s="225"/>
      <c r="I2392" s="225">
        <v>652.84999999999991</v>
      </c>
      <c r="J2392" s="225"/>
      <c r="O2392" s="79">
        <v>652.84999999999991</v>
      </c>
      <c r="P2392" s="79">
        <v>652.84999999999991</v>
      </c>
    </row>
    <row r="2393" spans="1:21" ht="42.75" outlineLevel="1">
      <c r="A2393" s="152" t="s">
        <v>1248</v>
      </c>
      <c r="B2393" s="153" t="s">
        <v>1009</v>
      </c>
      <c r="C2393" s="153" t="s">
        <v>1010</v>
      </c>
      <c r="D2393" s="154" t="s">
        <v>21</v>
      </c>
      <c r="E2393" s="155">
        <v>17.28</v>
      </c>
      <c r="F2393" s="156">
        <v>151.11000000000001</v>
      </c>
      <c r="G2393" s="157" t="s">
        <v>98</v>
      </c>
      <c r="H2393" s="158">
        <v>2611.1799999999998</v>
      </c>
      <c r="I2393" s="159">
        <v>1</v>
      </c>
      <c r="J2393" s="158">
        <v>2611.1799999999998</v>
      </c>
      <c r="R2393" s="47">
        <v>0</v>
      </c>
      <c r="S2393" s="47">
        <v>0</v>
      </c>
      <c r="T2393" s="47">
        <v>0</v>
      </c>
      <c r="U2393" s="47">
        <v>0</v>
      </c>
    </row>
    <row r="2394" spans="1:21" ht="15" outlineLevel="1">
      <c r="C2394" s="131" t="s">
        <v>95</v>
      </c>
      <c r="G2394" s="225">
        <v>2611.1799999999998</v>
      </c>
      <c r="H2394" s="225"/>
      <c r="I2394" s="225">
        <v>2611.1799999999998</v>
      </c>
      <c r="J2394" s="225"/>
      <c r="O2394" s="47">
        <v>2611.1799999999998</v>
      </c>
      <c r="P2394" s="47">
        <v>2611.1799999999998</v>
      </c>
    </row>
    <row r="2395" spans="1:21" ht="28.5" outlineLevel="1">
      <c r="A2395" s="147" t="s">
        <v>1249</v>
      </c>
      <c r="B2395" s="148" t="s">
        <v>966</v>
      </c>
      <c r="C2395" s="148" t="s">
        <v>967</v>
      </c>
      <c r="D2395" s="149" t="s">
        <v>388</v>
      </c>
      <c r="E2395" s="134">
        <v>8.6400000000000001E-3</v>
      </c>
      <c r="F2395" s="150">
        <v>30398.560000000001</v>
      </c>
      <c r="G2395" s="127" t="s">
        <v>98</v>
      </c>
      <c r="H2395" s="128">
        <v>262.64</v>
      </c>
      <c r="I2395" s="151">
        <v>1</v>
      </c>
      <c r="J2395" s="128">
        <v>262.64</v>
      </c>
      <c r="R2395" s="47">
        <v>0</v>
      </c>
      <c r="S2395" s="47">
        <v>0</v>
      </c>
      <c r="T2395" s="47">
        <v>0</v>
      </c>
      <c r="U2395" s="47">
        <v>0</v>
      </c>
    </row>
    <row r="2396" spans="1:21" outlineLevel="1">
      <c r="A2396" s="161"/>
      <c r="B2396" s="161"/>
      <c r="C2396" s="162" t="s">
        <v>1250</v>
      </c>
      <c r="D2396" s="161"/>
      <c r="E2396" s="161"/>
      <c r="F2396" s="161"/>
      <c r="G2396" s="161"/>
      <c r="H2396" s="161"/>
      <c r="I2396" s="161"/>
      <c r="J2396" s="161"/>
    </row>
    <row r="2397" spans="1:21" ht="15" outlineLevel="1">
      <c r="C2397" s="131" t="s">
        <v>95</v>
      </c>
      <c r="G2397" s="225">
        <v>262.64</v>
      </c>
      <c r="H2397" s="225"/>
      <c r="I2397" s="225">
        <v>262.64</v>
      </c>
      <c r="J2397" s="225"/>
      <c r="O2397" s="47">
        <v>262.64</v>
      </c>
      <c r="P2397" s="47">
        <v>262.64</v>
      </c>
    </row>
    <row r="2398" spans="1:21" ht="71.25" outlineLevel="1">
      <c r="A2398" s="147" t="s">
        <v>1251</v>
      </c>
      <c r="B2398" s="148" t="s">
        <v>1110</v>
      </c>
      <c r="C2398" s="148" t="s">
        <v>1111</v>
      </c>
      <c r="D2398" s="149" t="s">
        <v>965</v>
      </c>
      <c r="E2398" s="134">
        <v>0.15290000000000001</v>
      </c>
      <c r="F2398" s="150"/>
      <c r="G2398" s="127"/>
      <c r="H2398" s="128"/>
      <c r="I2398" s="151" t="s">
        <v>98</v>
      </c>
      <c r="J2398" s="128"/>
      <c r="R2398" s="47">
        <v>153.97999999999999</v>
      </c>
      <c r="S2398" s="47">
        <v>153.97999999999999</v>
      </c>
      <c r="T2398" s="47">
        <v>99.85</v>
      </c>
      <c r="U2398" s="47">
        <v>99.85</v>
      </c>
    </row>
    <row r="2399" spans="1:21" outlineLevel="1">
      <c r="C2399" s="163" t="s">
        <v>1252</v>
      </c>
    </row>
    <row r="2400" spans="1:21" ht="28.5" outlineLevel="1">
      <c r="A2400" s="147"/>
      <c r="B2400" s="148"/>
      <c r="C2400" s="148" t="s">
        <v>88</v>
      </c>
      <c r="D2400" s="149"/>
      <c r="E2400" s="134"/>
      <c r="F2400" s="150">
        <v>538.29999999999995</v>
      </c>
      <c r="G2400" s="127" t="s">
        <v>943</v>
      </c>
      <c r="H2400" s="128">
        <v>119.26</v>
      </c>
      <c r="I2400" s="151">
        <v>1</v>
      </c>
      <c r="J2400" s="128">
        <v>119.26</v>
      </c>
      <c r="Q2400" s="47">
        <v>119.26</v>
      </c>
    </row>
    <row r="2401" spans="1:21" ht="28.5" outlineLevel="1">
      <c r="A2401" s="147"/>
      <c r="B2401" s="148"/>
      <c r="C2401" s="148" t="s">
        <v>89</v>
      </c>
      <c r="D2401" s="149"/>
      <c r="E2401" s="134"/>
      <c r="F2401" s="150">
        <v>114.47</v>
      </c>
      <c r="G2401" s="127" t="s">
        <v>944</v>
      </c>
      <c r="H2401" s="128">
        <v>27.57</v>
      </c>
      <c r="I2401" s="151">
        <v>1</v>
      </c>
      <c r="J2401" s="128">
        <v>27.57</v>
      </c>
    </row>
    <row r="2402" spans="1:21" ht="28.5" outlineLevel="1">
      <c r="A2402" s="147"/>
      <c r="B2402" s="148"/>
      <c r="C2402" s="148" t="s">
        <v>96</v>
      </c>
      <c r="D2402" s="149"/>
      <c r="E2402" s="134"/>
      <c r="F2402" s="150">
        <v>4.32</v>
      </c>
      <c r="G2402" s="127" t="s">
        <v>944</v>
      </c>
      <c r="H2402" s="160">
        <v>1.04</v>
      </c>
      <c r="I2402" s="151">
        <v>1</v>
      </c>
      <c r="J2402" s="160">
        <v>1.04</v>
      </c>
      <c r="Q2402" s="47">
        <v>1.04</v>
      </c>
    </row>
    <row r="2403" spans="1:21" ht="14.25" outlineLevel="1">
      <c r="A2403" s="147"/>
      <c r="B2403" s="148"/>
      <c r="C2403" s="148" t="s">
        <v>97</v>
      </c>
      <c r="D2403" s="149"/>
      <c r="E2403" s="134"/>
      <c r="F2403" s="150">
        <v>703.7</v>
      </c>
      <c r="G2403" s="127" t="s">
        <v>98</v>
      </c>
      <c r="H2403" s="128">
        <v>107.6</v>
      </c>
      <c r="I2403" s="151">
        <v>1</v>
      </c>
      <c r="J2403" s="128">
        <v>107.6</v>
      </c>
    </row>
    <row r="2404" spans="1:21" ht="14.25" outlineLevel="1">
      <c r="A2404" s="147"/>
      <c r="B2404" s="148"/>
      <c r="C2404" s="148" t="s">
        <v>90</v>
      </c>
      <c r="D2404" s="149" t="s">
        <v>91</v>
      </c>
      <c r="E2404" s="134">
        <v>128</v>
      </c>
      <c r="F2404" s="150"/>
      <c r="G2404" s="127"/>
      <c r="H2404" s="128">
        <v>153.97999999999999</v>
      </c>
      <c r="I2404" s="151">
        <v>128</v>
      </c>
      <c r="J2404" s="128">
        <v>153.97999999999999</v>
      </c>
    </row>
    <row r="2405" spans="1:21" ht="14.25" outlineLevel="1">
      <c r="A2405" s="147"/>
      <c r="B2405" s="148"/>
      <c r="C2405" s="148" t="s">
        <v>92</v>
      </c>
      <c r="D2405" s="149" t="s">
        <v>91</v>
      </c>
      <c r="E2405" s="134">
        <v>83</v>
      </c>
      <c r="F2405" s="150"/>
      <c r="G2405" s="127"/>
      <c r="H2405" s="128">
        <v>99.85</v>
      </c>
      <c r="I2405" s="151">
        <v>83</v>
      </c>
      <c r="J2405" s="128">
        <v>99.85</v>
      </c>
    </row>
    <row r="2406" spans="1:21" ht="28.5" outlineLevel="1">
      <c r="A2406" s="152"/>
      <c r="B2406" s="153"/>
      <c r="C2406" s="153" t="s">
        <v>93</v>
      </c>
      <c r="D2406" s="154" t="s">
        <v>94</v>
      </c>
      <c r="E2406" s="155">
        <v>61.59</v>
      </c>
      <c r="F2406" s="156"/>
      <c r="G2406" s="157" t="s">
        <v>943</v>
      </c>
      <c r="H2406" s="158">
        <v>13.645393839000002</v>
      </c>
      <c r="I2406" s="159"/>
      <c r="J2406" s="158"/>
    </row>
    <row r="2407" spans="1:21" ht="15" outlineLevel="1">
      <c r="C2407" s="131" t="s">
        <v>95</v>
      </c>
      <c r="G2407" s="225">
        <v>508.26</v>
      </c>
      <c r="H2407" s="225"/>
      <c r="I2407" s="225">
        <v>508.26</v>
      </c>
      <c r="J2407" s="225"/>
      <c r="O2407" s="79">
        <v>508.26</v>
      </c>
      <c r="P2407" s="79">
        <v>508.26</v>
      </c>
    </row>
    <row r="2408" spans="1:21" ht="42.75" outlineLevel="1">
      <c r="A2408" s="152" t="s">
        <v>1253</v>
      </c>
      <c r="B2408" s="153" t="s">
        <v>1254</v>
      </c>
      <c r="C2408" s="153" t="s">
        <v>1255</v>
      </c>
      <c r="D2408" s="154" t="s">
        <v>21</v>
      </c>
      <c r="E2408" s="155">
        <v>15.29</v>
      </c>
      <c r="F2408" s="156">
        <v>168.28</v>
      </c>
      <c r="G2408" s="157" t="s">
        <v>98</v>
      </c>
      <c r="H2408" s="158">
        <v>2573</v>
      </c>
      <c r="I2408" s="159">
        <v>1</v>
      </c>
      <c r="J2408" s="158">
        <v>2573</v>
      </c>
      <c r="R2408" s="47">
        <v>0</v>
      </c>
      <c r="S2408" s="47">
        <v>0</v>
      </c>
      <c r="T2408" s="47">
        <v>0</v>
      </c>
      <c r="U2408" s="47">
        <v>0</v>
      </c>
    </row>
    <row r="2409" spans="1:21" ht="15" outlineLevel="1">
      <c r="C2409" s="131" t="s">
        <v>95</v>
      </c>
      <c r="G2409" s="225">
        <v>2573</v>
      </c>
      <c r="H2409" s="225"/>
      <c r="I2409" s="225">
        <v>2573</v>
      </c>
      <c r="J2409" s="225"/>
      <c r="O2409" s="47">
        <v>2573</v>
      </c>
      <c r="P2409" s="47">
        <v>2573</v>
      </c>
    </row>
    <row r="2410" spans="1:21" ht="28.5" outlineLevel="1">
      <c r="A2410" s="147" t="s">
        <v>1256</v>
      </c>
      <c r="B2410" s="148" t="s">
        <v>966</v>
      </c>
      <c r="C2410" s="148" t="s">
        <v>967</v>
      </c>
      <c r="D2410" s="149" t="s">
        <v>388</v>
      </c>
      <c r="E2410" s="134">
        <v>7.6449999999999999E-3</v>
      </c>
      <c r="F2410" s="150">
        <v>30398.560000000001</v>
      </c>
      <c r="G2410" s="127" t="s">
        <v>98</v>
      </c>
      <c r="H2410" s="128">
        <v>232.4</v>
      </c>
      <c r="I2410" s="151">
        <v>1</v>
      </c>
      <c r="J2410" s="128">
        <v>232.4</v>
      </c>
      <c r="R2410" s="47">
        <v>0</v>
      </c>
      <c r="S2410" s="47">
        <v>0</v>
      </c>
      <c r="T2410" s="47">
        <v>0</v>
      </c>
      <c r="U2410" s="47">
        <v>0</v>
      </c>
    </row>
    <row r="2411" spans="1:21" outlineLevel="1">
      <c r="A2411" s="161"/>
      <c r="B2411" s="161"/>
      <c r="C2411" s="162" t="s">
        <v>1257</v>
      </c>
      <c r="D2411" s="161"/>
      <c r="E2411" s="161"/>
      <c r="F2411" s="161"/>
      <c r="G2411" s="161"/>
      <c r="H2411" s="161"/>
      <c r="I2411" s="161"/>
      <c r="J2411" s="161"/>
    </row>
    <row r="2412" spans="1:21" ht="15" outlineLevel="1">
      <c r="C2412" s="131" t="s">
        <v>95</v>
      </c>
      <c r="G2412" s="225">
        <v>232.4</v>
      </c>
      <c r="H2412" s="225"/>
      <c r="I2412" s="225">
        <v>232.4</v>
      </c>
      <c r="J2412" s="225"/>
      <c r="O2412" s="47">
        <v>232.4</v>
      </c>
      <c r="P2412" s="47">
        <v>232.4</v>
      </c>
    </row>
    <row r="2413" spans="1:21" ht="71.25" outlineLevel="1">
      <c r="A2413" s="147" t="s">
        <v>1258</v>
      </c>
      <c r="B2413" s="148" t="s">
        <v>1011</v>
      </c>
      <c r="C2413" s="148" t="s">
        <v>1012</v>
      </c>
      <c r="D2413" s="149" t="s">
        <v>965</v>
      </c>
      <c r="E2413" s="134">
        <v>0.2268</v>
      </c>
      <c r="F2413" s="150"/>
      <c r="G2413" s="127"/>
      <c r="H2413" s="128"/>
      <c r="I2413" s="151" t="s">
        <v>98</v>
      </c>
      <c r="J2413" s="128"/>
      <c r="R2413" s="47">
        <v>176.81</v>
      </c>
      <c r="S2413" s="47">
        <v>176.81</v>
      </c>
      <c r="T2413" s="47">
        <v>114.65</v>
      </c>
      <c r="U2413" s="47">
        <v>114.65</v>
      </c>
    </row>
    <row r="2414" spans="1:21" ht="28.5" outlineLevel="1">
      <c r="A2414" s="147"/>
      <c r="B2414" s="148"/>
      <c r="C2414" s="148" t="s">
        <v>88</v>
      </c>
      <c r="D2414" s="149"/>
      <c r="E2414" s="134"/>
      <c r="F2414" s="150">
        <v>415.32</v>
      </c>
      <c r="G2414" s="127" t="s">
        <v>943</v>
      </c>
      <c r="H2414" s="128">
        <v>136.49</v>
      </c>
      <c r="I2414" s="151">
        <v>1</v>
      </c>
      <c r="J2414" s="128">
        <v>136.49</v>
      </c>
      <c r="Q2414" s="47">
        <v>136.49</v>
      </c>
    </row>
    <row r="2415" spans="1:21" ht="28.5" outlineLevel="1">
      <c r="A2415" s="147"/>
      <c r="B2415" s="148"/>
      <c r="C2415" s="148" t="s">
        <v>89</v>
      </c>
      <c r="D2415" s="149"/>
      <c r="E2415" s="134"/>
      <c r="F2415" s="150">
        <v>112.13</v>
      </c>
      <c r="G2415" s="127" t="s">
        <v>944</v>
      </c>
      <c r="H2415" s="128">
        <v>40.049999999999997</v>
      </c>
      <c r="I2415" s="151">
        <v>1</v>
      </c>
      <c r="J2415" s="128">
        <v>40.049999999999997</v>
      </c>
    </row>
    <row r="2416" spans="1:21" ht="28.5" outlineLevel="1">
      <c r="A2416" s="147"/>
      <c r="B2416" s="148"/>
      <c r="C2416" s="148" t="s">
        <v>96</v>
      </c>
      <c r="D2416" s="149"/>
      <c r="E2416" s="134"/>
      <c r="F2416" s="150">
        <v>4.59</v>
      </c>
      <c r="G2416" s="127" t="s">
        <v>944</v>
      </c>
      <c r="H2416" s="160">
        <v>1.64</v>
      </c>
      <c r="I2416" s="151">
        <v>1</v>
      </c>
      <c r="J2416" s="160">
        <v>1.64</v>
      </c>
      <c r="Q2416" s="47">
        <v>1.64</v>
      </c>
    </row>
    <row r="2417" spans="1:21" ht="14.25" outlineLevel="1">
      <c r="A2417" s="147"/>
      <c r="B2417" s="148"/>
      <c r="C2417" s="148" t="s">
        <v>97</v>
      </c>
      <c r="D2417" s="149"/>
      <c r="E2417" s="134"/>
      <c r="F2417" s="150">
        <v>782.02</v>
      </c>
      <c r="G2417" s="127" t="s">
        <v>98</v>
      </c>
      <c r="H2417" s="128">
        <v>177.36</v>
      </c>
      <c r="I2417" s="151">
        <v>1</v>
      </c>
      <c r="J2417" s="128">
        <v>177.36</v>
      </c>
    </row>
    <row r="2418" spans="1:21" ht="14.25" outlineLevel="1">
      <c r="A2418" s="147"/>
      <c r="B2418" s="148"/>
      <c r="C2418" s="148" t="s">
        <v>90</v>
      </c>
      <c r="D2418" s="149" t="s">
        <v>91</v>
      </c>
      <c r="E2418" s="134">
        <v>128</v>
      </c>
      <c r="F2418" s="150"/>
      <c r="G2418" s="127"/>
      <c r="H2418" s="128">
        <v>176.81</v>
      </c>
      <c r="I2418" s="151">
        <v>128</v>
      </c>
      <c r="J2418" s="128">
        <v>176.81</v>
      </c>
    </row>
    <row r="2419" spans="1:21" ht="14.25" outlineLevel="1">
      <c r="A2419" s="147"/>
      <c r="B2419" s="148"/>
      <c r="C2419" s="148" t="s">
        <v>92</v>
      </c>
      <c r="D2419" s="149" t="s">
        <v>91</v>
      </c>
      <c r="E2419" s="134">
        <v>83</v>
      </c>
      <c r="F2419" s="150"/>
      <c r="G2419" s="127"/>
      <c r="H2419" s="128">
        <v>114.65</v>
      </c>
      <c r="I2419" s="151">
        <v>83</v>
      </c>
      <c r="J2419" s="128">
        <v>114.65</v>
      </c>
    </row>
    <row r="2420" spans="1:21" ht="28.5" outlineLevel="1">
      <c r="A2420" s="152"/>
      <c r="B2420" s="153"/>
      <c r="C2420" s="153" t="s">
        <v>93</v>
      </c>
      <c r="D2420" s="154" t="s">
        <v>94</v>
      </c>
      <c r="E2420" s="155">
        <v>47.52</v>
      </c>
      <c r="F2420" s="156"/>
      <c r="G2420" s="157" t="s">
        <v>943</v>
      </c>
      <c r="H2420" s="158">
        <v>15.616649663999999</v>
      </c>
      <c r="I2420" s="159"/>
      <c r="J2420" s="158"/>
    </row>
    <row r="2421" spans="1:21" ht="15" outlineLevel="1">
      <c r="C2421" s="131" t="s">
        <v>95</v>
      </c>
      <c r="G2421" s="225">
        <v>645.36000000000013</v>
      </c>
      <c r="H2421" s="225"/>
      <c r="I2421" s="225">
        <v>645.36</v>
      </c>
      <c r="J2421" s="225"/>
      <c r="O2421" s="79">
        <v>645.36000000000013</v>
      </c>
      <c r="P2421" s="79">
        <v>645.36</v>
      </c>
    </row>
    <row r="2422" spans="1:21" ht="42.75" outlineLevel="1">
      <c r="A2422" s="152" t="s">
        <v>1259</v>
      </c>
      <c r="B2422" s="153" t="s">
        <v>1014</v>
      </c>
      <c r="C2422" s="153" t="s">
        <v>1015</v>
      </c>
      <c r="D2422" s="154" t="s">
        <v>21</v>
      </c>
      <c r="E2422" s="155">
        <v>22.68</v>
      </c>
      <c r="F2422" s="156">
        <v>113.78</v>
      </c>
      <c r="G2422" s="157" t="s">
        <v>98</v>
      </c>
      <c r="H2422" s="158">
        <v>2580.5300000000002</v>
      </c>
      <c r="I2422" s="159">
        <v>1</v>
      </c>
      <c r="J2422" s="158">
        <v>2580.5300000000002</v>
      </c>
      <c r="R2422" s="47">
        <v>0</v>
      </c>
      <c r="S2422" s="47">
        <v>0</v>
      </c>
      <c r="T2422" s="47">
        <v>0</v>
      </c>
      <c r="U2422" s="47">
        <v>0</v>
      </c>
    </row>
    <row r="2423" spans="1:21" ht="15" outlineLevel="1">
      <c r="C2423" s="131" t="s">
        <v>95</v>
      </c>
      <c r="G2423" s="225">
        <v>2580.5300000000002</v>
      </c>
      <c r="H2423" s="225"/>
      <c r="I2423" s="225">
        <v>2580.5300000000002</v>
      </c>
      <c r="J2423" s="225"/>
      <c r="O2423" s="47">
        <v>2580.5300000000002</v>
      </c>
      <c r="P2423" s="47">
        <v>2580.5300000000002</v>
      </c>
    </row>
    <row r="2424" spans="1:21" ht="28.5" outlineLevel="1">
      <c r="A2424" s="147" t="s">
        <v>1260</v>
      </c>
      <c r="B2424" s="148" t="s">
        <v>966</v>
      </c>
      <c r="C2424" s="148" t="s">
        <v>967</v>
      </c>
      <c r="D2424" s="149" t="s">
        <v>388</v>
      </c>
      <c r="E2424" s="134">
        <v>2.2793399999999999</v>
      </c>
      <c r="F2424" s="150">
        <v>30398.560000000001</v>
      </c>
      <c r="G2424" s="127" t="s">
        <v>98</v>
      </c>
      <c r="H2424" s="128">
        <v>69288.649999999994</v>
      </c>
      <c r="I2424" s="151">
        <v>1</v>
      </c>
      <c r="J2424" s="128">
        <v>69288.649999999994</v>
      </c>
      <c r="R2424" s="47">
        <v>0</v>
      </c>
      <c r="S2424" s="47">
        <v>0</v>
      </c>
      <c r="T2424" s="47">
        <v>0</v>
      </c>
      <c r="U2424" s="47">
        <v>0</v>
      </c>
    </row>
    <row r="2425" spans="1:21" outlineLevel="1">
      <c r="A2425" s="161"/>
      <c r="B2425" s="161"/>
      <c r="C2425" s="162" t="s">
        <v>1261</v>
      </c>
      <c r="D2425" s="161"/>
      <c r="E2425" s="161"/>
      <c r="F2425" s="161"/>
      <c r="G2425" s="161"/>
      <c r="H2425" s="161"/>
      <c r="I2425" s="161"/>
      <c r="J2425" s="161"/>
    </row>
    <row r="2426" spans="1:21" ht="15" outlineLevel="1">
      <c r="C2426" s="131" t="s">
        <v>95</v>
      </c>
      <c r="G2426" s="225">
        <v>69288.649999999994</v>
      </c>
      <c r="H2426" s="225"/>
      <c r="I2426" s="225">
        <v>69288.649999999994</v>
      </c>
      <c r="J2426" s="225"/>
      <c r="O2426" s="47">
        <v>69288.649999999994</v>
      </c>
      <c r="P2426" s="47">
        <v>69288.649999999994</v>
      </c>
    </row>
    <row r="2427" spans="1:21" ht="71.25" outlineLevel="1">
      <c r="A2427" s="147" t="s">
        <v>1262</v>
      </c>
      <c r="B2427" s="148" t="s">
        <v>1016</v>
      </c>
      <c r="C2427" s="148" t="s">
        <v>1017</v>
      </c>
      <c r="D2427" s="149" t="s">
        <v>965</v>
      </c>
      <c r="E2427" s="134">
        <v>3.7560000000000003E-2</v>
      </c>
      <c r="F2427" s="150"/>
      <c r="G2427" s="127"/>
      <c r="H2427" s="128"/>
      <c r="I2427" s="151" t="s">
        <v>98</v>
      </c>
      <c r="J2427" s="128"/>
      <c r="R2427" s="47">
        <v>102.75</v>
      </c>
      <c r="S2427" s="47">
        <v>102.75</v>
      </c>
      <c r="T2427" s="47">
        <v>66.62</v>
      </c>
      <c r="U2427" s="47">
        <v>66.62</v>
      </c>
    </row>
    <row r="2428" spans="1:21" outlineLevel="1">
      <c r="C2428" s="163" t="s">
        <v>1263</v>
      </c>
    </row>
    <row r="2429" spans="1:21" ht="28.5" outlineLevel="1">
      <c r="A2429" s="147"/>
      <c r="B2429" s="148"/>
      <c r="C2429" s="148" t="s">
        <v>88</v>
      </c>
      <c r="D2429" s="149"/>
      <c r="E2429" s="134"/>
      <c r="F2429" s="150">
        <v>1467.1</v>
      </c>
      <c r="G2429" s="127" t="s">
        <v>943</v>
      </c>
      <c r="H2429" s="128">
        <v>79.849999999999994</v>
      </c>
      <c r="I2429" s="151">
        <v>1</v>
      </c>
      <c r="J2429" s="128">
        <v>79.849999999999994</v>
      </c>
      <c r="Q2429" s="47">
        <v>79.849999999999994</v>
      </c>
    </row>
    <row r="2430" spans="1:21" ht="28.5" outlineLevel="1">
      <c r="A2430" s="147"/>
      <c r="B2430" s="148"/>
      <c r="C2430" s="148" t="s">
        <v>89</v>
      </c>
      <c r="D2430" s="149"/>
      <c r="E2430" s="134"/>
      <c r="F2430" s="150">
        <v>145.07</v>
      </c>
      <c r="G2430" s="127" t="s">
        <v>944</v>
      </c>
      <c r="H2430" s="128">
        <v>8.58</v>
      </c>
      <c r="I2430" s="151">
        <v>1</v>
      </c>
      <c r="J2430" s="128">
        <v>8.58</v>
      </c>
    </row>
    <row r="2431" spans="1:21" ht="28.5" outlineLevel="1">
      <c r="A2431" s="147"/>
      <c r="B2431" s="148"/>
      <c r="C2431" s="148" t="s">
        <v>96</v>
      </c>
      <c r="D2431" s="149"/>
      <c r="E2431" s="134"/>
      <c r="F2431" s="150">
        <v>7.02</v>
      </c>
      <c r="G2431" s="127" t="s">
        <v>944</v>
      </c>
      <c r="H2431" s="160">
        <v>0.42</v>
      </c>
      <c r="I2431" s="151">
        <v>1</v>
      </c>
      <c r="J2431" s="160">
        <v>0.42</v>
      </c>
      <c r="Q2431" s="47">
        <v>0.42</v>
      </c>
    </row>
    <row r="2432" spans="1:21" ht="14.25" outlineLevel="1">
      <c r="A2432" s="147"/>
      <c r="B2432" s="148"/>
      <c r="C2432" s="148" t="s">
        <v>97</v>
      </c>
      <c r="D2432" s="149"/>
      <c r="E2432" s="134"/>
      <c r="F2432" s="150">
        <v>434.65</v>
      </c>
      <c r="G2432" s="127" t="s">
        <v>98</v>
      </c>
      <c r="H2432" s="128">
        <v>16.329999999999998</v>
      </c>
      <c r="I2432" s="151">
        <v>1</v>
      </c>
      <c r="J2432" s="128">
        <v>16.329999999999998</v>
      </c>
    </row>
    <row r="2433" spans="1:21" ht="14.25" outlineLevel="1">
      <c r="A2433" s="147"/>
      <c r="B2433" s="148"/>
      <c r="C2433" s="148" t="s">
        <v>90</v>
      </c>
      <c r="D2433" s="149" t="s">
        <v>91</v>
      </c>
      <c r="E2433" s="134">
        <v>128</v>
      </c>
      <c r="F2433" s="150"/>
      <c r="G2433" s="127"/>
      <c r="H2433" s="128">
        <v>102.75</v>
      </c>
      <c r="I2433" s="151">
        <v>128</v>
      </c>
      <c r="J2433" s="128">
        <v>102.75</v>
      </c>
    </row>
    <row r="2434" spans="1:21" ht="14.25" outlineLevel="1">
      <c r="A2434" s="147"/>
      <c r="B2434" s="148"/>
      <c r="C2434" s="148" t="s">
        <v>92</v>
      </c>
      <c r="D2434" s="149" t="s">
        <v>91</v>
      </c>
      <c r="E2434" s="134">
        <v>83</v>
      </c>
      <c r="F2434" s="150"/>
      <c r="G2434" s="127"/>
      <c r="H2434" s="128">
        <v>66.62</v>
      </c>
      <c r="I2434" s="151">
        <v>83</v>
      </c>
      <c r="J2434" s="128">
        <v>66.62</v>
      </c>
    </row>
    <row r="2435" spans="1:21" ht="28.5" outlineLevel="1">
      <c r="A2435" s="152"/>
      <c r="B2435" s="153"/>
      <c r="C2435" s="153" t="s">
        <v>93</v>
      </c>
      <c r="D2435" s="154" t="s">
        <v>94</v>
      </c>
      <c r="E2435" s="155">
        <v>167.86</v>
      </c>
      <c r="F2435" s="156"/>
      <c r="G2435" s="157" t="s">
        <v>943</v>
      </c>
      <c r="H2435" s="158">
        <v>9.1356864984000001</v>
      </c>
      <c r="I2435" s="159"/>
      <c r="J2435" s="158"/>
    </row>
    <row r="2436" spans="1:21" ht="15" outlineLevel="1">
      <c r="C2436" s="131" t="s">
        <v>95</v>
      </c>
      <c r="G2436" s="225">
        <v>274.13</v>
      </c>
      <c r="H2436" s="225"/>
      <c r="I2436" s="225">
        <v>274.13</v>
      </c>
      <c r="J2436" s="225"/>
      <c r="O2436" s="79">
        <v>274.13</v>
      </c>
      <c r="P2436" s="79">
        <v>274.13</v>
      </c>
    </row>
    <row r="2437" spans="1:21" ht="57" outlineLevel="1">
      <c r="A2437" s="152" t="s">
        <v>1264</v>
      </c>
      <c r="B2437" s="153" t="s">
        <v>1019</v>
      </c>
      <c r="C2437" s="153" t="s">
        <v>1020</v>
      </c>
      <c r="D2437" s="154" t="s">
        <v>21</v>
      </c>
      <c r="E2437" s="155">
        <v>1.306</v>
      </c>
      <c r="F2437" s="156">
        <v>72.7</v>
      </c>
      <c r="G2437" s="157" t="s">
        <v>98</v>
      </c>
      <c r="H2437" s="158">
        <v>94.95</v>
      </c>
      <c r="I2437" s="159">
        <v>1</v>
      </c>
      <c r="J2437" s="158">
        <v>94.95</v>
      </c>
      <c r="R2437" s="47">
        <v>0</v>
      </c>
      <c r="S2437" s="47">
        <v>0</v>
      </c>
      <c r="T2437" s="47">
        <v>0</v>
      </c>
      <c r="U2437" s="47">
        <v>0</v>
      </c>
    </row>
    <row r="2438" spans="1:21" ht="15" outlineLevel="1">
      <c r="C2438" s="131" t="s">
        <v>95</v>
      </c>
      <c r="G2438" s="225">
        <v>94.95</v>
      </c>
      <c r="H2438" s="225"/>
      <c r="I2438" s="225">
        <v>94.95</v>
      </c>
      <c r="J2438" s="225"/>
      <c r="O2438" s="47">
        <v>94.95</v>
      </c>
      <c r="P2438" s="47">
        <v>94.95</v>
      </c>
    </row>
    <row r="2439" spans="1:21" ht="57" outlineLevel="1">
      <c r="A2439" s="152" t="s">
        <v>1265</v>
      </c>
      <c r="B2439" s="153" t="s">
        <v>1021</v>
      </c>
      <c r="C2439" s="153" t="s">
        <v>1022</v>
      </c>
      <c r="D2439" s="154" t="s">
        <v>21</v>
      </c>
      <c r="E2439" s="155">
        <v>2.4500000000000002</v>
      </c>
      <c r="F2439" s="156">
        <v>84.01</v>
      </c>
      <c r="G2439" s="157" t="s">
        <v>98</v>
      </c>
      <c r="H2439" s="158">
        <v>205.82</v>
      </c>
      <c r="I2439" s="159">
        <v>1</v>
      </c>
      <c r="J2439" s="158">
        <v>205.82</v>
      </c>
      <c r="R2439" s="47">
        <v>0</v>
      </c>
      <c r="S2439" s="47">
        <v>0</v>
      </c>
      <c r="T2439" s="47">
        <v>0</v>
      </c>
      <c r="U2439" s="47">
        <v>0</v>
      </c>
    </row>
    <row r="2440" spans="1:21" ht="15" outlineLevel="1">
      <c r="C2440" s="131" t="s">
        <v>95</v>
      </c>
      <c r="G2440" s="225">
        <v>205.82</v>
      </c>
      <c r="H2440" s="225"/>
      <c r="I2440" s="225">
        <v>205.82</v>
      </c>
      <c r="J2440" s="225"/>
      <c r="O2440" s="47">
        <v>205.82</v>
      </c>
      <c r="P2440" s="47">
        <v>205.82</v>
      </c>
    </row>
    <row r="2441" spans="1:21" ht="71.25" outlineLevel="1">
      <c r="A2441" s="147" t="s">
        <v>1266</v>
      </c>
      <c r="B2441" s="148" t="s">
        <v>1267</v>
      </c>
      <c r="C2441" s="148" t="s">
        <v>1268</v>
      </c>
      <c r="D2441" s="149" t="s">
        <v>965</v>
      </c>
      <c r="E2441" s="134">
        <v>0.1464</v>
      </c>
      <c r="F2441" s="150"/>
      <c r="G2441" s="127"/>
      <c r="H2441" s="128"/>
      <c r="I2441" s="151" t="s">
        <v>98</v>
      </c>
      <c r="J2441" s="128"/>
      <c r="R2441" s="47">
        <v>366.45</v>
      </c>
      <c r="S2441" s="47">
        <v>366.45</v>
      </c>
      <c r="T2441" s="47">
        <v>237.62</v>
      </c>
      <c r="U2441" s="47">
        <v>237.62</v>
      </c>
    </row>
    <row r="2442" spans="1:21" ht="28.5" outlineLevel="1">
      <c r="A2442" s="147"/>
      <c r="B2442" s="148"/>
      <c r="C2442" s="148" t="s">
        <v>88</v>
      </c>
      <c r="D2442" s="149"/>
      <c r="E2442" s="134"/>
      <c r="F2442" s="150">
        <v>1343.25</v>
      </c>
      <c r="G2442" s="127" t="s">
        <v>943</v>
      </c>
      <c r="H2442" s="128">
        <v>284.95</v>
      </c>
      <c r="I2442" s="151">
        <v>1</v>
      </c>
      <c r="J2442" s="128">
        <v>284.95</v>
      </c>
      <c r="Q2442" s="47">
        <v>284.95</v>
      </c>
    </row>
    <row r="2443" spans="1:21" ht="28.5" outlineLevel="1">
      <c r="A2443" s="147"/>
      <c r="B2443" s="148"/>
      <c r="C2443" s="148" t="s">
        <v>89</v>
      </c>
      <c r="D2443" s="149"/>
      <c r="E2443" s="134"/>
      <c r="F2443" s="150">
        <v>117.92</v>
      </c>
      <c r="G2443" s="127" t="s">
        <v>944</v>
      </c>
      <c r="H2443" s="128">
        <v>27.19</v>
      </c>
      <c r="I2443" s="151">
        <v>1</v>
      </c>
      <c r="J2443" s="128">
        <v>27.19</v>
      </c>
    </row>
    <row r="2444" spans="1:21" ht="28.5" outlineLevel="1">
      <c r="A2444" s="147"/>
      <c r="B2444" s="148"/>
      <c r="C2444" s="148" t="s">
        <v>96</v>
      </c>
      <c r="D2444" s="149"/>
      <c r="E2444" s="134"/>
      <c r="F2444" s="150">
        <v>5.81</v>
      </c>
      <c r="G2444" s="127" t="s">
        <v>944</v>
      </c>
      <c r="H2444" s="160">
        <v>1.34</v>
      </c>
      <c r="I2444" s="151">
        <v>1</v>
      </c>
      <c r="J2444" s="160">
        <v>1.34</v>
      </c>
      <c r="Q2444" s="47">
        <v>1.34</v>
      </c>
    </row>
    <row r="2445" spans="1:21" ht="14.25" outlineLevel="1">
      <c r="A2445" s="147"/>
      <c r="B2445" s="148"/>
      <c r="C2445" s="148" t="s">
        <v>97</v>
      </c>
      <c r="D2445" s="149"/>
      <c r="E2445" s="134"/>
      <c r="F2445" s="150">
        <v>398.08</v>
      </c>
      <c r="G2445" s="127" t="s">
        <v>98</v>
      </c>
      <c r="H2445" s="128">
        <v>58.28</v>
      </c>
      <c r="I2445" s="151">
        <v>1</v>
      </c>
      <c r="J2445" s="128">
        <v>58.28</v>
      </c>
    </row>
    <row r="2446" spans="1:21" ht="14.25" outlineLevel="1">
      <c r="A2446" s="147"/>
      <c r="B2446" s="148"/>
      <c r="C2446" s="148" t="s">
        <v>90</v>
      </c>
      <c r="D2446" s="149" t="s">
        <v>91</v>
      </c>
      <c r="E2446" s="134">
        <v>128</v>
      </c>
      <c r="F2446" s="150"/>
      <c r="G2446" s="127"/>
      <c r="H2446" s="128">
        <v>366.45</v>
      </c>
      <c r="I2446" s="151">
        <v>128</v>
      </c>
      <c r="J2446" s="128">
        <v>366.45</v>
      </c>
    </row>
    <row r="2447" spans="1:21" ht="14.25" outlineLevel="1">
      <c r="A2447" s="147"/>
      <c r="B2447" s="148"/>
      <c r="C2447" s="148" t="s">
        <v>92</v>
      </c>
      <c r="D2447" s="149" t="s">
        <v>91</v>
      </c>
      <c r="E2447" s="134">
        <v>83</v>
      </c>
      <c r="F2447" s="150"/>
      <c r="G2447" s="127"/>
      <c r="H2447" s="128">
        <v>237.62</v>
      </c>
      <c r="I2447" s="151">
        <v>83</v>
      </c>
      <c r="J2447" s="128">
        <v>237.62</v>
      </c>
    </row>
    <row r="2448" spans="1:21" ht="28.5" outlineLevel="1">
      <c r="A2448" s="152"/>
      <c r="B2448" s="153"/>
      <c r="C2448" s="153" t="s">
        <v>93</v>
      </c>
      <c r="D2448" s="154" t="s">
        <v>94</v>
      </c>
      <c r="E2448" s="155">
        <v>153.69</v>
      </c>
      <c r="F2448" s="156"/>
      <c r="G2448" s="157" t="s">
        <v>943</v>
      </c>
      <c r="H2448" s="158">
        <v>32.602812983999996</v>
      </c>
      <c r="I2448" s="159"/>
      <c r="J2448" s="158"/>
    </row>
    <row r="2449" spans="1:21" ht="15" outlineLevel="1">
      <c r="C2449" s="131" t="s">
        <v>95</v>
      </c>
      <c r="G2449" s="225">
        <v>974.49</v>
      </c>
      <c r="H2449" s="225"/>
      <c r="I2449" s="225">
        <v>974.49</v>
      </c>
      <c r="J2449" s="225"/>
      <c r="O2449" s="79">
        <v>974.49</v>
      </c>
      <c r="P2449" s="79">
        <v>974.49</v>
      </c>
    </row>
    <row r="2450" spans="1:21" ht="42.75" outlineLevel="1">
      <c r="A2450" s="152" t="s">
        <v>1269</v>
      </c>
      <c r="B2450" s="153" t="s">
        <v>1270</v>
      </c>
      <c r="C2450" s="153" t="s">
        <v>1271</v>
      </c>
      <c r="D2450" s="154" t="s">
        <v>21</v>
      </c>
      <c r="E2450" s="155">
        <v>14.64</v>
      </c>
      <c r="F2450" s="156">
        <v>86.88</v>
      </c>
      <c r="G2450" s="157" t="s">
        <v>98</v>
      </c>
      <c r="H2450" s="158">
        <v>1271.92</v>
      </c>
      <c r="I2450" s="159">
        <v>1</v>
      </c>
      <c r="J2450" s="158">
        <v>1271.92</v>
      </c>
      <c r="R2450" s="47">
        <v>0</v>
      </c>
      <c r="S2450" s="47">
        <v>0</v>
      </c>
      <c r="T2450" s="47">
        <v>0</v>
      </c>
      <c r="U2450" s="47">
        <v>0</v>
      </c>
    </row>
    <row r="2451" spans="1:21" ht="15" outlineLevel="1">
      <c r="C2451" s="131" t="s">
        <v>95</v>
      </c>
      <c r="G2451" s="225">
        <v>1271.92</v>
      </c>
      <c r="H2451" s="225"/>
      <c r="I2451" s="225">
        <v>1271.92</v>
      </c>
      <c r="J2451" s="225"/>
      <c r="O2451" s="47">
        <v>1271.92</v>
      </c>
      <c r="P2451" s="47">
        <v>1271.92</v>
      </c>
    </row>
    <row r="2452" spans="1:21" ht="57" outlineLevel="1">
      <c r="A2452" s="147" t="s">
        <v>1272</v>
      </c>
      <c r="B2452" s="148" t="s">
        <v>1028</v>
      </c>
      <c r="C2452" s="148" t="s">
        <v>1029</v>
      </c>
      <c r="D2452" s="149" t="s">
        <v>1030</v>
      </c>
      <c r="E2452" s="134">
        <v>1</v>
      </c>
      <c r="F2452" s="150"/>
      <c r="G2452" s="127"/>
      <c r="H2452" s="128"/>
      <c r="I2452" s="151" t="s">
        <v>98</v>
      </c>
      <c r="J2452" s="128"/>
      <c r="R2452" s="47">
        <v>29.41</v>
      </c>
      <c r="S2452" s="47">
        <v>29.41</v>
      </c>
      <c r="T2452" s="47">
        <v>19.07</v>
      </c>
      <c r="U2452" s="47">
        <v>19.07</v>
      </c>
    </row>
    <row r="2453" spans="1:21" ht="28.5" outlineLevel="1">
      <c r="A2453" s="147"/>
      <c r="B2453" s="148"/>
      <c r="C2453" s="148" t="s">
        <v>88</v>
      </c>
      <c r="D2453" s="149"/>
      <c r="E2453" s="134"/>
      <c r="F2453" s="150">
        <v>15.86</v>
      </c>
      <c r="G2453" s="127" t="s">
        <v>943</v>
      </c>
      <c r="H2453" s="128">
        <v>22.98</v>
      </c>
      <c r="I2453" s="151">
        <v>1</v>
      </c>
      <c r="J2453" s="128">
        <v>22.98</v>
      </c>
      <c r="Q2453" s="47">
        <v>22.98</v>
      </c>
    </row>
    <row r="2454" spans="1:21" ht="28.5" outlineLevel="1">
      <c r="A2454" s="147"/>
      <c r="B2454" s="148"/>
      <c r="C2454" s="148" t="s">
        <v>89</v>
      </c>
      <c r="D2454" s="149"/>
      <c r="E2454" s="134"/>
      <c r="F2454" s="150">
        <v>45.5</v>
      </c>
      <c r="G2454" s="127" t="s">
        <v>944</v>
      </c>
      <c r="H2454" s="128">
        <v>71.66</v>
      </c>
      <c r="I2454" s="151">
        <v>1</v>
      </c>
      <c r="J2454" s="128">
        <v>71.66</v>
      </c>
    </row>
    <row r="2455" spans="1:21" ht="14.25" outlineLevel="1">
      <c r="A2455" s="147"/>
      <c r="B2455" s="148"/>
      <c r="C2455" s="148" t="s">
        <v>97</v>
      </c>
      <c r="D2455" s="149"/>
      <c r="E2455" s="134"/>
      <c r="F2455" s="150">
        <v>8.4700000000000006</v>
      </c>
      <c r="G2455" s="127" t="s">
        <v>98</v>
      </c>
      <c r="H2455" s="128">
        <v>8.4700000000000006</v>
      </c>
      <c r="I2455" s="151">
        <v>1</v>
      </c>
      <c r="J2455" s="128">
        <v>8.4700000000000006</v>
      </c>
    </row>
    <row r="2456" spans="1:21" ht="14.25" outlineLevel="1">
      <c r="A2456" s="147"/>
      <c r="B2456" s="148"/>
      <c r="C2456" s="148" t="s">
        <v>90</v>
      </c>
      <c r="D2456" s="149" t="s">
        <v>91</v>
      </c>
      <c r="E2456" s="134">
        <v>128</v>
      </c>
      <c r="F2456" s="150"/>
      <c r="G2456" s="127"/>
      <c r="H2456" s="128">
        <v>29.41</v>
      </c>
      <c r="I2456" s="151">
        <v>128</v>
      </c>
      <c r="J2456" s="128">
        <v>29.41</v>
      </c>
    </row>
    <row r="2457" spans="1:21" ht="14.25" outlineLevel="1">
      <c r="A2457" s="147"/>
      <c r="B2457" s="148"/>
      <c r="C2457" s="148" t="s">
        <v>92</v>
      </c>
      <c r="D2457" s="149" t="s">
        <v>91</v>
      </c>
      <c r="E2457" s="134">
        <v>83</v>
      </c>
      <c r="F2457" s="150"/>
      <c r="G2457" s="127"/>
      <c r="H2457" s="128">
        <v>19.07</v>
      </c>
      <c r="I2457" s="151">
        <v>83</v>
      </c>
      <c r="J2457" s="128">
        <v>19.07</v>
      </c>
    </row>
    <row r="2458" spans="1:21" ht="28.5" outlineLevel="1">
      <c r="A2458" s="152"/>
      <c r="B2458" s="153"/>
      <c r="C2458" s="153" t="s">
        <v>93</v>
      </c>
      <c r="D2458" s="154" t="s">
        <v>94</v>
      </c>
      <c r="E2458" s="155">
        <v>1.79</v>
      </c>
      <c r="F2458" s="156"/>
      <c r="G2458" s="157" t="s">
        <v>943</v>
      </c>
      <c r="H2458" s="158">
        <v>2.5937099999999997</v>
      </c>
      <c r="I2458" s="159"/>
      <c r="J2458" s="158"/>
    </row>
    <row r="2459" spans="1:21" ht="15" outlineLevel="1">
      <c r="C2459" s="131" t="s">
        <v>95</v>
      </c>
      <c r="G2459" s="225">
        <v>151.59</v>
      </c>
      <c r="H2459" s="225"/>
      <c r="I2459" s="225">
        <v>151.59</v>
      </c>
      <c r="J2459" s="225"/>
      <c r="O2459" s="79">
        <v>151.59</v>
      </c>
      <c r="P2459" s="79">
        <v>151.59</v>
      </c>
    </row>
    <row r="2460" spans="1:21" ht="42.75" outlineLevel="1">
      <c r="A2460" s="152" t="s">
        <v>1273</v>
      </c>
      <c r="B2460" s="153" t="s">
        <v>1073</v>
      </c>
      <c r="C2460" s="153" t="s">
        <v>1074</v>
      </c>
      <c r="D2460" s="154" t="s">
        <v>454</v>
      </c>
      <c r="E2460" s="155">
        <v>1</v>
      </c>
      <c r="F2460" s="156">
        <v>1152.52</v>
      </c>
      <c r="G2460" s="157" t="s">
        <v>98</v>
      </c>
      <c r="H2460" s="158">
        <v>1152.52</v>
      </c>
      <c r="I2460" s="159">
        <v>1</v>
      </c>
      <c r="J2460" s="158">
        <v>1152.52</v>
      </c>
      <c r="R2460" s="47">
        <v>0</v>
      </c>
      <c r="S2460" s="47">
        <v>0</v>
      </c>
      <c r="T2460" s="47">
        <v>0</v>
      </c>
      <c r="U2460" s="47">
        <v>0</v>
      </c>
    </row>
    <row r="2461" spans="1:21" ht="15" outlineLevel="1">
      <c r="C2461" s="131" t="s">
        <v>95</v>
      </c>
      <c r="G2461" s="225">
        <v>1152.52</v>
      </c>
      <c r="H2461" s="225"/>
      <c r="I2461" s="225">
        <v>1152.52</v>
      </c>
      <c r="J2461" s="225"/>
      <c r="O2461" s="47">
        <v>1152.52</v>
      </c>
      <c r="P2461" s="47">
        <v>1152.52</v>
      </c>
    </row>
    <row r="2462" spans="1:21" ht="28.5" outlineLevel="1">
      <c r="A2462" s="147" t="s">
        <v>1274</v>
      </c>
      <c r="B2462" s="148" t="s">
        <v>1275</v>
      </c>
      <c r="C2462" s="148" t="s">
        <v>1276</v>
      </c>
      <c r="D2462" s="149" t="s">
        <v>1025</v>
      </c>
      <c r="E2462" s="134">
        <v>1</v>
      </c>
      <c r="F2462" s="150"/>
      <c r="G2462" s="127"/>
      <c r="H2462" s="128"/>
      <c r="I2462" s="151" t="s">
        <v>98</v>
      </c>
      <c r="J2462" s="128"/>
      <c r="R2462" s="47">
        <v>87.55</v>
      </c>
      <c r="S2462" s="47">
        <v>87.55</v>
      </c>
      <c r="T2462" s="47">
        <v>56.77</v>
      </c>
      <c r="U2462" s="47">
        <v>56.77</v>
      </c>
    </row>
    <row r="2463" spans="1:21" ht="28.5" outlineLevel="1">
      <c r="A2463" s="147"/>
      <c r="B2463" s="148"/>
      <c r="C2463" s="148" t="s">
        <v>88</v>
      </c>
      <c r="D2463" s="149"/>
      <c r="E2463" s="134"/>
      <c r="F2463" s="150">
        <v>46.91</v>
      </c>
      <c r="G2463" s="127" t="s">
        <v>943</v>
      </c>
      <c r="H2463" s="128">
        <v>67.97</v>
      </c>
      <c r="I2463" s="151">
        <v>1</v>
      </c>
      <c r="J2463" s="128">
        <v>67.97</v>
      </c>
      <c r="Q2463" s="47">
        <v>67.97</v>
      </c>
    </row>
    <row r="2464" spans="1:21" ht="28.5" outlineLevel="1">
      <c r="A2464" s="147"/>
      <c r="B2464" s="148"/>
      <c r="C2464" s="148" t="s">
        <v>89</v>
      </c>
      <c r="D2464" s="149"/>
      <c r="E2464" s="134"/>
      <c r="F2464" s="150">
        <v>9.23</v>
      </c>
      <c r="G2464" s="127" t="s">
        <v>944</v>
      </c>
      <c r="H2464" s="128">
        <v>14.54</v>
      </c>
      <c r="I2464" s="151">
        <v>1</v>
      </c>
      <c r="J2464" s="128">
        <v>14.54</v>
      </c>
    </row>
    <row r="2465" spans="1:21" ht="28.5" outlineLevel="1">
      <c r="A2465" s="147"/>
      <c r="B2465" s="148"/>
      <c r="C2465" s="148" t="s">
        <v>96</v>
      </c>
      <c r="D2465" s="149"/>
      <c r="E2465" s="134"/>
      <c r="F2465" s="150">
        <v>0.27</v>
      </c>
      <c r="G2465" s="127" t="s">
        <v>944</v>
      </c>
      <c r="H2465" s="160">
        <v>0.43</v>
      </c>
      <c r="I2465" s="151">
        <v>1</v>
      </c>
      <c r="J2465" s="160">
        <v>0.43</v>
      </c>
      <c r="Q2465" s="47">
        <v>0.43</v>
      </c>
    </row>
    <row r="2466" spans="1:21" ht="14.25" outlineLevel="1">
      <c r="A2466" s="147"/>
      <c r="B2466" s="148"/>
      <c r="C2466" s="148" t="s">
        <v>97</v>
      </c>
      <c r="D2466" s="149"/>
      <c r="E2466" s="134"/>
      <c r="F2466" s="150">
        <v>28.3</v>
      </c>
      <c r="G2466" s="127" t="s">
        <v>98</v>
      </c>
      <c r="H2466" s="128">
        <v>28.3</v>
      </c>
      <c r="I2466" s="151">
        <v>1</v>
      </c>
      <c r="J2466" s="128">
        <v>28.3</v>
      </c>
    </row>
    <row r="2467" spans="1:21" ht="14.25" outlineLevel="1">
      <c r="A2467" s="147"/>
      <c r="B2467" s="148"/>
      <c r="C2467" s="148" t="s">
        <v>90</v>
      </c>
      <c r="D2467" s="149" t="s">
        <v>91</v>
      </c>
      <c r="E2467" s="134">
        <v>128</v>
      </c>
      <c r="F2467" s="150"/>
      <c r="G2467" s="127"/>
      <c r="H2467" s="128">
        <v>87.55</v>
      </c>
      <c r="I2467" s="151">
        <v>128</v>
      </c>
      <c r="J2467" s="128">
        <v>87.55</v>
      </c>
    </row>
    <row r="2468" spans="1:21" ht="14.25" outlineLevel="1">
      <c r="A2468" s="147"/>
      <c r="B2468" s="148"/>
      <c r="C2468" s="148" t="s">
        <v>92</v>
      </c>
      <c r="D2468" s="149" t="s">
        <v>91</v>
      </c>
      <c r="E2468" s="134">
        <v>83</v>
      </c>
      <c r="F2468" s="150"/>
      <c r="G2468" s="127"/>
      <c r="H2468" s="128">
        <v>56.77</v>
      </c>
      <c r="I2468" s="151">
        <v>83</v>
      </c>
      <c r="J2468" s="128">
        <v>56.77</v>
      </c>
    </row>
    <row r="2469" spans="1:21" ht="28.5" outlineLevel="1">
      <c r="A2469" s="152"/>
      <c r="B2469" s="153"/>
      <c r="C2469" s="153" t="s">
        <v>93</v>
      </c>
      <c r="D2469" s="154" t="s">
        <v>94</v>
      </c>
      <c r="E2469" s="155">
        <v>5.23</v>
      </c>
      <c r="F2469" s="156"/>
      <c r="G2469" s="157" t="s">
        <v>943</v>
      </c>
      <c r="H2469" s="158">
        <v>7.5782699999999998</v>
      </c>
      <c r="I2469" s="159"/>
      <c r="J2469" s="158"/>
    </row>
    <row r="2470" spans="1:21" ht="15" outlineLevel="1">
      <c r="C2470" s="131" t="s">
        <v>95</v>
      </c>
      <c r="G2470" s="225">
        <v>255.13</v>
      </c>
      <c r="H2470" s="225"/>
      <c r="I2470" s="225">
        <v>255.13</v>
      </c>
      <c r="J2470" s="225"/>
      <c r="O2470" s="79">
        <v>255.13</v>
      </c>
      <c r="P2470" s="79">
        <v>255.13</v>
      </c>
    </row>
    <row r="2471" spans="1:21" ht="42.75" outlineLevel="1">
      <c r="A2471" s="152" t="s">
        <v>1277</v>
      </c>
      <c r="B2471" s="153" t="s">
        <v>1278</v>
      </c>
      <c r="C2471" s="153" t="s">
        <v>1279</v>
      </c>
      <c r="D2471" s="154" t="s">
        <v>454</v>
      </c>
      <c r="E2471" s="155">
        <v>1</v>
      </c>
      <c r="F2471" s="156">
        <v>5606.67</v>
      </c>
      <c r="G2471" s="157" t="s">
        <v>98</v>
      </c>
      <c r="H2471" s="158">
        <v>5606.67</v>
      </c>
      <c r="I2471" s="159">
        <v>1</v>
      </c>
      <c r="J2471" s="158">
        <v>5606.67</v>
      </c>
      <c r="R2471" s="47">
        <v>0</v>
      </c>
      <c r="S2471" s="47">
        <v>0</v>
      </c>
      <c r="T2471" s="47">
        <v>0</v>
      </c>
      <c r="U2471" s="47">
        <v>0</v>
      </c>
    </row>
    <row r="2472" spans="1:21" ht="15" outlineLevel="1">
      <c r="C2472" s="131" t="s">
        <v>95</v>
      </c>
      <c r="G2472" s="225">
        <v>5606.67</v>
      </c>
      <c r="H2472" s="225"/>
      <c r="I2472" s="225">
        <v>5606.67</v>
      </c>
      <c r="J2472" s="225"/>
      <c r="O2472" s="47">
        <v>5606.67</v>
      </c>
      <c r="P2472" s="47">
        <v>5606.67</v>
      </c>
    </row>
    <row r="2473" spans="1:21" ht="57" outlineLevel="1">
      <c r="A2473" s="147" t="s">
        <v>1280</v>
      </c>
      <c r="B2473" s="148" t="s">
        <v>1028</v>
      </c>
      <c r="C2473" s="148" t="s">
        <v>1029</v>
      </c>
      <c r="D2473" s="149" t="s">
        <v>1030</v>
      </c>
      <c r="E2473" s="134">
        <v>18</v>
      </c>
      <c r="F2473" s="150"/>
      <c r="G2473" s="127"/>
      <c r="H2473" s="128"/>
      <c r="I2473" s="151" t="s">
        <v>98</v>
      </c>
      <c r="J2473" s="128"/>
      <c r="R2473" s="47">
        <v>529.48</v>
      </c>
      <c r="S2473" s="47">
        <v>529.48</v>
      </c>
      <c r="T2473" s="47">
        <v>343.34</v>
      </c>
      <c r="U2473" s="47">
        <v>343.34</v>
      </c>
    </row>
    <row r="2474" spans="1:21" ht="28.5" outlineLevel="1">
      <c r="A2474" s="147"/>
      <c r="B2474" s="148"/>
      <c r="C2474" s="148" t="s">
        <v>88</v>
      </c>
      <c r="D2474" s="149"/>
      <c r="E2474" s="134"/>
      <c r="F2474" s="150">
        <v>15.86</v>
      </c>
      <c r="G2474" s="127" t="s">
        <v>943</v>
      </c>
      <c r="H2474" s="128">
        <v>413.66</v>
      </c>
      <c r="I2474" s="151">
        <v>1</v>
      </c>
      <c r="J2474" s="128">
        <v>413.66</v>
      </c>
      <c r="Q2474" s="47">
        <v>413.66</v>
      </c>
    </row>
    <row r="2475" spans="1:21" ht="28.5" outlineLevel="1">
      <c r="A2475" s="147"/>
      <c r="B2475" s="148"/>
      <c r="C2475" s="148" t="s">
        <v>89</v>
      </c>
      <c r="D2475" s="149"/>
      <c r="E2475" s="134"/>
      <c r="F2475" s="150">
        <v>45.5</v>
      </c>
      <c r="G2475" s="127" t="s">
        <v>944</v>
      </c>
      <c r="H2475" s="128">
        <v>1289.93</v>
      </c>
      <c r="I2475" s="151">
        <v>1</v>
      </c>
      <c r="J2475" s="128">
        <v>1289.93</v>
      </c>
    </row>
    <row r="2476" spans="1:21" ht="14.25" outlineLevel="1">
      <c r="A2476" s="147"/>
      <c r="B2476" s="148"/>
      <c r="C2476" s="148" t="s">
        <v>97</v>
      </c>
      <c r="D2476" s="149"/>
      <c r="E2476" s="134"/>
      <c r="F2476" s="150">
        <v>8.4700000000000006</v>
      </c>
      <c r="G2476" s="127" t="s">
        <v>98</v>
      </c>
      <c r="H2476" s="128">
        <v>152.46</v>
      </c>
      <c r="I2476" s="151">
        <v>1</v>
      </c>
      <c r="J2476" s="128">
        <v>152.46</v>
      </c>
    </row>
    <row r="2477" spans="1:21" ht="14.25" outlineLevel="1">
      <c r="A2477" s="147"/>
      <c r="B2477" s="148"/>
      <c r="C2477" s="148" t="s">
        <v>90</v>
      </c>
      <c r="D2477" s="149" t="s">
        <v>91</v>
      </c>
      <c r="E2477" s="134">
        <v>128</v>
      </c>
      <c r="F2477" s="150"/>
      <c r="G2477" s="127"/>
      <c r="H2477" s="128">
        <v>529.48</v>
      </c>
      <c r="I2477" s="151">
        <v>128</v>
      </c>
      <c r="J2477" s="128">
        <v>529.48</v>
      </c>
    </row>
    <row r="2478" spans="1:21" ht="14.25" outlineLevel="1">
      <c r="A2478" s="147"/>
      <c r="B2478" s="148"/>
      <c r="C2478" s="148" t="s">
        <v>92</v>
      </c>
      <c r="D2478" s="149" t="s">
        <v>91</v>
      </c>
      <c r="E2478" s="134">
        <v>83</v>
      </c>
      <c r="F2478" s="150"/>
      <c r="G2478" s="127"/>
      <c r="H2478" s="128">
        <v>343.34</v>
      </c>
      <c r="I2478" s="151">
        <v>83</v>
      </c>
      <c r="J2478" s="128">
        <v>343.34</v>
      </c>
    </row>
    <row r="2479" spans="1:21" ht="28.5" outlineLevel="1">
      <c r="A2479" s="152"/>
      <c r="B2479" s="153"/>
      <c r="C2479" s="153" t="s">
        <v>93</v>
      </c>
      <c r="D2479" s="154" t="s">
        <v>94</v>
      </c>
      <c r="E2479" s="155">
        <v>1.79</v>
      </c>
      <c r="F2479" s="156"/>
      <c r="G2479" s="157" t="s">
        <v>943</v>
      </c>
      <c r="H2479" s="158">
        <v>46.686779999999999</v>
      </c>
      <c r="I2479" s="159"/>
      <c r="J2479" s="158"/>
    </row>
    <row r="2480" spans="1:21" ht="15" outlineLevel="1">
      <c r="C2480" s="131" t="s">
        <v>95</v>
      </c>
      <c r="G2480" s="225">
        <v>2728.87</v>
      </c>
      <c r="H2480" s="225"/>
      <c r="I2480" s="225">
        <v>2728.87</v>
      </c>
      <c r="J2480" s="225"/>
      <c r="O2480" s="79">
        <v>2728.87</v>
      </c>
      <c r="P2480" s="79">
        <v>2728.87</v>
      </c>
    </row>
    <row r="2481" spans="1:21" ht="153.75" outlineLevel="1">
      <c r="A2481" s="152" t="s">
        <v>1281</v>
      </c>
      <c r="B2481" s="153" t="s">
        <v>432</v>
      </c>
      <c r="C2481" s="153" t="s">
        <v>196</v>
      </c>
      <c r="D2481" s="154" t="s">
        <v>454</v>
      </c>
      <c r="E2481" s="155">
        <v>2</v>
      </c>
      <c r="F2481" s="156">
        <v>1446.11</v>
      </c>
      <c r="G2481" s="157" t="s">
        <v>98</v>
      </c>
      <c r="H2481" s="158">
        <v>2892.22</v>
      </c>
      <c r="I2481" s="159">
        <v>1</v>
      </c>
      <c r="J2481" s="158">
        <v>2892.22</v>
      </c>
      <c r="R2481" s="47">
        <v>0</v>
      </c>
      <c r="S2481" s="47">
        <v>0</v>
      </c>
      <c r="T2481" s="47">
        <v>0</v>
      </c>
      <c r="U2481" s="47">
        <v>0</v>
      </c>
    </row>
    <row r="2482" spans="1:21" ht="15" outlineLevel="1">
      <c r="C2482" s="131" t="s">
        <v>95</v>
      </c>
      <c r="G2482" s="225">
        <v>2892.22</v>
      </c>
      <c r="H2482" s="225"/>
      <c r="I2482" s="225">
        <v>2892.22</v>
      </c>
      <c r="J2482" s="225"/>
      <c r="O2482" s="47">
        <v>2892.22</v>
      </c>
      <c r="P2482" s="47">
        <v>2892.22</v>
      </c>
    </row>
    <row r="2483" spans="1:21" ht="153.75" outlineLevel="1">
      <c r="A2483" s="152" t="s">
        <v>1282</v>
      </c>
      <c r="B2483" s="153" t="s">
        <v>432</v>
      </c>
      <c r="C2483" s="153" t="s">
        <v>197</v>
      </c>
      <c r="D2483" s="154" t="s">
        <v>454</v>
      </c>
      <c r="E2483" s="155">
        <v>3</v>
      </c>
      <c r="F2483" s="156">
        <v>1446.11</v>
      </c>
      <c r="G2483" s="157" t="s">
        <v>98</v>
      </c>
      <c r="H2483" s="158">
        <v>4338.33</v>
      </c>
      <c r="I2483" s="159">
        <v>1</v>
      </c>
      <c r="J2483" s="158">
        <v>4338.33</v>
      </c>
      <c r="R2483" s="47">
        <v>0</v>
      </c>
      <c r="S2483" s="47">
        <v>0</v>
      </c>
      <c r="T2483" s="47">
        <v>0</v>
      </c>
      <c r="U2483" s="47">
        <v>0</v>
      </c>
    </row>
    <row r="2484" spans="1:21" ht="15" outlineLevel="1">
      <c r="C2484" s="131" t="s">
        <v>95</v>
      </c>
      <c r="G2484" s="225">
        <v>4338.33</v>
      </c>
      <c r="H2484" s="225"/>
      <c r="I2484" s="225">
        <v>4338.33</v>
      </c>
      <c r="J2484" s="225"/>
      <c r="O2484" s="47">
        <v>4338.33</v>
      </c>
      <c r="P2484" s="47">
        <v>4338.33</v>
      </c>
    </row>
    <row r="2485" spans="1:21" ht="153.75" outlineLevel="1">
      <c r="A2485" s="152" t="s">
        <v>1283</v>
      </c>
      <c r="B2485" s="153" t="s">
        <v>432</v>
      </c>
      <c r="C2485" s="153" t="s">
        <v>198</v>
      </c>
      <c r="D2485" s="154" t="s">
        <v>454</v>
      </c>
      <c r="E2485" s="155">
        <v>11</v>
      </c>
      <c r="F2485" s="156">
        <v>1446.11</v>
      </c>
      <c r="G2485" s="157" t="s">
        <v>98</v>
      </c>
      <c r="H2485" s="158">
        <v>15907.21</v>
      </c>
      <c r="I2485" s="159">
        <v>1</v>
      </c>
      <c r="J2485" s="158">
        <v>15907.21</v>
      </c>
      <c r="R2485" s="47">
        <v>0</v>
      </c>
      <c r="S2485" s="47">
        <v>0</v>
      </c>
      <c r="T2485" s="47">
        <v>0</v>
      </c>
      <c r="U2485" s="47">
        <v>0</v>
      </c>
    </row>
    <row r="2486" spans="1:21" ht="15" outlineLevel="1">
      <c r="C2486" s="131" t="s">
        <v>95</v>
      </c>
      <c r="G2486" s="225">
        <v>15907.21</v>
      </c>
      <c r="H2486" s="225"/>
      <c r="I2486" s="225">
        <v>15907.21</v>
      </c>
      <c r="J2486" s="225"/>
      <c r="O2486" s="47">
        <v>15907.21</v>
      </c>
      <c r="P2486" s="47">
        <v>15907.21</v>
      </c>
    </row>
    <row r="2487" spans="1:21" ht="153.75" outlineLevel="1">
      <c r="A2487" s="152" t="s">
        <v>1284</v>
      </c>
      <c r="B2487" s="153" t="s">
        <v>432</v>
      </c>
      <c r="C2487" s="153" t="s">
        <v>199</v>
      </c>
      <c r="D2487" s="154" t="s">
        <v>454</v>
      </c>
      <c r="E2487" s="155">
        <v>2</v>
      </c>
      <c r="F2487" s="156">
        <v>1446.11</v>
      </c>
      <c r="G2487" s="157" t="s">
        <v>98</v>
      </c>
      <c r="H2487" s="158">
        <v>2892.22</v>
      </c>
      <c r="I2487" s="159">
        <v>1</v>
      </c>
      <c r="J2487" s="158">
        <v>2892.22</v>
      </c>
      <c r="R2487" s="47">
        <v>0</v>
      </c>
      <c r="S2487" s="47">
        <v>0</v>
      </c>
      <c r="T2487" s="47">
        <v>0</v>
      </c>
      <c r="U2487" s="47">
        <v>0</v>
      </c>
    </row>
    <row r="2488" spans="1:21" ht="15" outlineLevel="1">
      <c r="C2488" s="131" t="s">
        <v>95</v>
      </c>
      <c r="G2488" s="225">
        <v>2892.22</v>
      </c>
      <c r="H2488" s="225"/>
      <c r="I2488" s="225">
        <v>2892.22</v>
      </c>
      <c r="J2488" s="225"/>
      <c r="O2488" s="47">
        <v>2892.22</v>
      </c>
      <c r="P2488" s="47">
        <v>2892.22</v>
      </c>
    </row>
    <row r="2489" spans="1:21" ht="28.5" outlineLevel="1">
      <c r="A2489" s="147" t="s">
        <v>1285</v>
      </c>
      <c r="B2489" s="148" t="s">
        <v>1286</v>
      </c>
      <c r="C2489" s="148" t="s">
        <v>1287</v>
      </c>
      <c r="D2489" s="149" t="s">
        <v>948</v>
      </c>
      <c r="E2489" s="134">
        <v>1</v>
      </c>
      <c r="F2489" s="150"/>
      <c r="G2489" s="127"/>
      <c r="H2489" s="128"/>
      <c r="I2489" s="151" t="s">
        <v>98</v>
      </c>
      <c r="J2489" s="128"/>
      <c r="R2489" s="47">
        <v>62.02</v>
      </c>
      <c r="S2489" s="47">
        <v>62.02</v>
      </c>
      <c r="T2489" s="47">
        <v>40.21</v>
      </c>
      <c r="U2489" s="47">
        <v>40.21</v>
      </c>
    </row>
    <row r="2490" spans="1:21" ht="28.5" outlineLevel="1">
      <c r="A2490" s="147"/>
      <c r="B2490" s="148"/>
      <c r="C2490" s="148" t="s">
        <v>88</v>
      </c>
      <c r="D2490" s="149"/>
      <c r="E2490" s="134"/>
      <c r="F2490" s="150">
        <v>33.14</v>
      </c>
      <c r="G2490" s="127" t="s">
        <v>943</v>
      </c>
      <c r="H2490" s="128">
        <v>48.02</v>
      </c>
      <c r="I2490" s="151">
        <v>1</v>
      </c>
      <c r="J2490" s="128">
        <v>48.02</v>
      </c>
      <c r="Q2490" s="47">
        <v>48.02</v>
      </c>
    </row>
    <row r="2491" spans="1:21" ht="28.5" outlineLevel="1">
      <c r="A2491" s="147"/>
      <c r="B2491" s="148"/>
      <c r="C2491" s="148" t="s">
        <v>89</v>
      </c>
      <c r="D2491" s="149"/>
      <c r="E2491" s="134"/>
      <c r="F2491" s="150">
        <v>7.54</v>
      </c>
      <c r="G2491" s="127" t="s">
        <v>944</v>
      </c>
      <c r="H2491" s="128">
        <v>11.88</v>
      </c>
      <c r="I2491" s="151">
        <v>1</v>
      </c>
      <c r="J2491" s="128">
        <v>11.88</v>
      </c>
    </row>
    <row r="2492" spans="1:21" ht="28.5" outlineLevel="1">
      <c r="A2492" s="147"/>
      <c r="B2492" s="148"/>
      <c r="C2492" s="148" t="s">
        <v>96</v>
      </c>
      <c r="D2492" s="149"/>
      <c r="E2492" s="134"/>
      <c r="F2492" s="150">
        <v>0.27</v>
      </c>
      <c r="G2492" s="127" t="s">
        <v>944</v>
      </c>
      <c r="H2492" s="160">
        <v>0.43</v>
      </c>
      <c r="I2492" s="151">
        <v>1</v>
      </c>
      <c r="J2492" s="160">
        <v>0.43</v>
      </c>
      <c r="Q2492" s="47">
        <v>0.43</v>
      </c>
    </row>
    <row r="2493" spans="1:21" ht="14.25" outlineLevel="1">
      <c r="A2493" s="147"/>
      <c r="B2493" s="148"/>
      <c r="C2493" s="148" t="s">
        <v>97</v>
      </c>
      <c r="D2493" s="149"/>
      <c r="E2493" s="134"/>
      <c r="F2493" s="150">
        <v>67.09</v>
      </c>
      <c r="G2493" s="127" t="s">
        <v>98</v>
      </c>
      <c r="H2493" s="128">
        <v>67.09</v>
      </c>
      <c r="I2493" s="151">
        <v>1</v>
      </c>
      <c r="J2493" s="128">
        <v>67.09</v>
      </c>
    </row>
    <row r="2494" spans="1:21" ht="14.25" outlineLevel="1">
      <c r="A2494" s="147"/>
      <c r="B2494" s="148"/>
      <c r="C2494" s="148" t="s">
        <v>90</v>
      </c>
      <c r="D2494" s="149" t="s">
        <v>91</v>
      </c>
      <c r="E2494" s="134">
        <v>128</v>
      </c>
      <c r="F2494" s="150"/>
      <c r="G2494" s="127"/>
      <c r="H2494" s="128">
        <v>62.02</v>
      </c>
      <c r="I2494" s="151">
        <v>128</v>
      </c>
      <c r="J2494" s="128">
        <v>62.02</v>
      </c>
    </row>
    <row r="2495" spans="1:21" ht="14.25" outlineLevel="1">
      <c r="A2495" s="147"/>
      <c r="B2495" s="148"/>
      <c r="C2495" s="148" t="s">
        <v>92</v>
      </c>
      <c r="D2495" s="149" t="s">
        <v>91</v>
      </c>
      <c r="E2495" s="134">
        <v>83</v>
      </c>
      <c r="F2495" s="150"/>
      <c r="G2495" s="127"/>
      <c r="H2495" s="128">
        <v>40.21</v>
      </c>
      <c r="I2495" s="151">
        <v>83</v>
      </c>
      <c r="J2495" s="128">
        <v>40.21</v>
      </c>
    </row>
    <row r="2496" spans="1:21" ht="28.5" outlineLevel="1">
      <c r="A2496" s="152"/>
      <c r="B2496" s="153"/>
      <c r="C2496" s="153" t="s">
        <v>93</v>
      </c>
      <c r="D2496" s="154" t="s">
        <v>94</v>
      </c>
      <c r="E2496" s="155">
        <v>3.74</v>
      </c>
      <c r="F2496" s="156"/>
      <c r="G2496" s="157" t="s">
        <v>943</v>
      </c>
      <c r="H2496" s="158">
        <v>5.4192600000000004</v>
      </c>
      <c r="I2496" s="159"/>
      <c r="J2496" s="158"/>
    </row>
    <row r="2497" spans="1:21" ht="15" outlineLevel="1">
      <c r="C2497" s="131" t="s">
        <v>95</v>
      </c>
      <c r="G2497" s="225">
        <v>229.22000000000003</v>
      </c>
      <c r="H2497" s="225"/>
      <c r="I2497" s="225">
        <v>229.22</v>
      </c>
      <c r="J2497" s="225"/>
      <c r="O2497" s="79">
        <v>229.22000000000003</v>
      </c>
      <c r="P2497" s="79">
        <v>229.22</v>
      </c>
    </row>
    <row r="2498" spans="1:21" ht="42.75" outlineLevel="1">
      <c r="A2498" s="152" t="s">
        <v>1288</v>
      </c>
      <c r="B2498" s="153" t="s">
        <v>1289</v>
      </c>
      <c r="C2498" s="153" t="s">
        <v>1290</v>
      </c>
      <c r="D2498" s="154" t="s">
        <v>454</v>
      </c>
      <c r="E2498" s="155">
        <v>1</v>
      </c>
      <c r="F2498" s="156">
        <v>1953</v>
      </c>
      <c r="G2498" s="157" t="s">
        <v>98</v>
      </c>
      <c r="H2498" s="158">
        <v>1953</v>
      </c>
      <c r="I2498" s="159">
        <v>1</v>
      </c>
      <c r="J2498" s="158">
        <v>1953</v>
      </c>
      <c r="R2498" s="47">
        <v>0</v>
      </c>
      <c r="S2498" s="47">
        <v>0</v>
      </c>
      <c r="T2498" s="47">
        <v>0</v>
      </c>
      <c r="U2498" s="47">
        <v>0</v>
      </c>
    </row>
    <row r="2499" spans="1:21" ht="15" outlineLevel="1">
      <c r="C2499" s="131" t="s">
        <v>95</v>
      </c>
      <c r="G2499" s="225">
        <v>1953</v>
      </c>
      <c r="H2499" s="225"/>
      <c r="I2499" s="225">
        <v>1953</v>
      </c>
      <c r="J2499" s="225"/>
      <c r="O2499" s="47">
        <v>1953</v>
      </c>
      <c r="P2499" s="47">
        <v>1953</v>
      </c>
    </row>
    <row r="2500" spans="1:21" ht="57" outlineLevel="1">
      <c r="A2500" s="147" t="s">
        <v>1291</v>
      </c>
      <c r="B2500" s="148" t="s">
        <v>1155</v>
      </c>
      <c r="C2500" s="148" t="s">
        <v>1156</v>
      </c>
      <c r="D2500" s="149" t="s">
        <v>948</v>
      </c>
      <c r="E2500" s="134">
        <v>1</v>
      </c>
      <c r="F2500" s="150"/>
      <c r="G2500" s="127"/>
      <c r="H2500" s="128"/>
      <c r="I2500" s="151" t="s">
        <v>98</v>
      </c>
      <c r="J2500" s="128"/>
      <c r="R2500" s="47">
        <v>127.27</v>
      </c>
      <c r="S2500" s="47">
        <v>127.27</v>
      </c>
      <c r="T2500" s="47">
        <v>82.53</v>
      </c>
      <c r="U2500" s="47">
        <v>82.53</v>
      </c>
    </row>
    <row r="2501" spans="1:21" ht="28.5" outlineLevel="1">
      <c r="A2501" s="147"/>
      <c r="B2501" s="148"/>
      <c r="C2501" s="148" t="s">
        <v>88</v>
      </c>
      <c r="D2501" s="149"/>
      <c r="E2501" s="134"/>
      <c r="F2501" s="150">
        <v>68.17</v>
      </c>
      <c r="G2501" s="127" t="s">
        <v>943</v>
      </c>
      <c r="H2501" s="128">
        <v>98.78</v>
      </c>
      <c r="I2501" s="151">
        <v>1</v>
      </c>
      <c r="J2501" s="128">
        <v>98.78</v>
      </c>
      <c r="Q2501" s="47">
        <v>98.78</v>
      </c>
    </row>
    <row r="2502" spans="1:21" ht="28.5" outlineLevel="1">
      <c r="A2502" s="147"/>
      <c r="B2502" s="148"/>
      <c r="C2502" s="148" t="s">
        <v>89</v>
      </c>
      <c r="D2502" s="149"/>
      <c r="E2502" s="134"/>
      <c r="F2502" s="150">
        <v>13.3</v>
      </c>
      <c r="G2502" s="127" t="s">
        <v>944</v>
      </c>
      <c r="H2502" s="128">
        <v>20.95</v>
      </c>
      <c r="I2502" s="151">
        <v>1</v>
      </c>
      <c r="J2502" s="128">
        <v>20.95</v>
      </c>
    </row>
    <row r="2503" spans="1:21" ht="28.5" outlineLevel="1">
      <c r="A2503" s="147"/>
      <c r="B2503" s="148"/>
      <c r="C2503" s="148" t="s">
        <v>96</v>
      </c>
      <c r="D2503" s="149"/>
      <c r="E2503" s="134"/>
      <c r="F2503" s="150">
        <v>0.41</v>
      </c>
      <c r="G2503" s="127" t="s">
        <v>944</v>
      </c>
      <c r="H2503" s="160">
        <v>0.65</v>
      </c>
      <c r="I2503" s="151">
        <v>1</v>
      </c>
      <c r="J2503" s="160">
        <v>0.65</v>
      </c>
      <c r="Q2503" s="47">
        <v>0.65</v>
      </c>
    </row>
    <row r="2504" spans="1:21" ht="14.25" outlineLevel="1">
      <c r="A2504" s="147"/>
      <c r="B2504" s="148"/>
      <c r="C2504" s="148" t="s">
        <v>97</v>
      </c>
      <c r="D2504" s="149"/>
      <c r="E2504" s="134"/>
      <c r="F2504" s="150">
        <v>211.23</v>
      </c>
      <c r="G2504" s="127" t="s">
        <v>98</v>
      </c>
      <c r="H2504" s="128">
        <v>211.23</v>
      </c>
      <c r="I2504" s="151">
        <v>1</v>
      </c>
      <c r="J2504" s="128">
        <v>211.23</v>
      </c>
    </row>
    <row r="2505" spans="1:21" ht="14.25" outlineLevel="1">
      <c r="A2505" s="147"/>
      <c r="B2505" s="148"/>
      <c r="C2505" s="148" t="s">
        <v>90</v>
      </c>
      <c r="D2505" s="149" t="s">
        <v>91</v>
      </c>
      <c r="E2505" s="134">
        <v>128</v>
      </c>
      <c r="F2505" s="150"/>
      <c r="G2505" s="127"/>
      <c r="H2505" s="128">
        <v>127.27</v>
      </c>
      <c r="I2505" s="151">
        <v>128</v>
      </c>
      <c r="J2505" s="128">
        <v>127.27</v>
      </c>
    </row>
    <row r="2506" spans="1:21" ht="14.25" outlineLevel="1">
      <c r="A2506" s="147"/>
      <c r="B2506" s="148"/>
      <c r="C2506" s="148" t="s">
        <v>92</v>
      </c>
      <c r="D2506" s="149" t="s">
        <v>91</v>
      </c>
      <c r="E2506" s="134">
        <v>83</v>
      </c>
      <c r="F2506" s="150"/>
      <c r="G2506" s="127"/>
      <c r="H2506" s="128">
        <v>82.53</v>
      </c>
      <c r="I2506" s="151">
        <v>83</v>
      </c>
      <c r="J2506" s="128">
        <v>82.53</v>
      </c>
    </row>
    <row r="2507" spans="1:21" ht="28.5" outlineLevel="1">
      <c r="A2507" s="152"/>
      <c r="B2507" s="153"/>
      <c r="C2507" s="153" t="s">
        <v>93</v>
      </c>
      <c r="D2507" s="154" t="s">
        <v>94</v>
      </c>
      <c r="E2507" s="155">
        <v>7.8</v>
      </c>
      <c r="F2507" s="156"/>
      <c r="G2507" s="157" t="s">
        <v>943</v>
      </c>
      <c r="H2507" s="158">
        <v>11.302199999999997</v>
      </c>
      <c r="I2507" s="159"/>
      <c r="J2507" s="158"/>
    </row>
    <row r="2508" spans="1:21" ht="15" outlineLevel="1">
      <c r="C2508" s="131" t="s">
        <v>95</v>
      </c>
      <c r="G2508" s="225">
        <v>540.76</v>
      </c>
      <c r="H2508" s="225"/>
      <c r="I2508" s="225">
        <v>540.76</v>
      </c>
      <c r="J2508" s="225"/>
      <c r="O2508" s="79">
        <v>540.76</v>
      </c>
      <c r="P2508" s="79">
        <v>540.76</v>
      </c>
    </row>
    <row r="2509" spans="1:21" ht="82.5" outlineLevel="1">
      <c r="A2509" s="152" t="s">
        <v>1292</v>
      </c>
      <c r="B2509" s="153" t="s">
        <v>432</v>
      </c>
      <c r="C2509" s="153" t="s">
        <v>200</v>
      </c>
      <c r="D2509" s="154" t="s">
        <v>454</v>
      </c>
      <c r="E2509" s="155">
        <v>1</v>
      </c>
      <c r="F2509" s="156">
        <v>9505.67</v>
      </c>
      <c r="G2509" s="157" t="s">
        <v>98</v>
      </c>
      <c r="H2509" s="158">
        <v>9505.67</v>
      </c>
      <c r="I2509" s="159">
        <v>1</v>
      </c>
      <c r="J2509" s="158">
        <v>9505.67</v>
      </c>
      <c r="R2509" s="47">
        <v>0</v>
      </c>
      <c r="S2509" s="47">
        <v>0</v>
      </c>
      <c r="T2509" s="47">
        <v>0</v>
      </c>
      <c r="U2509" s="47">
        <v>0</v>
      </c>
    </row>
    <row r="2510" spans="1:21" ht="15" outlineLevel="1">
      <c r="C2510" s="131" t="s">
        <v>95</v>
      </c>
      <c r="G2510" s="225">
        <v>9505.67</v>
      </c>
      <c r="H2510" s="225"/>
      <c r="I2510" s="225">
        <v>9505.67</v>
      </c>
      <c r="J2510" s="225"/>
      <c r="O2510" s="47">
        <v>9505.67</v>
      </c>
      <c r="P2510" s="47">
        <v>9505.67</v>
      </c>
    </row>
    <row r="2511" spans="1:21" ht="71.25" outlineLevel="1">
      <c r="A2511" s="147" t="s">
        <v>1293</v>
      </c>
      <c r="B2511" s="148" t="s">
        <v>1038</v>
      </c>
      <c r="C2511" s="148" t="s">
        <v>1039</v>
      </c>
      <c r="D2511" s="149" t="s">
        <v>1040</v>
      </c>
      <c r="E2511" s="134">
        <v>7.899</v>
      </c>
      <c r="F2511" s="150"/>
      <c r="G2511" s="127"/>
      <c r="H2511" s="128"/>
      <c r="I2511" s="151" t="s">
        <v>98</v>
      </c>
      <c r="J2511" s="128"/>
      <c r="R2511" s="47">
        <v>721.29</v>
      </c>
      <c r="S2511" s="47">
        <v>721.29</v>
      </c>
      <c r="T2511" s="47">
        <v>504.9</v>
      </c>
      <c r="U2511" s="47">
        <v>504.9</v>
      </c>
    </row>
    <row r="2512" spans="1:21" outlineLevel="1">
      <c r="C2512" s="163" t="s">
        <v>1294</v>
      </c>
    </row>
    <row r="2513" spans="1:32" ht="14.25" outlineLevel="1">
      <c r="A2513" s="147"/>
      <c r="B2513" s="148"/>
      <c r="C2513" s="148" t="s">
        <v>88</v>
      </c>
      <c r="D2513" s="149"/>
      <c r="E2513" s="134"/>
      <c r="F2513" s="150">
        <v>66.17</v>
      </c>
      <c r="G2513" s="127" t="s">
        <v>961</v>
      </c>
      <c r="H2513" s="128">
        <v>721.29</v>
      </c>
      <c r="I2513" s="151">
        <v>1</v>
      </c>
      <c r="J2513" s="128">
        <v>721.29</v>
      </c>
      <c r="Q2513" s="47">
        <v>721.29</v>
      </c>
    </row>
    <row r="2514" spans="1:32" ht="14.25" outlineLevel="1">
      <c r="A2514" s="147"/>
      <c r="B2514" s="148"/>
      <c r="C2514" s="148" t="s">
        <v>89</v>
      </c>
      <c r="D2514" s="149"/>
      <c r="E2514" s="134"/>
      <c r="F2514" s="150">
        <v>37.479999999999997</v>
      </c>
      <c r="G2514" s="127" t="s">
        <v>962</v>
      </c>
      <c r="H2514" s="128">
        <v>444.08</v>
      </c>
      <c r="I2514" s="151">
        <v>1</v>
      </c>
      <c r="J2514" s="128">
        <v>444.08</v>
      </c>
    </row>
    <row r="2515" spans="1:32" ht="14.25" outlineLevel="1">
      <c r="A2515" s="147"/>
      <c r="B2515" s="148"/>
      <c r="C2515" s="148" t="s">
        <v>97</v>
      </c>
      <c r="D2515" s="149"/>
      <c r="E2515" s="134"/>
      <c r="F2515" s="150">
        <v>4876.58</v>
      </c>
      <c r="G2515" s="127" t="s">
        <v>98</v>
      </c>
      <c r="H2515" s="128">
        <v>38520.11</v>
      </c>
      <c r="I2515" s="151">
        <v>1</v>
      </c>
      <c r="J2515" s="128">
        <v>38520.11</v>
      </c>
    </row>
    <row r="2516" spans="1:32" ht="42.75" outlineLevel="1">
      <c r="A2516" s="147" t="s">
        <v>1295</v>
      </c>
      <c r="B2516" s="148" t="s">
        <v>1042</v>
      </c>
      <c r="C2516" s="148" t="s">
        <v>1043</v>
      </c>
      <c r="D2516" s="149" t="s">
        <v>21</v>
      </c>
      <c r="E2516" s="134">
        <v>-86.888999999999996</v>
      </c>
      <c r="F2516" s="150">
        <v>365</v>
      </c>
      <c r="G2516" s="164" t="s">
        <v>98</v>
      </c>
      <c r="H2516" s="128">
        <v>-31714.49</v>
      </c>
      <c r="I2516" s="151">
        <v>1</v>
      </c>
      <c r="J2516" s="128">
        <v>-31714.49</v>
      </c>
      <c r="R2516" s="47">
        <v>0</v>
      </c>
      <c r="S2516" s="47">
        <v>0</v>
      </c>
      <c r="T2516" s="47">
        <v>0</v>
      </c>
      <c r="U2516" s="47">
        <v>0</v>
      </c>
    </row>
    <row r="2517" spans="1:32" ht="14.25" outlineLevel="1">
      <c r="A2517" s="147" t="s">
        <v>1296</v>
      </c>
      <c r="B2517" s="148" t="s">
        <v>1045</v>
      </c>
      <c r="C2517" s="148" t="s">
        <v>1046</v>
      </c>
      <c r="D2517" s="149" t="s">
        <v>554</v>
      </c>
      <c r="E2517" s="134">
        <v>-19.747499999999999</v>
      </c>
      <c r="F2517" s="150">
        <v>269.51</v>
      </c>
      <c r="G2517" s="164" t="s">
        <v>98</v>
      </c>
      <c r="H2517" s="128">
        <v>-5322.15</v>
      </c>
      <c r="I2517" s="151">
        <v>1</v>
      </c>
      <c r="J2517" s="128">
        <v>-5322.15</v>
      </c>
      <c r="R2517" s="47">
        <v>0</v>
      </c>
      <c r="S2517" s="47">
        <v>0</v>
      </c>
      <c r="T2517" s="47">
        <v>0</v>
      </c>
      <c r="U2517" s="47">
        <v>0</v>
      </c>
    </row>
    <row r="2518" spans="1:32" ht="14.25" outlineLevel="1">
      <c r="A2518" s="147"/>
      <c r="B2518" s="148"/>
      <c r="C2518" s="148" t="s">
        <v>90</v>
      </c>
      <c r="D2518" s="149" t="s">
        <v>91</v>
      </c>
      <c r="E2518" s="134">
        <v>100</v>
      </c>
      <c r="F2518" s="150"/>
      <c r="G2518" s="127"/>
      <c r="H2518" s="128">
        <v>721.29</v>
      </c>
      <c r="I2518" s="151">
        <v>100</v>
      </c>
      <c r="J2518" s="128">
        <v>721.29</v>
      </c>
    </row>
    <row r="2519" spans="1:32" ht="14.25" outlineLevel="1">
      <c r="A2519" s="147"/>
      <c r="B2519" s="148"/>
      <c r="C2519" s="148" t="s">
        <v>92</v>
      </c>
      <c r="D2519" s="149" t="s">
        <v>91</v>
      </c>
      <c r="E2519" s="134">
        <v>70</v>
      </c>
      <c r="F2519" s="150"/>
      <c r="G2519" s="127"/>
      <c r="H2519" s="128">
        <v>504.9</v>
      </c>
      <c r="I2519" s="151">
        <v>70</v>
      </c>
      <c r="J2519" s="128">
        <v>504.9</v>
      </c>
    </row>
    <row r="2520" spans="1:32" ht="14.25" outlineLevel="1">
      <c r="A2520" s="152"/>
      <c r="B2520" s="153"/>
      <c r="C2520" s="153" t="s">
        <v>93</v>
      </c>
      <c r="D2520" s="154" t="s">
        <v>94</v>
      </c>
      <c r="E2520" s="155">
        <v>6.67</v>
      </c>
      <c r="F2520" s="156"/>
      <c r="G2520" s="157" t="s">
        <v>961</v>
      </c>
      <c r="H2520" s="158">
        <v>72.707135399999999</v>
      </c>
      <c r="I2520" s="159"/>
      <c r="J2520" s="158"/>
    </row>
    <row r="2521" spans="1:32" ht="15" outlineLevel="1">
      <c r="C2521" s="131" t="s">
        <v>95</v>
      </c>
      <c r="G2521" s="225">
        <v>3875.0300000000061</v>
      </c>
      <c r="H2521" s="225"/>
      <c r="I2521" s="225">
        <v>3875.0300000000061</v>
      </c>
      <c r="J2521" s="225"/>
      <c r="O2521" s="79">
        <v>3875.0300000000061</v>
      </c>
      <c r="P2521" s="79">
        <v>3875.0300000000061</v>
      </c>
    </row>
    <row r="2522" spans="1:32" ht="28.5" outlineLevel="1">
      <c r="A2522" s="152" t="s">
        <v>1297</v>
      </c>
      <c r="B2522" s="153" t="s">
        <v>1047</v>
      </c>
      <c r="C2522" s="153" t="s">
        <v>1048</v>
      </c>
      <c r="D2522" s="154" t="s">
        <v>21</v>
      </c>
      <c r="E2522" s="155">
        <v>24.63</v>
      </c>
      <c r="F2522" s="156">
        <v>352.02</v>
      </c>
      <c r="G2522" s="157" t="s">
        <v>98</v>
      </c>
      <c r="H2522" s="158">
        <v>8670.25</v>
      </c>
      <c r="I2522" s="159">
        <v>1</v>
      </c>
      <c r="J2522" s="158">
        <v>8670.25</v>
      </c>
      <c r="R2522" s="47">
        <v>0</v>
      </c>
      <c r="S2522" s="47">
        <v>0</v>
      </c>
      <c r="T2522" s="47">
        <v>0</v>
      </c>
      <c r="U2522" s="47">
        <v>0</v>
      </c>
    </row>
    <row r="2523" spans="1:32" ht="15" outlineLevel="1">
      <c r="C2523" s="131" t="s">
        <v>95</v>
      </c>
      <c r="G2523" s="225">
        <v>8670.25</v>
      </c>
      <c r="H2523" s="225"/>
      <c r="I2523" s="225">
        <v>8670.25</v>
      </c>
      <c r="J2523" s="225"/>
      <c r="O2523" s="47">
        <v>8670.25</v>
      </c>
      <c r="P2523" s="47">
        <v>8670.25</v>
      </c>
    </row>
    <row r="2524" spans="1:32" ht="28.5" outlineLevel="1">
      <c r="A2524" s="152" t="s">
        <v>1298</v>
      </c>
      <c r="B2524" s="153" t="s">
        <v>1299</v>
      </c>
      <c r="C2524" s="153" t="s">
        <v>1300</v>
      </c>
      <c r="D2524" s="154" t="s">
        <v>21</v>
      </c>
      <c r="E2524" s="155">
        <v>54.36</v>
      </c>
      <c r="F2524" s="156">
        <v>43.65</v>
      </c>
      <c r="G2524" s="157" t="s">
        <v>98</v>
      </c>
      <c r="H2524" s="158">
        <v>2372.81</v>
      </c>
      <c r="I2524" s="159">
        <v>1</v>
      </c>
      <c r="J2524" s="158">
        <v>2372.81</v>
      </c>
      <c r="R2524" s="47">
        <v>0</v>
      </c>
      <c r="S2524" s="47">
        <v>0</v>
      </c>
      <c r="T2524" s="47">
        <v>0</v>
      </c>
      <c r="U2524" s="47">
        <v>0</v>
      </c>
    </row>
    <row r="2525" spans="1:32" ht="15" outlineLevel="1">
      <c r="C2525" s="131" t="s">
        <v>95</v>
      </c>
      <c r="G2525" s="225">
        <v>2372.81</v>
      </c>
      <c r="H2525" s="225"/>
      <c r="I2525" s="225">
        <v>2372.81</v>
      </c>
      <c r="J2525" s="225"/>
      <c r="O2525" s="47">
        <v>2372.81</v>
      </c>
      <c r="P2525" s="47">
        <v>2372.81</v>
      </c>
    </row>
    <row r="2526" spans="1:32" outlineLevel="1"/>
    <row r="2527" spans="1:32" ht="15" outlineLevel="1">
      <c r="A2527" s="240" t="s">
        <v>1301</v>
      </c>
      <c r="B2527" s="240"/>
      <c r="C2527" s="240"/>
      <c r="D2527" s="240"/>
      <c r="E2527" s="240"/>
      <c r="F2527" s="240"/>
      <c r="G2527" s="225">
        <v>707190.18</v>
      </c>
      <c r="H2527" s="225"/>
      <c r="I2527" s="225">
        <v>707190.18</v>
      </c>
      <c r="J2527" s="225"/>
      <c r="AF2527" s="85" t="s">
        <v>1301</v>
      </c>
    </row>
    <row r="2528" spans="1:32" outlineLevel="1"/>
    <row r="2529" spans="1:32" outlineLevel="1"/>
    <row r="2530" spans="1:32" outlineLevel="1"/>
    <row r="2531" spans="1:32" ht="15" outlineLevel="1">
      <c r="A2531" s="240" t="s">
        <v>1302</v>
      </c>
      <c r="B2531" s="240"/>
      <c r="C2531" s="240"/>
      <c r="D2531" s="240"/>
      <c r="E2531" s="240"/>
      <c r="F2531" s="240"/>
      <c r="G2531" s="225">
        <f>1057440.75-18701.57</f>
        <v>1038739.18</v>
      </c>
      <c r="H2531" s="225"/>
      <c r="I2531" s="225">
        <f>1057440.75-18701.57</f>
        <v>1038739.18</v>
      </c>
      <c r="J2531" s="225"/>
      <c r="L2531" s="193">
        <v>18701.570000000007</v>
      </c>
      <c r="AF2531" s="85" t="s">
        <v>1302</v>
      </c>
    </row>
    <row r="2532" spans="1:32" outlineLevel="1"/>
    <row r="2533" spans="1:32" outlineLevel="1"/>
    <row r="2534" spans="1:32" outlineLevel="1"/>
    <row r="2535" spans="1:32" ht="16.5" outlineLevel="1">
      <c r="A2535" s="229" t="s">
        <v>1303</v>
      </c>
      <c r="B2535" s="229"/>
      <c r="C2535" s="229"/>
      <c r="D2535" s="229"/>
      <c r="E2535" s="229"/>
      <c r="F2535" s="229"/>
      <c r="G2535" s="229"/>
      <c r="H2535" s="229"/>
      <c r="I2535" s="229"/>
      <c r="J2535" s="229"/>
      <c r="AE2535" s="63" t="s">
        <v>1303</v>
      </c>
    </row>
    <row r="2536" spans="1:32" ht="42.75" outlineLevel="1">
      <c r="A2536" s="147" t="s">
        <v>1304</v>
      </c>
      <c r="B2536" s="148" t="s">
        <v>1305</v>
      </c>
      <c r="C2536" s="148" t="s">
        <v>1306</v>
      </c>
      <c r="D2536" s="149" t="s">
        <v>530</v>
      </c>
      <c r="E2536" s="134">
        <v>0.48</v>
      </c>
      <c r="F2536" s="150"/>
      <c r="G2536" s="127"/>
      <c r="H2536" s="128"/>
      <c r="I2536" s="151" t="s">
        <v>98</v>
      </c>
      <c r="J2536" s="128"/>
      <c r="R2536" s="47">
        <v>500.84</v>
      </c>
      <c r="S2536" s="47">
        <v>500.84</v>
      </c>
      <c r="T2536" s="47">
        <v>375.63</v>
      </c>
      <c r="U2536" s="47">
        <v>375.63</v>
      </c>
    </row>
    <row r="2537" spans="1:32" outlineLevel="1">
      <c r="C2537" s="163" t="s">
        <v>1307</v>
      </c>
    </row>
    <row r="2538" spans="1:32" ht="14.25" outlineLevel="1">
      <c r="A2538" s="147"/>
      <c r="B2538" s="148"/>
      <c r="C2538" s="148" t="s">
        <v>88</v>
      </c>
      <c r="D2538" s="149"/>
      <c r="E2538" s="134"/>
      <c r="F2538" s="150">
        <v>1077.44</v>
      </c>
      <c r="G2538" s="127" t="s">
        <v>771</v>
      </c>
      <c r="H2538" s="128">
        <v>620.61</v>
      </c>
      <c r="I2538" s="151">
        <v>1</v>
      </c>
      <c r="J2538" s="128">
        <v>620.61</v>
      </c>
      <c r="Q2538" s="47">
        <v>620.61</v>
      </c>
    </row>
    <row r="2539" spans="1:32" ht="14.25" outlineLevel="1">
      <c r="A2539" s="147"/>
      <c r="B2539" s="148"/>
      <c r="C2539" s="148" t="s">
        <v>89</v>
      </c>
      <c r="D2539" s="149"/>
      <c r="E2539" s="134"/>
      <c r="F2539" s="150">
        <v>146.75</v>
      </c>
      <c r="G2539" s="127" t="s">
        <v>771</v>
      </c>
      <c r="H2539" s="128">
        <v>84.53</v>
      </c>
      <c r="I2539" s="151">
        <v>1</v>
      </c>
      <c r="J2539" s="128">
        <v>84.53</v>
      </c>
    </row>
    <row r="2540" spans="1:32" ht="14.25" outlineLevel="1">
      <c r="A2540" s="147"/>
      <c r="B2540" s="148"/>
      <c r="C2540" s="148" t="s">
        <v>96</v>
      </c>
      <c r="D2540" s="149"/>
      <c r="E2540" s="134"/>
      <c r="F2540" s="150">
        <v>9.4499999999999993</v>
      </c>
      <c r="G2540" s="127" t="s">
        <v>771</v>
      </c>
      <c r="H2540" s="160">
        <v>5.44</v>
      </c>
      <c r="I2540" s="151">
        <v>1</v>
      </c>
      <c r="J2540" s="160">
        <v>5.44</v>
      </c>
      <c r="Q2540" s="47">
        <v>5.44</v>
      </c>
    </row>
    <row r="2541" spans="1:32" ht="14.25" outlineLevel="1">
      <c r="A2541" s="147"/>
      <c r="B2541" s="148"/>
      <c r="C2541" s="148" t="s">
        <v>97</v>
      </c>
      <c r="D2541" s="149"/>
      <c r="E2541" s="134"/>
      <c r="F2541" s="150">
        <v>126.63</v>
      </c>
      <c r="G2541" s="127" t="s">
        <v>98</v>
      </c>
      <c r="H2541" s="128">
        <v>60.78</v>
      </c>
      <c r="I2541" s="151">
        <v>1</v>
      </c>
      <c r="J2541" s="128">
        <v>60.78</v>
      </c>
    </row>
    <row r="2542" spans="1:32" ht="14.25" outlineLevel="1">
      <c r="A2542" s="147"/>
      <c r="B2542" s="148"/>
      <c r="C2542" s="148" t="s">
        <v>90</v>
      </c>
      <c r="D2542" s="149" t="s">
        <v>91</v>
      </c>
      <c r="E2542" s="134">
        <v>80</v>
      </c>
      <c r="F2542" s="150"/>
      <c r="G2542" s="127"/>
      <c r="H2542" s="128">
        <v>500.84</v>
      </c>
      <c r="I2542" s="151">
        <v>80</v>
      </c>
      <c r="J2542" s="128">
        <v>500.84</v>
      </c>
    </row>
    <row r="2543" spans="1:32" ht="14.25" outlineLevel="1">
      <c r="A2543" s="147"/>
      <c r="B2543" s="148"/>
      <c r="C2543" s="148" t="s">
        <v>92</v>
      </c>
      <c r="D2543" s="149" t="s">
        <v>91</v>
      </c>
      <c r="E2543" s="134">
        <v>60</v>
      </c>
      <c r="F2543" s="150"/>
      <c r="G2543" s="127"/>
      <c r="H2543" s="128">
        <v>375.63</v>
      </c>
      <c r="I2543" s="151">
        <v>60</v>
      </c>
      <c r="J2543" s="128">
        <v>375.63</v>
      </c>
    </row>
    <row r="2544" spans="1:32" ht="14.25" outlineLevel="1">
      <c r="A2544" s="152"/>
      <c r="B2544" s="153"/>
      <c r="C2544" s="153" t="s">
        <v>93</v>
      </c>
      <c r="D2544" s="154" t="s">
        <v>94</v>
      </c>
      <c r="E2544" s="155">
        <v>112</v>
      </c>
      <c r="F2544" s="156"/>
      <c r="G2544" s="157" t="s">
        <v>771</v>
      </c>
      <c r="H2544" s="158">
        <v>64.512</v>
      </c>
      <c r="I2544" s="159"/>
      <c r="J2544" s="158"/>
    </row>
    <row r="2545" spans="1:21" ht="15" outlineLevel="1">
      <c r="C2545" s="131" t="s">
        <v>95</v>
      </c>
      <c r="G2545" s="225">
        <v>1642.3899999999999</v>
      </c>
      <c r="H2545" s="225"/>
      <c r="I2545" s="225">
        <v>1642.3899999999999</v>
      </c>
      <c r="J2545" s="225"/>
      <c r="O2545" s="79">
        <v>1642.3899999999999</v>
      </c>
      <c r="P2545" s="79">
        <v>1642.3899999999999</v>
      </c>
    </row>
    <row r="2546" spans="1:21" ht="42.75" outlineLevel="1">
      <c r="A2546" s="152" t="s">
        <v>1308</v>
      </c>
      <c r="B2546" s="153" t="s">
        <v>1309</v>
      </c>
      <c r="C2546" s="153" t="s">
        <v>1310</v>
      </c>
      <c r="D2546" s="154" t="s">
        <v>687</v>
      </c>
      <c r="E2546" s="155">
        <v>24.5</v>
      </c>
      <c r="F2546" s="156">
        <v>82.32</v>
      </c>
      <c r="G2546" s="157" t="s">
        <v>98</v>
      </c>
      <c r="H2546" s="158">
        <v>2016.84</v>
      </c>
      <c r="I2546" s="159">
        <v>1</v>
      </c>
      <c r="J2546" s="158">
        <v>2016.84</v>
      </c>
      <c r="R2546" s="47">
        <v>0</v>
      </c>
      <c r="S2546" s="47">
        <v>0</v>
      </c>
      <c r="T2546" s="47">
        <v>0</v>
      </c>
      <c r="U2546" s="47">
        <v>0</v>
      </c>
    </row>
    <row r="2547" spans="1:21" ht="15" outlineLevel="1">
      <c r="C2547" s="131" t="s">
        <v>95</v>
      </c>
      <c r="G2547" s="225">
        <v>2016.84</v>
      </c>
      <c r="H2547" s="225"/>
      <c r="I2547" s="225">
        <v>2016.84</v>
      </c>
      <c r="J2547" s="225"/>
      <c r="O2547" s="47">
        <v>2016.84</v>
      </c>
      <c r="P2547" s="47">
        <v>2016.84</v>
      </c>
    </row>
    <row r="2548" spans="1:21" ht="42.75" outlineLevel="1">
      <c r="A2548" s="152" t="s">
        <v>1311</v>
      </c>
      <c r="B2548" s="153" t="s">
        <v>1312</v>
      </c>
      <c r="C2548" s="153" t="s">
        <v>1313</v>
      </c>
      <c r="D2548" s="154" t="s">
        <v>687</v>
      </c>
      <c r="E2548" s="155">
        <v>24</v>
      </c>
      <c r="F2548" s="156">
        <v>103.72</v>
      </c>
      <c r="G2548" s="157" t="s">
        <v>98</v>
      </c>
      <c r="H2548" s="158">
        <v>2489.2800000000002</v>
      </c>
      <c r="I2548" s="159">
        <v>1</v>
      </c>
      <c r="J2548" s="158">
        <v>2489.2800000000002</v>
      </c>
      <c r="R2548" s="47">
        <v>0</v>
      </c>
      <c r="S2548" s="47">
        <v>0</v>
      </c>
      <c r="T2548" s="47">
        <v>0</v>
      </c>
      <c r="U2548" s="47">
        <v>0</v>
      </c>
    </row>
    <row r="2549" spans="1:21" ht="15" outlineLevel="1">
      <c r="C2549" s="131" t="s">
        <v>95</v>
      </c>
      <c r="G2549" s="225">
        <v>2489.2800000000002</v>
      </c>
      <c r="H2549" s="225"/>
      <c r="I2549" s="225">
        <v>2489.2800000000002</v>
      </c>
      <c r="J2549" s="225"/>
      <c r="O2549" s="47">
        <v>2489.2800000000002</v>
      </c>
      <c r="P2549" s="47">
        <v>2489.2800000000002</v>
      </c>
    </row>
    <row r="2550" spans="1:21" ht="42.75" outlineLevel="1">
      <c r="A2550" s="147" t="s">
        <v>1314</v>
      </c>
      <c r="B2550" s="148" t="s">
        <v>1315</v>
      </c>
      <c r="C2550" s="148" t="s">
        <v>1316</v>
      </c>
      <c r="D2550" s="149" t="s">
        <v>530</v>
      </c>
      <c r="E2550" s="134">
        <v>0.48499999999999999</v>
      </c>
      <c r="F2550" s="150"/>
      <c r="G2550" s="127"/>
      <c r="H2550" s="128"/>
      <c r="I2550" s="151" t="s">
        <v>98</v>
      </c>
      <c r="J2550" s="128"/>
      <c r="R2550" s="47">
        <v>528.54</v>
      </c>
      <c r="S2550" s="47">
        <v>528.54</v>
      </c>
      <c r="T2550" s="47">
        <v>396.4</v>
      </c>
      <c r="U2550" s="47">
        <v>396.4</v>
      </c>
    </row>
    <row r="2551" spans="1:21" outlineLevel="1">
      <c r="C2551" s="163" t="s">
        <v>1317</v>
      </c>
    </row>
    <row r="2552" spans="1:21" ht="14.25" outlineLevel="1">
      <c r="A2552" s="147"/>
      <c r="B2552" s="148"/>
      <c r="C2552" s="148" t="s">
        <v>88</v>
      </c>
      <c r="D2552" s="149"/>
      <c r="E2552" s="134"/>
      <c r="F2552" s="150">
        <v>1096.68</v>
      </c>
      <c r="G2552" s="127" t="s">
        <v>771</v>
      </c>
      <c r="H2552" s="128">
        <v>638.27</v>
      </c>
      <c r="I2552" s="151">
        <v>1</v>
      </c>
      <c r="J2552" s="128">
        <v>638.27</v>
      </c>
      <c r="Q2552" s="47">
        <v>638.27</v>
      </c>
    </row>
    <row r="2553" spans="1:21" ht="14.25" outlineLevel="1">
      <c r="A2553" s="147"/>
      <c r="B2553" s="148"/>
      <c r="C2553" s="148" t="s">
        <v>89</v>
      </c>
      <c r="D2553" s="149"/>
      <c r="E2553" s="134"/>
      <c r="F2553" s="150">
        <v>452.15</v>
      </c>
      <c r="G2553" s="127" t="s">
        <v>771</v>
      </c>
      <c r="H2553" s="128">
        <v>263.14999999999998</v>
      </c>
      <c r="I2553" s="151">
        <v>1</v>
      </c>
      <c r="J2553" s="128">
        <v>263.14999999999998</v>
      </c>
    </row>
    <row r="2554" spans="1:21" ht="14.25" outlineLevel="1">
      <c r="A2554" s="147"/>
      <c r="B2554" s="148"/>
      <c r="C2554" s="148" t="s">
        <v>96</v>
      </c>
      <c r="D2554" s="149"/>
      <c r="E2554" s="134"/>
      <c r="F2554" s="150">
        <v>38.479999999999997</v>
      </c>
      <c r="G2554" s="127" t="s">
        <v>771</v>
      </c>
      <c r="H2554" s="160">
        <v>22.4</v>
      </c>
      <c r="I2554" s="151">
        <v>1</v>
      </c>
      <c r="J2554" s="160">
        <v>22.4</v>
      </c>
      <c r="Q2554" s="47">
        <v>22.4</v>
      </c>
    </row>
    <row r="2555" spans="1:21" ht="14.25" outlineLevel="1">
      <c r="A2555" s="147"/>
      <c r="B2555" s="148"/>
      <c r="C2555" s="148" t="s">
        <v>97</v>
      </c>
      <c r="D2555" s="149"/>
      <c r="E2555" s="134"/>
      <c r="F2555" s="150">
        <v>278.01</v>
      </c>
      <c r="G2555" s="127" t="s">
        <v>98</v>
      </c>
      <c r="H2555" s="128">
        <v>134.83000000000001</v>
      </c>
      <c r="I2555" s="151">
        <v>1</v>
      </c>
      <c r="J2555" s="128">
        <v>134.83000000000001</v>
      </c>
    </row>
    <row r="2556" spans="1:21" ht="14.25" outlineLevel="1">
      <c r="A2556" s="147"/>
      <c r="B2556" s="148"/>
      <c r="C2556" s="148" t="s">
        <v>90</v>
      </c>
      <c r="D2556" s="149" t="s">
        <v>91</v>
      </c>
      <c r="E2556" s="134">
        <v>80</v>
      </c>
      <c r="F2556" s="150"/>
      <c r="G2556" s="127"/>
      <c r="H2556" s="128">
        <v>528.54</v>
      </c>
      <c r="I2556" s="151">
        <v>80</v>
      </c>
      <c r="J2556" s="128">
        <v>528.54</v>
      </c>
    </row>
    <row r="2557" spans="1:21" ht="14.25" outlineLevel="1">
      <c r="A2557" s="147"/>
      <c r="B2557" s="148"/>
      <c r="C2557" s="148" t="s">
        <v>92</v>
      </c>
      <c r="D2557" s="149" t="s">
        <v>91</v>
      </c>
      <c r="E2557" s="134">
        <v>60</v>
      </c>
      <c r="F2557" s="150"/>
      <c r="G2557" s="127"/>
      <c r="H2557" s="128">
        <v>396.4</v>
      </c>
      <c r="I2557" s="151">
        <v>60</v>
      </c>
      <c r="J2557" s="128">
        <v>396.4</v>
      </c>
    </row>
    <row r="2558" spans="1:21" ht="14.25" outlineLevel="1">
      <c r="A2558" s="152"/>
      <c r="B2558" s="153"/>
      <c r="C2558" s="153" t="s">
        <v>93</v>
      </c>
      <c r="D2558" s="154" t="s">
        <v>94</v>
      </c>
      <c r="E2558" s="155">
        <v>114</v>
      </c>
      <c r="F2558" s="156"/>
      <c r="G2558" s="157" t="s">
        <v>771</v>
      </c>
      <c r="H2558" s="158">
        <v>66.347999999999985</v>
      </c>
      <c r="I2558" s="159"/>
      <c r="J2558" s="158"/>
    </row>
    <row r="2559" spans="1:21" ht="15" outlineLevel="1">
      <c r="C2559" s="131" t="s">
        <v>95</v>
      </c>
      <c r="G2559" s="225">
        <v>1961.19</v>
      </c>
      <c r="H2559" s="225"/>
      <c r="I2559" s="225">
        <v>1961.19</v>
      </c>
      <c r="J2559" s="225"/>
      <c r="O2559" s="79">
        <v>1961.19</v>
      </c>
      <c r="P2559" s="79">
        <v>1961.19</v>
      </c>
    </row>
    <row r="2560" spans="1:21" ht="42.75" outlineLevel="1">
      <c r="A2560" s="152" t="s">
        <v>1318</v>
      </c>
      <c r="B2560" s="153" t="s">
        <v>1319</v>
      </c>
      <c r="C2560" s="153" t="s">
        <v>1320</v>
      </c>
      <c r="D2560" s="154" t="s">
        <v>687</v>
      </c>
      <c r="E2560" s="155">
        <v>24</v>
      </c>
      <c r="F2560" s="156">
        <v>229.35</v>
      </c>
      <c r="G2560" s="157" t="s">
        <v>98</v>
      </c>
      <c r="H2560" s="158">
        <v>5504.4</v>
      </c>
      <c r="I2560" s="159">
        <v>1</v>
      </c>
      <c r="J2560" s="158">
        <v>5504.4</v>
      </c>
      <c r="R2560" s="47">
        <v>0</v>
      </c>
      <c r="S2560" s="47">
        <v>0</v>
      </c>
      <c r="T2560" s="47">
        <v>0</v>
      </c>
      <c r="U2560" s="47">
        <v>0</v>
      </c>
    </row>
    <row r="2561" spans="1:21" ht="15" outlineLevel="1">
      <c r="C2561" s="131" t="s">
        <v>95</v>
      </c>
      <c r="G2561" s="225">
        <v>5504.4</v>
      </c>
      <c r="H2561" s="225"/>
      <c r="I2561" s="225">
        <v>5504.4</v>
      </c>
      <c r="J2561" s="225"/>
      <c r="O2561" s="47">
        <v>5504.4</v>
      </c>
      <c r="P2561" s="47">
        <v>5504.4</v>
      </c>
    </row>
    <row r="2562" spans="1:21" ht="42.75" outlineLevel="1">
      <c r="A2562" s="152" t="s">
        <v>1321</v>
      </c>
      <c r="B2562" s="153" t="s">
        <v>1322</v>
      </c>
      <c r="C2562" s="153" t="s">
        <v>1323</v>
      </c>
      <c r="D2562" s="154" t="s">
        <v>687</v>
      </c>
      <c r="E2562" s="155">
        <v>24.5</v>
      </c>
      <c r="F2562" s="156">
        <v>189.84</v>
      </c>
      <c r="G2562" s="157" t="s">
        <v>98</v>
      </c>
      <c r="H2562" s="158">
        <v>4651.08</v>
      </c>
      <c r="I2562" s="159">
        <v>1</v>
      </c>
      <c r="J2562" s="158">
        <v>4651.08</v>
      </c>
      <c r="R2562" s="47">
        <v>0</v>
      </c>
      <c r="S2562" s="47">
        <v>0</v>
      </c>
      <c r="T2562" s="47">
        <v>0</v>
      </c>
      <c r="U2562" s="47">
        <v>0</v>
      </c>
    </row>
    <row r="2563" spans="1:21" ht="15" outlineLevel="1">
      <c r="C2563" s="131" t="s">
        <v>95</v>
      </c>
      <c r="G2563" s="225">
        <v>4651.08</v>
      </c>
      <c r="H2563" s="225"/>
      <c r="I2563" s="225">
        <v>4651.08</v>
      </c>
      <c r="J2563" s="225"/>
      <c r="O2563" s="47">
        <v>4651.08</v>
      </c>
      <c r="P2563" s="47">
        <v>4651.08</v>
      </c>
    </row>
    <row r="2564" spans="1:21" ht="57" outlineLevel="1">
      <c r="A2564" s="147" t="s">
        <v>1324</v>
      </c>
      <c r="B2564" s="148" t="s">
        <v>1325</v>
      </c>
      <c r="C2564" s="148" t="s">
        <v>737</v>
      </c>
      <c r="D2564" s="149" t="s">
        <v>738</v>
      </c>
      <c r="E2564" s="134">
        <v>9.6999999999999993</v>
      </c>
      <c r="F2564" s="150"/>
      <c r="G2564" s="127"/>
      <c r="H2564" s="128"/>
      <c r="I2564" s="151" t="s">
        <v>98</v>
      </c>
      <c r="J2564" s="128"/>
      <c r="R2564" s="47">
        <v>467.44</v>
      </c>
      <c r="S2564" s="47">
        <v>467.44</v>
      </c>
      <c r="T2564" s="47">
        <v>327.20999999999998</v>
      </c>
      <c r="U2564" s="47">
        <v>327.20999999999998</v>
      </c>
    </row>
    <row r="2565" spans="1:21" outlineLevel="1">
      <c r="C2565" s="163" t="s">
        <v>1326</v>
      </c>
    </row>
    <row r="2566" spans="1:21" ht="14.25" outlineLevel="1">
      <c r="A2566" s="147"/>
      <c r="B2566" s="148"/>
      <c r="C2566" s="148" t="s">
        <v>88</v>
      </c>
      <c r="D2566" s="149"/>
      <c r="E2566" s="134"/>
      <c r="F2566" s="150">
        <v>34.92</v>
      </c>
      <c r="G2566" s="127" t="s">
        <v>1327</v>
      </c>
      <c r="H2566" s="128">
        <v>467.44</v>
      </c>
      <c r="I2566" s="151">
        <v>1</v>
      </c>
      <c r="J2566" s="128">
        <v>467.44</v>
      </c>
      <c r="Q2566" s="47">
        <v>467.44</v>
      </c>
    </row>
    <row r="2567" spans="1:21" ht="14.25" outlineLevel="1">
      <c r="A2567" s="147"/>
      <c r="B2567" s="148"/>
      <c r="C2567" s="148" t="s">
        <v>89</v>
      </c>
      <c r="D2567" s="149"/>
      <c r="E2567" s="134"/>
      <c r="F2567" s="150">
        <v>22.63</v>
      </c>
      <c r="G2567" s="127" t="s">
        <v>1328</v>
      </c>
      <c r="H2567" s="128">
        <v>329.27</v>
      </c>
      <c r="I2567" s="151">
        <v>1</v>
      </c>
      <c r="J2567" s="128">
        <v>329.27</v>
      </c>
    </row>
    <row r="2568" spans="1:21" ht="14.25" outlineLevel="1">
      <c r="A2568" s="147"/>
      <c r="B2568" s="148"/>
      <c r="C2568" s="148" t="s">
        <v>97</v>
      </c>
      <c r="D2568" s="149"/>
      <c r="E2568" s="134"/>
      <c r="F2568" s="150">
        <v>2044.28</v>
      </c>
      <c r="G2568" s="127" t="s">
        <v>98</v>
      </c>
      <c r="H2568" s="128">
        <v>19829.52</v>
      </c>
      <c r="I2568" s="151">
        <v>1</v>
      </c>
      <c r="J2568" s="128">
        <v>19829.52</v>
      </c>
    </row>
    <row r="2569" spans="1:21" ht="42.75" outlineLevel="1">
      <c r="A2569" s="147" t="s">
        <v>1329</v>
      </c>
      <c r="B2569" s="148" t="s">
        <v>740</v>
      </c>
      <c r="C2569" s="148" t="s">
        <v>741</v>
      </c>
      <c r="D2569" s="149" t="s">
        <v>687</v>
      </c>
      <c r="E2569" s="134">
        <v>-106.7</v>
      </c>
      <c r="F2569" s="150">
        <v>142.44999999999999</v>
      </c>
      <c r="G2569" s="164" t="s">
        <v>98</v>
      </c>
      <c r="H2569" s="128">
        <v>-15199.42</v>
      </c>
      <c r="I2569" s="151">
        <v>1</v>
      </c>
      <c r="J2569" s="128">
        <v>-15199.42</v>
      </c>
      <c r="R2569" s="47">
        <v>0</v>
      </c>
      <c r="S2569" s="47">
        <v>0</v>
      </c>
      <c r="T2569" s="47">
        <v>0</v>
      </c>
      <c r="U2569" s="47">
        <v>0</v>
      </c>
    </row>
    <row r="2570" spans="1:21" ht="14.25" outlineLevel="1">
      <c r="A2570" s="147" t="s">
        <v>1330</v>
      </c>
      <c r="B2570" s="148" t="s">
        <v>1045</v>
      </c>
      <c r="C2570" s="148" t="s">
        <v>1046</v>
      </c>
      <c r="D2570" s="149" t="s">
        <v>554</v>
      </c>
      <c r="E2570" s="134">
        <v>-13.948599999999999</v>
      </c>
      <c r="F2570" s="150">
        <v>269.51</v>
      </c>
      <c r="G2570" s="164" t="s">
        <v>98</v>
      </c>
      <c r="H2570" s="128">
        <v>-3759.29</v>
      </c>
      <c r="I2570" s="151">
        <v>1</v>
      </c>
      <c r="J2570" s="128">
        <v>-3759.29</v>
      </c>
      <c r="R2570" s="47">
        <v>0</v>
      </c>
      <c r="S2570" s="47">
        <v>0</v>
      </c>
      <c r="T2570" s="47">
        <v>0</v>
      </c>
      <c r="U2570" s="47">
        <v>0</v>
      </c>
    </row>
    <row r="2571" spans="1:21" ht="14.25" outlineLevel="1">
      <c r="A2571" s="147"/>
      <c r="B2571" s="148"/>
      <c r="C2571" s="148" t="s">
        <v>90</v>
      </c>
      <c r="D2571" s="149" t="s">
        <v>91</v>
      </c>
      <c r="E2571" s="134">
        <v>100</v>
      </c>
      <c r="F2571" s="150"/>
      <c r="G2571" s="127"/>
      <c r="H2571" s="128">
        <v>467.44</v>
      </c>
      <c r="I2571" s="151">
        <v>100</v>
      </c>
      <c r="J2571" s="128">
        <v>467.44</v>
      </c>
    </row>
    <row r="2572" spans="1:21" ht="14.25" outlineLevel="1">
      <c r="A2572" s="147"/>
      <c r="B2572" s="148"/>
      <c r="C2572" s="148" t="s">
        <v>92</v>
      </c>
      <c r="D2572" s="149" t="s">
        <v>91</v>
      </c>
      <c r="E2572" s="134">
        <v>70</v>
      </c>
      <c r="F2572" s="150"/>
      <c r="G2572" s="127"/>
      <c r="H2572" s="128">
        <v>327.20999999999998</v>
      </c>
      <c r="I2572" s="151">
        <v>70</v>
      </c>
      <c r="J2572" s="128">
        <v>327.20999999999998</v>
      </c>
    </row>
    <row r="2573" spans="1:21" ht="14.25" outlineLevel="1">
      <c r="A2573" s="152"/>
      <c r="B2573" s="153"/>
      <c r="C2573" s="153" t="s">
        <v>93</v>
      </c>
      <c r="D2573" s="154" t="s">
        <v>94</v>
      </c>
      <c r="E2573" s="155">
        <v>3.52</v>
      </c>
      <c r="F2573" s="156"/>
      <c r="G2573" s="157" t="s">
        <v>1327</v>
      </c>
      <c r="H2573" s="158">
        <v>47.118719999999996</v>
      </c>
      <c r="I2573" s="159"/>
      <c r="J2573" s="158"/>
    </row>
    <row r="2574" spans="1:21" ht="15" outlineLevel="1">
      <c r="C2574" s="131" t="s">
        <v>95</v>
      </c>
      <c r="G2574" s="225">
        <v>2462.1699999999983</v>
      </c>
      <c r="H2574" s="225"/>
      <c r="I2574" s="225">
        <v>2462.1699999999983</v>
      </c>
      <c r="J2574" s="225"/>
      <c r="O2574" s="79">
        <v>2462.1699999999983</v>
      </c>
      <c r="P2574" s="79">
        <v>2462.1699999999983</v>
      </c>
    </row>
    <row r="2575" spans="1:21" ht="42.75" outlineLevel="1">
      <c r="A2575" s="152" t="s">
        <v>1331</v>
      </c>
      <c r="B2575" s="153" t="s">
        <v>764</v>
      </c>
      <c r="C2575" s="153" t="s">
        <v>765</v>
      </c>
      <c r="D2575" s="154" t="s">
        <v>684</v>
      </c>
      <c r="E2575" s="155">
        <v>2.4500000000000002</v>
      </c>
      <c r="F2575" s="156">
        <v>322.8</v>
      </c>
      <c r="G2575" s="157" t="s">
        <v>98</v>
      </c>
      <c r="H2575" s="158">
        <v>790.86</v>
      </c>
      <c r="I2575" s="159">
        <v>1</v>
      </c>
      <c r="J2575" s="158">
        <v>790.86</v>
      </c>
      <c r="R2575" s="47">
        <v>0</v>
      </c>
      <c r="S2575" s="47">
        <v>0</v>
      </c>
      <c r="T2575" s="47">
        <v>0</v>
      </c>
      <c r="U2575" s="47">
        <v>0</v>
      </c>
    </row>
    <row r="2576" spans="1:21" ht="15" outlineLevel="1">
      <c r="C2576" s="131" t="s">
        <v>95</v>
      </c>
      <c r="G2576" s="225">
        <v>790.86</v>
      </c>
      <c r="H2576" s="225"/>
      <c r="I2576" s="225">
        <v>790.86</v>
      </c>
      <c r="J2576" s="225"/>
      <c r="O2576" s="47">
        <v>790.86</v>
      </c>
      <c r="P2576" s="47">
        <v>790.86</v>
      </c>
    </row>
    <row r="2577" spans="1:37" ht="42.75" outlineLevel="1">
      <c r="A2577" s="152" t="s">
        <v>1332</v>
      </c>
      <c r="B2577" s="153" t="s">
        <v>1333</v>
      </c>
      <c r="C2577" s="153" t="s">
        <v>1334</v>
      </c>
      <c r="D2577" s="154" t="s">
        <v>684</v>
      </c>
      <c r="E2577" s="155">
        <v>2.4</v>
      </c>
      <c r="F2577" s="156">
        <v>347</v>
      </c>
      <c r="G2577" s="157" t="s">
        <v>98</v>
      </c>
      <c r="H2577" s="158">
        <v>832.8</v>
      </c>
      <c r="I2577" s="159">
        <v>1</v>
      </c>
      <c r="J2577" s="158">
        <v>832.8</v>
      </c>
      <c r="R2577" s="47">
        <v>0</v>
      </c>
      <c r="S2577" s="47">
        <v>0</v>
      </c>
      <c r="T2577" s="47">
        <v>0</v>
      </c>
      <c r="U2577" s="47">
        <v>0</v>
      </c>
    </row>
    <row r="2578" spans="1:37" ht="15" outlineLevel="1">
      <c r="C2578" s="131" t="s">
        <v>95</v>
      </c>
      <c r="G2578" s="225">
        <v>832.8</v>
      </c>
      <c r="H2578" s="225"/>
      <c r="I2578" s="225">
        <v>832.8</v>
      </c>
      <c r="J2578" s="225"/>
      <c r="O2578" s="47">
        <v>832.8</v>
      </c>
      <c r="P2578" s="47">
        <v>832.8</v>
      </c>
    </row>
    <row r="2579" spans="1:37" ht="42.75" outlineLevel="1">
      <c r="A2579" s="152" t="s">
        <v>1335</v>
      </c>
      <c r="B2579" s="153" t="s">
        <v>766</v>
      </c>
      <c r="C2579" s="153" t="s">
        <v>767</v>
      </c>
      <c r="D2579" s="154" t="s">
        <v>684</v>
      </c>
      <c r="E2579" s="155">
        <v>2.4500000000000002</v>
      </c>
      <c r="F2579" s="156">
        <v>422.4</v>
      </c>
      <c r="G2579" s="157" t="s">
        <v>98</v>
      </c>
      <c r="H2579" s="158">
        <v>1034.8800000000001</v>
      </c>
      <c r="I2579" s="159">
        <v>1</v>
      </c>
      <c r="J2579" s="158">
        <v>1034.8800000000001</v>
      </c>
      <c r="R2579" s="47">
        <v>0</v>
      </c>
      <c r="S2579" s="47">
        <v>0</v>
      </c>
      <c r="T2579" s="47">
        <v>0</v>
      </c>
      <c r="U2579" s="47">
        <v>0</v>
      </c>
    </row>
    <row r="2580" spans="1:37" ht="15" outlineLevel="1">
      <c r="C2580" s="131" t="s">
        <v>95</v>
      </c>
      <c r="G2580" s="225">
        <v>1034.8800000000001</v>
      </c>
      <c r="H2580" s="225"/>
      <c r="I2580" s="225">
        <v>1034.8800000000001</v>
      </c>
      <c r="J2580" s="225"/>
      <c r="O2580" s="47">
        <v>1034.8800000000001</v>
      </c>
      <c r="P2580" s="47">
        <v>1034.8800000000001</v>
      </c>
    </row>
    <row r="2581" spans="1:37" ht="42.75" outlineLevel="1">
      <c r="A2581" s="152" t="s">
        <v>1336</v>
      </c>
      <c r="B2581" s="153" t="s">
        <v>1337</v>
      </c>
      <c r="C2581" s="153" t="s">
        <v>1338</v>
      </c>
      <c r="D2581" s="154" t="s">
        <v>684</v>
      </c>
      <c r="E2581" s="155">
        <v>2.4</v>
      </c>
      <c r="F2581" s="156">
        <v>569</v>
      </c>
      <c r="G2581" s="157" t="s">
        <v>98</v>
      </c>
      <c r="H2581" s="158">
        <v>1365.6</v>
      </c>
      <c r="I2581" s="159">
        <v>1</v>
      </c>
      <c r="J2581" s="158">
        <v>1365.6</v>
      </c>
      <c r="R2581" s="47">
        <v>0</v>
      </c>
      <c r="S2581" s="47">
        <v>0</v>
      </c>
      <c r="T2581" s="47">
        <v>0</v>
      </c>
      <c r="U2581" s="47">
        <v>0</v>
      </c>
    </row>
    <row r="2582" spans="1:37" ht="15" outlineLevel="1">
      <c r="C2582" s="131" t="s">
        <v>95</v>
      </c>
      <c r="G2582" s="225">
        <v>1365.6</v>
      </c>
      <c r="H2582" s="225"/>
      <c r="I2582" s="225">
        <v>1365.6</v>
      </c>
      <c r="J2582" s="225"/>
      <c r="O2582" s="47">
        <v>1365.6</v>
      </c>
      <c r="P2582" s="47">
        <v>1365.6</v>
      </c>
    </row>
    <row r="2583" spans="1:37" ht="28.5" outlineLevel="1">
      <c r="A2583" s="147" t="s">
        <v>1339</v>
      </c>
      <c r="B2583" s="148" t="s">
        <v>1340</v>
      </c>
      <c r="C2583" s="148" t="s">
        <v>1341</v>
      </c>
      <c r="D2583" s="149" t="s">
        <v>460</v>
      </c>
      <c r="E2583" s="134">
        <v>1</v>
      </c>
      <c r="F2583" s="150"/>
      <c r="G2583" s="127"/>
      <c r="H2583" s="128"/>
      <c r="I2583" s="151" t="s">
        <v>98</v>
      </c>
      <c r="J2583" s="128"/>
      <c r="R2583" s="47">
        <v>636.94000000000005</v>
      </c>
      <c r="S2583" s="47">
        <v>636.94000000000005</v>
      </c>
      <c r="T2583" s="47">
        <v>477.71</v>
      </c>
      <c r="U2583" s="47">
        <v>477.71</v>
      </c>
    </row>
    <row r="2584" spans="1:37" ht="14.25" outlineLevel="1">
      <c r="A2584" s="147"/>
      <c r="B2584" s="148"/>
      <c r="C2584" s="148" t="s">
        <v>88</v>
      </c>
      <c r="D2584" s="149"/>
      <c r="E2584" s="134"/>
      <c r="F2584" s="150">
        <v>648.77</v>
      </c>
      <c r="G2584" s="127" t="s">
        <v>771</v>
      </c>
      <c r="H2584" s="128">
        <v>778.52</v>
      </c>
      <c r="I2584" s="151">
        <v>1</v>
      </c>
      <c r="J2584" s="128">
        <v>778.52</v>
      </c>
      <c r="Q2584" s="47">
        <v>778.52</v>
      </c>
    </row>
    <row r="2585" spans="1:37" ht="14.25" outlineLevel="1">
      <c r="A2585" s="147"/>
      <c r="B2585" s="148"/>
      <c r="C2585" s="148" t="s">
        <v>89</v>
      </c>
      <c r="D2585" s="149"/>
      <c r="E2585" s="134"/>
      <c r="F2585" s="150">
        <v>256.95999999999998</v>
      </c>
      <c r="G2585" s="127" t="s">
        <v>771</v>
      </c>
      <c r="H2585" s="128">
        <v>308.35000000000002</v>
      </c>
      <c r="I2585" s="151">
        <v>1</v>
      </c>
      <c r="J2585" s="128">
        <v>308.35000000000002</v>
      </c>
    </row>
    <row r="2586" spans="1:37" ht="14.25" outlineLevel="1">
      <c r="A2586" s="147"/>
      <c r="B2586" s="148"/>
      <c r="C2586" s="148" t="s">
        <v>96</v>
      </c>
      <c r="D2586" s="149"/>
      <c r="E2586" s="134"/>
      <c r="F2586" s="150">
        <v>14.72</v>
      </c>
      <c r="G2586" s="127" t="s">
        <v>771</v>
      </c>
      <c r="H2586" s="160">
        <v>17.66</v>
      </c>
      <c r="I2586" s="151">
        <v>1</v>
      </c>
      <c r="J2586" s="160">
        <v>17.66</v>
      </c>
      <c r="Q2586" s="47">
        <v>17.66</v>
      </c>
    </row>
    <row r="2587" spans="1:37" ht="14.25" outlineLevel="1">
      <c r="A2587" s="147"/>
      <c r="B2587" s="148"/>
      <c r="C2587" s="148" t="s">
        <v>97</v>
      </c>
      <c r="D2587" s="149"/>
      <c r="E2587" s="134"/>
      <c r="F2587" s="150">
        <v>297.82</v>
      </c>
      <c r="G2587" s="127" t="s">
        <v>98</v>
      </c>
      <c r="H2587" s="128">
        <v>297.82</v>
      </c>
      <c r="I2587" s="151">
        <v>1</v>
      </c>
      <c r="J2587" s="128">
        <v>297.82</v>
      </c>
    </row>
    <row r="2588" spans="1:37" ht="14.25" outlineLevel="1">
      <c r="A2588" s="147"/>
      <c r="B2588" s="148"/>
      <c r="C2588" s="148" t="s">
        <v>90</v>
      </c>
      <c r="D2588" s="149" t="s">
        <v>91</v>
      </c>
      <c r="E2588" s="134">
        <v>80</v>
      </c>
      <c r="F2588" s="150"/>
      <c r="G2588" s="127"/>
      <c r="H2588" s="128">
        <v>636.94000000000005</v>
      </c>
      <c r="I2588" s="151">
        <v>80</v>
      </c>
      <c r="J2588" s="128">
        <v>636.94000000000005</v>
      </c>
    </row>
    <row r="2589" spans="1:37" ht="14.25" outlineLevel="1">
      <c r="A2589" s="147"/>
      <c r="B2589" s="148"/>
      <c r="C2589" s="148" t="s">
        <v>92</v>
      </c>
      <c r="D2589" s="149" t="s">
        <v>91</v>
      </c>
      <c r="E2589" s="134">
        <v>60</v>
      </c>
      <c r="F2589" s="150"/>
      <c r="G2589" s="127"/>
      <c r="H2589" s="128">
        <v>477.71</v>
      </c>
      <c r="I2589" s="151">
        <v>60</v>
      </c>
      <c r="J2589" s="128">
        <v>477.71</v>
      </c>
    </row>
    <row r="2590" spans="1:37" ht="14.25" outlineLevel="1">
      <c r="A2590" s="152"/>
      <c r="B2590" s="153"/>
      <c r="C2590" s="153" t="s">
        <v>93</v>
      </c>
      <c r="D2590" s="154" t="s">
        <v>94</v>
      </c>
      <c r="E2590" s="155">
        <v>65.400000000000006</v>
      </c>
      <c r="F2590" s="156"/>
      <c r="G2590" s="157" t="s">
        <v>771</v>
      </c>
      <c r="H2590" s="158">
        <v>78.48</v>
      </c>
      <c r="I2590" s="159"/>
      <c r="J2590" s="158"/>
    </row>
    <row r="2591" spans="1:37" ht="15" outlineLevel="1">
      <c r="C2591" s="131" t="s">
        <v>95</v>
      </c>
      <c r="G2591" s="225">
        <v>2499.34</v>
      </c>
      <c r="H2591" s="225"/>
      <c r="I2591" s="225">
        <v>2499.34</v>
      </c>
      <c r="J2591" s="225"/>
      <c r="O2591" s="79">
        <v>2499.34</v>
      </c>
      <c r="P2591" s="79">
        <v>2499.34</v>
      </c>
    </row>
    <row r="2592" spans="1:37" ht="82.5" outlineLevel="1">
      <c r="A2592" s="152" t="s">
        <v>1342</v>
      </c>
      <c r="B2592" s="153" t="s">
        <v>432</v>
      </c>
      <c r="C2592" s="153" t="s">
        <v>201</v>
      </c>
      <c r="D2592" s="154" t="s">
        <v>454</v>
      </c>
      <c r="E2592" s="155">
        <v>1</v>
      </c>
      <c r="F2592" s="156">
        <v>367902.69</v>
      </c>
      <c r="G2592" s="157" t="s">
        <v>98</v>
      </c>
      <c r="H2592" s="158">
        <f>F2592</f>
        <v>367902.69</v>
      </c>
      <c r="I2592" s="159">
        <v>1</v>
      </c>
      <c r="J2592" s="158">
        <f>I2592*H2592</f>
        <v>367902.69</v>
      </c>
      <c r="L2592" s="192">
        <v>362902.69</v>
      </c>
      <c r="M2592" s="193">
        <f>J2592-L2592</f>
        <v>5000</v>
      </c>
      <c r="N2592" s="47">
        <v>377902.69</v>
      </c>
      <c r="R2592" s="47">
        <v>0</v>
      </c>
      <c r="S2592" s="47">
        <v>0</v>
      </c>
      <c r="T2592" s="47">
        <v>0</v>
      </c>
      <c r="U2592" s="47">
        <v>0</v>
      </c>
      <c r="AK2592" s="47">
        <f>N2592-10000</f>
        <v>367902.69</v>
      </c>
    </row>
    <row r="2593" spans="1:37" ht="15" outlineLevel="1">
      <c r="C2593" s="131" t="s">
        <v>95</v>
      </c>
      <c r="G2593" s="225">
        <f>H2592</f>
        <v>367902.69</v>
      </c>
      <c r="H2593" s="225"/>
      <c r="I2593" s="225">
        <f>J2592</f>
        <v>367902.69</v>
      </c>
      <c r="J2593" s="225"/>
      <c r="L2593" s="192"/>
      <c r="O2593" s="47">
        <v>377902.69</v>
      </c>
      <c r="P2593" s="47">
        <v>377902.69</v>
      </c>
    </row>
    <row r="2594" spans="1:37" ht="28.5" outlineLevel="1">
      <c r="A2594" s="147" t="s">
        <v>1343</v>
      </c>
      <c r="B2594" s="148" t="s">
        <v>1344</v>
      </c>
      <c r="C2594" s="148" t="s">
        <v>1345</v>
      </c>
      <c r="D2594" s="149" t="s">
        <v>460</v>
      </c>
      <c r="E2594" s="134">
        <v>1</v>
      </c>
      <c r="F2594" s="150"/>
      <c r="G2594" s="127"/>
      <c r="H2594" s="128"/>
      <c r="I2594" s="151" t="s">
        <v>98</v>
      </c>
      <c r="J2594" s="128"/>
      <c r="R2594" s="47">
        <v>553.66</v>
      </c>
      <c r="S2594" s="47">
        <v>553.66</v>
      </c>
      <c r="T2594" s="47">
        <v>415.25</v>
      </c>
      <c r="U2594" s="47">
        <v>415.25</v>
      </c>
    </row>
    <row r="2595" spans="1:37" ht="14.25" outlineLevel="1">
      <c r="A2595" s="147"/>
      <c r="B2595" s="148"/>
      <c r="C2595" s="148" t="s">
        <v>88</v>
      </c>
      <c r="D2595" s="149"/>
      <c r="E2595" s="134"/>
      <c r="F2595" s="150">
        <v>567.41999999999996</v>
      </c>
      <c r="G2595" s="127" t="s">
        <v>771</v>
      </c>
      <c r="H2595" s="128">
        <v>680.9</v>
      </c>
      <c r="I2595" s="151">
        <v>1</v>
      </c>
      <c r="J2595" s="128">
        <v>680.9</v>
      </c>
      <c r="Q2595" s="47">
        <v>680.9</v>
      </c>
    </row>
    <row r="2596" spans="1:37" ht="14.25" outlineLevel="1">
      <c r="A2596" s="147"/>
      <c r="B2596" s="148"/>
      <c r="C2596" s="148" t="s">
        <v>89</v>
      </c>
      <c r="D2596" s="149"/>
      <c r="E2596" s="134"/>
      <c r="F2596" s="150">
        <v>163.47</v>
      </c>
      <c r="G2596" s="127" t="s">
        <v>771</v>
      </c>
      <c r="H2596" s="128">
        <v>196.16</v>
      </c>
      <c r="I2596" s="151">
        <v>1</v>
      </c>
      <c r="J2596" s="128">
        <v>196.16</v>
      </c>
    </row>
    <row r="2597" spans="1:37" ht="14.25" outlineLevel="1">
      <c r="A2597" s="147"/>
      <c r="B2597" s="148"/>
      <c r="C2597" s="148" t="s">
        <v>96</v>
      </c>
      <c r="D2597" s="149"/>
      <c r="E2597" s="134"/>
      <c r="F2597" s="150">
        <v>9.32</v>
      </c>
      <c r="G2597" s="127" t="s">
        <v>771</v>
      </c>
      <c r="H2597" s="160">
        <v>11.18</v>
      </c>
      <c r="I2597" s="151">
        <v>1</v>
      </c>
      <c r="J2597" s="160">
        <v>11.18</v>
      </c>
      <c r="Q2597" s="47">
        <v>11.18</v>
      </c>
    </row>
    <row r="2598" spans="1:37" ht="14.25" outlineLevel="1">
      <c r="A2598" s="147"/>
      <c r="B2598" s="148"/>
      <c r="C2598" s="148" t="s">
        <v>97</v>
      </c>
      <c r="D2598" s="149"/>
      <c r="E2598" s="134"/>
      <c r="F2598" s="150">
        <v>287.10000000000002</v>
      </c>
      <c r="G2598" s="127" t="s">
        <v>98</v>
      </c>
      <c r="H2598" s="128">
        <v>287.10000000000002</v>
      </c>
      <c r="I2598" s="151">
        <v>1</v>
      </c>
      <c r="J2598" s="128">
        <v>287.10000000000002</v>
      </c>
    </row>
    <row r="2599" spans="1:37" ht="14.25" outlineLevel="1">
      <c r="A2599" s="147"/>
      <c r="B2599" s="148"/>
      <c r="C2599" s="148" t="s">
        <v>90</v>
      </c>
      <c r="D2599" s="149" t="s">
        <v>91</v>
      </c>
      <c r="E2599" s="134">
        <v>80</v>
      </c>
      <c r="F2599" s="150"/>
      <c r="G2599" s="127"/>
      <c r="H2599" s="128">
        <v>553.66</v>
      </c>
      <c r="I2599" s="151">
        <v>80</v>
      </c>
      <c r="J2599" s="128">
        <v>553.66</v>
      </c>
    </row>
    <row r="2600" spans="1:37" ht="14.25" outlineLevel="1">
      <c r="A2600" s="147"/>
      <c r="B2600" s="148"/>
      <c r="C2600" s="148" t="s">
        <v>92</v>
      </c>
      <c r="D2600" s="149" t="s">
        <v>91</v>
      </c>
      <c r="E2600" s="134">
        <v>60</v>
      </c>
      <c r="F2600" s="150"/>
      <c r="G2600" s="127"/>
      <c r="H2600" s="128">
        <v>415.25</v>
      </c>
      <c r="I2600" s="151">
        <v>60</v>
      </c>
      <c r="J2600" s="128">
        <v>415.25</v>
      </c>
    </row>
    <row r="2601" spans="1:37" ht="14.25" outlineLevel="1">
      <c r="A2601" s="152"/>
      <c r="B2601" s="153"/>
      <c r="C2601" s="153" t="s">
        <v>93</v>
      </c>
      <c r="D2601" s="154" t="s">
        <v>94</v>
      </c>
      <c r="E2601" s="155">
        <v>57.2</v>
      </c>
      <c r="F2601" s="156"/>
      <c r="G2601" s="157" t="s">
        <v>771</v>
      </c>
      <c r="H2601" s="158">
        <v>68.64</v>
      </c>
      <c r="I2601" s="159"/>
      <c r="J2601" s="158"/>
    </row>
    <row r="2602" spans="1:37" ht="15" outlineLevel="1">
      <c r="C2602" s="131" t="s">
        <v>95</v>
      </c>
      <c r="G2602" s="225">
        <v>2133.0700000000002</v>
      </c>
      <c r="H2602" s="225"/>
      <c r="I2602" s="225">
        <v>2133.0700000000002</v>
      </c>
      <c r="J2602" s="225"/>
      <c r="O2602" s="79">
        <v>2133.0700000000002</v>
      </c>
      <c r="P2602" s="79">
        <v>2133.0700000000002</v>
      </c>
    </row>
    <row r="2603" spans="1:37" ht="82.5" outlineLevel="1">
      <c r="A2603" s="152" t="s">
        <v>1346</v>
      </c>
      <c r="B2603" s="153" t="s">
        <v>432</v>
      </c>
      <c r="C2603" s="153" t="s">
        <v>202</v>
      </c>
      <c r="D2603" s="154" t="s">
        <v>454</v>
      </c>
      <c r="E2603" s="155">
        <v>1</v>
      </c>
      <c r="F2603" s="156">
        <v>297994.08</v>
      </c>
      <c r="G2603" s="157" t="s">
        <v>98</v>
      </c>
      <c r="H2603" s="158">
        <f>F2603</f>
        <v>297994.08</v>
      </c>
      <c r="I2603" s="159">
        <v>1</v>
      </c>
      <c r="J2603" s="158">
        <f>I2603*H2603</f>
        <v>297994.08</v>
      </c>
      <c r="L2603" s="192">
        <v>292994.08</v>
      </c>
      <c r="M2603" s="193">
        <f>J2603-L2603</f>
        <v>5000</v>
      </c>
      <c r="N2603" s="47">
        <v>307994.08</v>
      </c>
      <c r="R2603" s="47">
        <v>0</v>
      </c>
      <c r="S2603" s="47">
        <v>0</v>
      </c>
      <c r="T2603" s="47">
        <v>0</v>
      </c>
      <c r="U2603" s="47">
        <v>0</v>
      </c>
      <c r="AK2603" s="47">
        <f>N2603-10000</f>
        <v>297994.08</v>
      </c>
    </row>
    <row r="2604" spans="1:37" ht="15" outlineLevel="1">
      <c r="C2604" s="131" t="s">
        <v>95</v>
      </c>
      <c r="G2604" s="225">
        <f>H2603</f>
        <v>297994.08</v>
      </c>
      <c r="H2604" s="225"/>
      <c r="I2604" s="225">
        <f>J2603</f>
        <v>297994.08</v>
      </c>
      <c r="J2604" s="225"/>
      <c r="O2604" s="47">
        <v>307994.08</v>
      </c>
      <c r="P2604" s="47">
        <v>307994.08</v>
      </c>
    </row>
    <row r="2605" spans="1:37" ht="28.5" outlineLevel="1">
      <c r="A2605" s="147" t="s">
        <v>1347</v>
      </c>
      <c r="B2605" s="148" t="s">
        <v>1023</v>
      </c>
      <c r="C2605" s="148" t="s">
        <v>1024</v>
      </c>
      <c r="D2605" s="149" t="s">
        <v>1025</v>
      </c>
      <c r="E2605" s="134">
        <v>2</v>
      </c>
      <c r="F2605" s="150"/>
      <c r="G2605" s="127"/>
      <c r="H2605" s="128"/>
      <c r="I2605" s="151" t="s">
        <v>98</v>
      </c>
      <c r="J2605" s="128"/>
      <c r="R2605" s="47">
        <v>48.59</v>
      </c>
      <c r="S2605" s="47">
        <v>48.59</v>
      </c>
      <c r="T2605" s="47">
        <v>31.51</v>
      </c>
      <c r="U2605" s="47">
        <v>31.51</v>
      </c>
    </row>
    <row r="2606" spans="1:37" ht="28.5" outlineLevel="1">
      <c r="A2606" s="147"/>
      <c r="B2606" s="148"/>
      <c r="C2606" s="148" t="s">
        <v>88</v>
      </c>
      <c r="D2606" s="149"/>
      <c r="E2606" s="134"/>
      <c r="F2606" s="150">
        <v>13.1</v>
      </c>
      <c r="G2606" s="127" t="s">
        <v>1348</v>
      </c>
      <c r="H2606" s="128">
        <v>37.96</v>
      </c>
      <c r="I2606" s="151">
        <v>1</v>
      </c>
      <c r="J2606" s="128">
        <v>37.96</v>
      </c>
      <c r="Q2606" s="47">
        <v>37.96</v>
      </c>
    </row>
    <row r="2607" spans="1:37" ht="28.5" outlineLevel="1">
      <c r="A2607" s="147"/>
      <c r="B2607" s="148"/>
      <c r="C2607" s="148" t="s">
        <v>89</v>
      </c>
      <c r="D2607" s="149"/>
      <c r="E2607" s="134"/>
      <c r="F2607" s="150">
        <v>2.37</v>
      </c>
      <c r="G2607" s="127" t="s">
        <v>1349</v>
      </c>
      <c r="H2607" s="128">
        <v>7.47</v>
      </c>
      <c r="I2607" s="151">
        <v>1</v>
      </c>
      <c r="J2607" s="128">
        <v>7.47</v>
      </c>
    </row>
    <row r="2608" spans="1:37" ht="14.25" outlineLevel="1">
      <c r="A2608" s="147"/>
      <c r="B2608" s="148"/>
      <c r="C2608" s="148" t="s">
        <v>97</v>
      </c>
      <c r="D2608" s="149"/>
      <c r="E2608" s="134"/>
      <c r="F2608" s="150">
        <v>4.09</v>
      </c>
      <c r="G2608" s="127" t="s">
        <v>98</v>
      </c>
      <c r="H2608" s="128">
        <v>8.18</v>
      </c>
      <c r="I2608" s="151">
        <v>1</v>
      </c>
      <c r="J2608" s="128">
        <v>8.18</v>
      </c>
    </row>
    <row r="2609" spans="1:21" ht="14.25" outlineLevel="1">
      <c r="A2609" s="147"/>
      <c r="B2609" s="148"/>
      <c r="C2609" s="148" t="s">
        <v>90</v>
      </c>
      <c r="D2609" s="149" t="s">
        <v>91</v>
      </c>
      <c r="E2609" s="134">
        <v>128</v>
      </c>
      <c r="F2609" s="150"/>
      <c r="G2609" s="127"/>
      <c r="H2609" s="128">
        <v>48.59</v>
      </c>
      <c r="I2609" s="151">
        <v>128</v>
      </c>
      <c r="J2609" s="128">
        <v>48.59</v>
      </c>
    </row>
    <row r="2610" spans="1:21" ht="14.25" outlineLevel="1">
      <c r="A2610" s="147"/>
      <c r="B2610" s="148"/>
      <c r="C2610" s="148" t="s">
        <v>92</v>
      </c>
      <c r="D2610" s="149" t="s">
        <v>91</v>
      </c>
      <c r="E2610" s="134">
        <v>83</v>
      </c>
      <c r="F2610" s="150"/>
      <c r="G2610" s="127"/>
      <c r="H2610" s="128">
        <v>31.51</v>
      </c>
      <c r="I2610" s="151">
        <v>83</v>
      </c>
      <c r="J2610" s="128">
        <v>31.51</v>
      </c>
    </row>
    <row r="2611" spans="1:21" ht="28.5" outlineLevel="1">
      <c r="A2611" s="152"/>
      <c r="B2611" s="153"/>
      <c r="C2611" s="153" t="s">
        <v>93</v>
      </c>
      <c r="D2611" s="154" t="s">
        <v>94</v>
      </c>
      <c r="E2611" s="155">
        <v>1.46</v>
      </c>
      <c r="F2611" s="156"/>
      <c r="G2611" s="157" t="s">
        <v>1348</v>
      </c>
      <c r="H2611" s="158">
        <v>4.2310800000000004</v>
      </c>
      <c r="I2611" s="159"/>
      <c r="J2611" s="158"/>
    </row>
    <row r="2612" spans="1:21" ht="15" outlineLevel="1">
      <c r="C2612" s="131" t="s">
        <v>95</v>
      </c>
      <c r="G2612" s="225">
        <v>133.71</v>
      </c>
      <c r="H2612" s="225"/>
      <c r="I2612" s="225">
        <v>133.71</v>
      </c>
      <c r="J2612" s="225"/>
      <c r="O2612" s="79">
        <v>133.71</v>
      </c>
      <c r="P2612" s="79">
        <v>133.71</v>
      </c>
    </row>
    <row r="2613" spans="1:21" ht="42.75" outlineLevel="1">
      <c r="A2613" s="152" t="s">
        <v>1350</v>
      </c>
      <c r="B2613" s="153" t="s">
        <v>1075</v>
      </c>
      <c r="C2613" s="153" t="s">
        <v>1076</v>
      </c>
      <c r="D2613" s="154" t="s">
        <v>454</v>
      </c>
      <c r="E2613" s="155">
        <v>2</v>
      </c>
      <c r="F2613" s="156">
        <v>300.86</v>
      </c>
      <c r="G2613" s="157" t="s">
        <v>98</v>
      </c>
      <c r="H2613" s="158">
        <v>601.72</v>
      </c>
      <c r="I2613" s="159">
        <v>1</v>
      </c>
      <c r="J2613" s="158">
        <v>601.72</v>
      </c>
      <c r="R2613" s="47">
        <v>0</v>
      </c>
      <c r="S2613" s="47">
        <v>0</v>
      </c>
      <c r="T2613" s="47">
        <v>0</v>
      </c>
      <c r="U2613" s="47">
        <v>0</v>
      </c>
    </row>
    <row r="2614" spans="1:21" ht="15" outlineLevel="1">
      <c r="C2614" s="131" t="s">
        <v>95</v>
      </c>
      <c r="G2614" s="225">
        <v>601.72</v>
      </c>
      <c r="H2614" s="225"/>
      <c r="I2614" s="225">
        <v>601.72</v>
      </c>
      <c r="J2614" s="225"/>
      <c r="O2614" s="47">
        <v>601.72</v>
      </c>
      <c r="P2614" s="47">
        <v>601.72</v>
      </c>
    </row>
    <row r="2615" spans="1:21" ht="28.5" outlineLevel="1">
      <c r="A2615" s="147" t="s">
        <v>1351</v>
      </c>
      <c r="B2615" s="148" t="s">
        <v>1352</v>
      </c>
      <c r="C2615" s="148" t="s">
        <v>1353</v>
      </c>
      <c r="D2615" s="149" t="s">
        <v>1354</v>
      </c>
      <c r="E2615" s="134">
        <v>1</v>
      </c>
      <c r="F2615" s="150"/>
      <c r="G2615" s="127"/>
      <c r="H2615" s="128"/>
      <c r="I2615" s="151" t="s">
        <v>98</v>
      </c>
      <c r="J2615" s="128"/>
      <c r="R2615" s="47">
        <v>127.59</v>
      </c>
      <c r="S2615" s="47">
        <v>127.59</v>
      </c>
      <c r="T2615" s="47">
        <v>82.73</v>
      </c>
      <c r="U2615" s="47">
        <v>82.73</v>
      </c>
    </row>
    <row r="2616" spans="1:21" ht="14.25" outlineLevel="1">
      <c r="A2616" s="147"/>
      <c r="B2616" s="148"/>
      <c r="C2616" s="148" t="s">
        <v>88</v>
      </c>
      <c r="D2616" s="149"/>
      <c r="E2616" s="134"/>
      <c r="F2616" s="150">
        <v>71.489999999999995</v>
      </c>
      <c r="G2616" s="127" t="s">
        <v>614</v>
      </c>
      <c r="H2616" s="128">
        <v>98.66</v>
      </c>
      <c r="I2616" s="151">
        <v>1</v>
      </c>
      <c r="J2616" s="128">
        <v>98.66</v>
      </c>
      <c r="Q2616" s="47">
        <v>98.66</v>
      </c>
    </row>
    <row r="2617" spans="1:21" ht="14.25" outlineLevel="1">
      <c r="A2617" s="147"/>
      <c r="B2617" s="148"/>
      <c r="C2617" s="148" t="s">
        <v>89</v>
      </c>
      <c r="D2617" s="149"/>
      <c r="E2617" s="134"/>
      <c r="F2617" s="150">
        <v>27.95</v>
      </c>
      <c r="G2617" s="127" t="s">
        <v>615</v>
      </c>
      <c r="H2617" s="128">
        <v>41.93</v>
      </c>
      <c r="I2617" s="151">
        <v>1</v>
      </c>
      <c r="J2617" s="128">
        <v>41.93</v>
      </c>
    </row>
    <row r="2618" spans="1:21" ht="14.25" outlineLevel="1">
      <c r="A2618" s="147"/>
      <c r="B2618" s="148"/>
      <c r="C2618" s="148" t="s">
        <v>96</v>
      </c>
      <c r="D2618" s="149"/>
      <c r="E2618" s="134"/>
      <c r="F2618" s="150">
        <v>0.68</v>
      </c>
      <c r="G2618" s="127" t="s">
        <v>615</v>
      </c>
      <c r="H2618" s="160">
        <v>1.02</v>
      </c>
      <c r="I2618" s="151">
        <v>1</v>
      </c>
      <c r="J2618" s="160">
        <v>1.02</v>
      </c>
      <c r="Q2618" s="47">
        <v>1.02</v>
      </c>
    </row>
    <row r="2619" spans="1:21" ht="14.25" outlineLevel="1">
      <c r="A2619" s="147"/>
      <c r="B2619" s="148"/>
      <c r="C2619" s="148" t="s">
        <v>97</v>
      </c>
      <c r="D2619" s="149"/>
      <c r="E2619" s="134"/>
      <c r="F2619" s="150">
        <v>61.55</v>
      </c>
      <c r="G2619" s="127" t="s">
        <v>98</v>
      </c>
      <c r="H2619" s="128">
        <v>61.55</v>
      </c>
      <c r="I2619" s="151">
        <v>1</v>
      </c>
      <c r="J2619" s="128">
        <v>61.55</v>
      </c>
    </row>
    <row r="2620" spans="1:21" ht="14.25" outlineLevel="1">
      <c r="A2620" s="147"/>
      <c r="B2620" s="148"/>
      <c r="C2620" s="148" t="s">
        <v>90</v>
      </c>
      <c r="D2620" s="149" t="s">
        <v>91</v>
      </c>
      <c r="E2620" s="134">
        <v>128</v>
      </c>
      <c r="F2620" s="150"/>
      <c r="G2620" s="127"/>
      <c r="H2620" s="128">
        <v>127.59</v>
      </c>
      <c r="I2620" s="151">
        <v>128</v>
      </c>
      <c r="J2620" s="128">
        <v>127.59</v>
      </c>
    </row>
    <row r="2621" spans="1:21" ht="14.25" outlineLevel="1">
      <c r="A2621" s="147"/>
      <c r="B2621" s="148"/>
      <c r="C2621" s="148" t="s">
        <v>92</v>
      </c>
      <c r="D2621" s="149" t="s">
        <v>91</v>
      </c>
      <c r="E2621" s="134">
        <v>83</v>
      </c>
      <c r="F2621" s="150"/>
      <c r="G2621" s="127"/>
      <c r="H2621" s="128">
        <v>82.73</v>
      </c>
      <c r="I2621" s="151">
        <v>83</v>
      </c>
      <c r="J2621" s="128">
        <v>82.73</v>
      </c>
    </row>
    <row r="2622" spans="1:21" ht="14.25" outlineLevel="1">
      <c r="A2622" s="152"/>
      <c r="B2622" s="153"/>
      <c r="C2622" s="153" t="s">
        <v>93</v>
      </c>
      <c r="D2622" s="154" t="s">
        <v>94</v>
      </c>
      <c r="E2622" s="155">
        <v>8.18</v>
      </c>
      <c r="F2622" s="156"/>
      <c r="G2622" s="157" t="s">
        <v>614</v>
      </c>
      <c r="H2622" s="158">
        <v>11.288399999999998</v>
      </c>
      <c r="I2622" s="159"/>
      <c r="J2622" s="158"/>
    </row>
    <row r="2623" spans="1:21" ht="15" outlineLevel="1">
      <c r="C2623" s="131" t="s">
        <v>95</v>
      </c>
      <c r="G2623" s="225">
        <v>412.46</v>
      </c>
      <c r="H2623" s="225"/>
      <c r="I2623" s="225">
        <v>412.46</v>
      </c>
      <c r="J2623" s="225"/>
      <c r="O2623" s="79">
        <v>412.46</v>
      </c>
      <c r="P2623" s="79">
        <v>412.46</v>
      </c>
    </row>
    <row r="2624" spans="1:21" ht="82.5" outlineLevel="1">
      <c r="A2624" s="152" t="s">
        <v>1355</v>
      </c>
      <c r="B2624" s="153" t="s">
        <v>432</v>
      </c>
      <c r="C2624" s="153" t="s">
        <v>203</v>
      </c>
      <c r="D2624" s="154" t="s">
        <v>454</v>
      </c>
      <c r="E2624" s="155">
        <v>1</v>
      </c>
      <c r="F2624" s="156">
        <v>579.37</v>
      </c>
      <c r="G2624" s="157" t="s">
        <v>98</v>
      </c>
      <c r="H2624" s="158">
        <v>579.37</v>
      </c>
      <c r="I2624" s="159">
        <v>1</v>
      </c>
      <c r="J2624" s="158">
        <v>579.37</v>
      </c>
      <c r="R2624" s="47">
        <v>0</v>
      </c>
      <c r="S2624" s="47">
        <v>0</v>
      </c>
      <c r="T2624" s="47">
        <v>0</v>
      </c>
      <c r="U2624" s="47">
        <v>0</v>
      </c>
    </row>
    <row r="2625" spans="1:32" ht="15" outlineLevel="1">
      <c r="C2625" s="131" t="s">
        <v>95</v>
      </c>
      <c r="G2625" s="225">
        <v>579.37</v>
      </c>
      <c r="H2625" s="225"/>
      <c r="I2625" s="225">
        <v>579.37</v>
      </c>
      <c r="J2625" s="225"/>
      <c r="O2625" s="47">
        <v>579.37</v>
      </c>
      <c r="P2625" s="47">
        <v>579.37</v>
      </c>
    </row>
    <row r="2626" spans="1:32" outlineLevel="1"/>
    <row r="2627" spans="1:32" ht="15" outlineLevel="1">
      <c r="A2627" s="240" t="s">
        <v>1356</v>
      </c>
      <c r="B2627" s="240"/>
      <c r="C2627" s="240"/>
      <c r="D2627" s="240"/>
      <c r="E2627" s="240"/>
      <c r="F2627" s="240"/>
      <c r="G2627" s="225">
        <f>717007.93-30000</f>
        <v>687007.93</v>
      </c>
      <c r="H2627" s="225"/>
      <c r="I2627" s="225">
        <f>717007.93-30000</f>
        <v>687007.93</v>
      </c>
      <c r="J2627" s="225"/>
      <c r="AF2627" s="85" t="s">
        <v>1356</v>
      </c>
    </row>
    <row r="2628" spans="1:32" outlineLevel="1"/>
    <row r="2629" spans="1:32" outlineLevel="1"/>
    <row r="2630" spans="1:32" outlineLevel="1"/>
    <row r="2631" spans="1:32" ht="16.5" outlineLevel="1">
      <c r="A2631" s="229" t="s">
        <v>1357</v>
      </c>
      <c r="B2631" s="229"/>
      <c r="C2631" s="229"/>
      <c r="D2631" s="229"/>
      <c r="E2631" s="229"/>
      <c r="F2631" s="229"/>
      <c r="G2631" s="229"/>
      <c r="H2631" s="229"/>
      <c r="I2631" s="229"/>
      <c r="J2631" s="229"/>
      <c r="AE2631" s="63" t="s">
        <v>1357</v>
      </c>
    </row>
    <row r="2632" spans="1:32" outlineLevel="1"/>
    <row r="2633" spans="1:32" ht="16.5" outlineLevel="1">
      <c r="A2633" s="229" t="s">
        <v>1358</v>
      </c>
      <c r="B2633" s="229"/>
      <c r="C2633" s="229"/>
      <c r="D2633" s="229"/>
      <c r="E2633" s="229"/>
      <c r="F2633" s="229"/>
      <c r="G2633" s="229"/>
      <c r="H2633" s="229"/>
      <c r="I2633" s="229"/>
      <c r="J2633" s="229"/>
      <c r="AE2633" s="63" t="s">
        <v>1358</v>
      </c>
    </row>
    <row r="2634" spans="1:32" ht="42.75" outlineLevel="1">
      <c r="A2634" s="147" t="s">
        <v>1359</v>
      </c>
      <c r="B2634" s="148" t="s">
        <v>1360</v>
      </c>
      <c r="C2634" s="148" t="s">
        <v>1361</v>
      </c>
      <c r="D2634" s="149" t="s">
        <v>1362</v>
      </c>
      <c r="E2634" s="134">
        <v>1</v>
      </c>
      <c r="F2634" s="150"/>
      <c r="G2634" s="127"/>
      <c r="H2634" s="128"/>
      <c r="I2634" s="151" t="s">
        <v>98</v>
      </c>
      <c r="J2634" s="128"/>
      <c r="R2634" s="47">
        <v>233.83</v>
      </c>
      <c r="S2634" s="47">
        <v>233.83</v>
      </c>
      <c r="T2634" s="47">
        <v>151.62</v>
      </c>
      <c r="U2634" s="47">
        <v>151.62</v>
      </c>
    </row>
    <row r="2635" spans="1:32" ht="14.25" outlineLevel="1">
      <c r="A2635" s="147"/>
      <c r="B2635" s="148"/>
      <c r="C2635" s="148" t="s">
        <v>88</v>
      </c>
      <c r="D2635" s="149"/>
      <c r="E2635" s="134"/>
      <c r="F2635" s="150">
        <v>131.63999999999999</v>
      </c>
      <c r="G2635" s="127" t="s">
        <v>451</v>
      </c>
      <c r="H2635" s="128">
        <v>181.66</v>
      </c>
      <c r="I2635" s="151">
        <v>1</v>
      </c>
      <c r="J2635" s="128">
        <v>181.66</v>
      </c>
      <c r="Q2635" s="47">
        <v>181.66</v>
      </c>
    </row>
    <row r="2636" spans="1:32" ht="14.25" outlineLevel="1">
      <c r="A2636" s="147"/>
      <c r="B2636" s="148"/>
      <c r="C2636" s="148" t="s">
        <v>89</v>
      </c>
      <c r="D2636" s="149"/>
      <c r="E2636" s="134"/>
      <c r="F2636" s="150">
        <v>12.43</v>
      </c>
      <c r="G2636" s="127" t="s">
        <v>452</v>
      </c>
      <c r="H2636" s="128">
        <v>18.649999999999999</v>
      </c>
      <c r="I2636" s="151">
        <v>1</v>
      </c>
      <c r="J2636" s="128">
        <v>18.649999999999999</v>
      </c>
    </row>
    <row r="2637" spans="1:32" ht="14.25" outlineLevel="1">
      <c r="A2637" s="147"/>
      <c r="B2637" s="148"/>
      <c r="C2637" s="148" t="s">
        <v>96</v>
      </c>
      <c r="D2637" s="149"/>
      <c r="E2637" s="134"/>
      <c r="F2637" s="150">
        <v>0.68</v>
      </c>
      <c r="G2637" s="127" t="s">
        <v>452</v>
      </c>
      <c r="H2637" s="160">
        <v>1.02</v>
      </c>
      <c r="I2637" s="151">
        <v>1</v>
      </c>
      <c r="J2637" s="160">
        <v>1.02</v>
      </c>
      <c r="Q2637" s="47">
        <v>1.02</v>
      </c>
    </row>
    <row r="2638" spans="1:32" ht="14.25" outlineLevel="1">
      <c r="A2638" s="147"/>
      <c r="B2638" s="148"/>
      <c r="C2638" s="148" t="s">
        <v>97</v>
      </c>
      <c r="D2638" s="149"/>
      <c r="E2638" s="134"/>
      <c r="F2638" s="150">
        <v>2558.94</v>
      </c>
      <c r="G2638" s="127" t="s">
        <v>98</v>
      </c>
      <c r="H2638" s="128">
        <v>2558.94</v>
      </c>
      <c r="I2638" s="151">
        <v>1</v>
      </c>
      <c r="J2638" s="128">
        <v>2558.94</v>
      </c>
    </row>
    <row r="2639" spans="1:32" ht="14.25" outlineLevel="1">
      <c r="A2639" s="147"/>
      <c r="B2639" s="148"/>
      <c r="C2639" s="148" t="s">
        <v>90</v>
      </c>
      <c r="D2639" s="149" t="s">
        <v>91</v>
      </c>
      <c r="E2639" s="134">
        <v>128</v>
      </c>
      <c r="F2639" s="150"/>
      <c r="G2639" s="127"/>
      <c r="H2639" s="128">
        <v>233.83</v>
      </c>
      <c r="I2639" s="151">
        <v>128</v>
      </c>
      <c r="J2639" s="128">
        <v>233.83</v>
      </c>
    </row>
    <row r="2640" spans="1:32" ht="14.25" outlineLevel="1">
      <c r="A2640" s="147"/>
      <c r="B2640" s="148"/>
      <c r="C2640" s="148" t="s">
        <v>92</v>
      </c>
      <c r="D2640" s="149" t="s">
        <v>91</v>
      </c>
      <c r="E2640" s="134">
        <v>83</v>
      </c>
      <c r="F2640" s="150"/>
      <c r="G2640" s="127"/>
      <c r="H2640" s="128">
        <v>151.62</v>
      </c>
      <c r="I2640" s="151">
        <v>83</v>
      </c>
      <c r="J2640" s="128">
        <v>151.62</v>
      </c>
    </row>
    <row r="2641" spans="1:21" ht="14.25" outlineLevel="1">
      <c r="A2641" s="152"/>
      <c r="B2641" s="153"/>
      <c r="C2641" s="153" t="s">
        <v>93</v>
      </c>
      <c r="D2641" s="154" t="s">
        <v>94</v>
      </c>
      <c r="E2641" s="155">
        <v>14.17</v>
      </c>
      <c r="F2641" s="156"/>
      <c r="G2641" s="157" t="s">
        <v>451</v>
      </c>
      <c r="H2641" s="158">
        <v>19.554599999999997</v>
      </c>
      <c r="I2641" s="159"/>
      <c r="J2641" s="158"/>
    </row>
    <row r="2642" spans="1:21" ht="15" outlineLevel="1">
      <c r="C2642" s="131" t="s">
        <v>95</v>
      </c>
      <c r="G2642" s="225">
        <v>3144.7</v>
      </c>
      <c r="H2642" s="225"/>
      <c r="I2642" s="225">
        <v>3144.7</v>
      </c>
      <c r="J2642" s="225"/>
      <c r="O2642" s="79">
        <v>3144.7</v>
      </c>
      <c r="P2642" s="79">
        <v>3144.7</v>
      </c>
    </row>
    <row r="2643" spans="1:21" ht="57" outlineLevel="1">
      <c r="A2643" s="147" t="s">
        <v>1363</v>
      </c>
      <c r="B2643" s="148" t="s">
        <v>1364</v>
      </c>
      <c r="C2643" s="148" t="s">
        <v>1365</v>
      </c>
      <c r="D2643" s="149" t="s">
        <v>460</v>
      </c>
      <c r="E2643" s="134">
        <v>1</v>
      </c>
      <c r="F2643" s="150"/>
      <c r="G2643" s="127"/>
      <c r="H2643" s="128"/>
      <c r="I2643" s="151" t="s">
        <v>98</v>
      </c>
      <c r="J2643" s="128"/>
      <c r="R2643" s="47">
        <v>23.55</v>
      </c>
      <c r="S2643" s="47">
        <v>23.55</v>
      </c>
      <c r="T2643" s="47">
        <v>15.27</v>
      </c>
      <c r="U2643" s="47">
        <v>15.27</v>
      </c>
    </row>
    <row r="2644" spans="1:21" ht="14.25" outlineLevel="1">
      <c r="A2644" s="147"/>
      <c r="B2644" s="148"/>
      <c r="C2644" s="148" t="s">
        <v>88</v>
      </c>
      <c r="D2644" s="149"/>
      <c r="E2644" s="134"/>
      <c r="F2644" s="150">
        <v>13.33</v>
      </c>
      <c r="G2644" s="127" t="s">
        <v>451</v>
      </c>
      <c r="H2644" s="128">
        <v>18.399999999999999</v>
      </c>
      <c r="I2644" s="151">
        <v>1</v>
      </c>
      <c r="J2644" s="128">
        <v>18.399999999999999</v>
      </c>
      <c r="Q2644" s="47">
        <v>18.399999999999999</v>
      </c>
    </row>
    <row r="2645" spans="1:21" ht="14.25" outlineLevel="1">
      <c r="A2645" s="147"/>
      <c r="B2645" s="148"/>
      <c r="C2645" s="148" t="s">
        <v>89</v>
      </c>
      <c r="D2645" s="149"/>
      <c r="E2645" s="134"/>
      <c r="F2645" s="150">
        <v>4.58</v>
      </c>
      <c r="G2645" s="127" t="s">
        <v>452</v>
      </c>
      <c r="H2645" s="128">
        <v>6.87</v>
      </c>
      <c r="I2645" s="151">
        <v>1</v>
      </c>
      <c r="J2645" s="128">
        <v>6.87</v>
      </c>
    </row>
    <row r="2646" spans="1:21" ht="14.25" outlineLevel="1">
      <c r="A2646" s="147"/>
      <c r="B2646" s="148"/>
      <c r="C2646" s="148" t="s">
        <v>97</v>
      </c>
      <c r="D2646" s="149"/>
      <c r="E2646" s="134"/>
      <c r="F2646" s="150">
        <v>80.66</v>
      </c>
      <c r="G2646" s="127" t="s">
        <v>98</v>
      </c>
      <c r="H2646" s="128">
        <v>80.66</v>
      </c>
      <c r="I2646" s="151">
        <v>1</v>
      </c>
      <c r="J2646" s="128">
        <v>80.66</v>
      </c>
    </row>
    <row r="2647" spans="1:21" ht="14.25" outlineLevel="1">
      <c r="A2647" s="147"/>
      <c r="B2647" s="148"/>
      <c r="C2647" s="148" t="s">
        <v>90</v>
      </c>
      <c r="D2647" s="149" t="s">
        <v>91</v>
      </c>
      <c r="E2647" s="134">
        <v>128</v>
      </c>
      <c r="F2647" s="150"/>
      <c r="G2647" s="127"/>
      <c r="H2647" s="128">
        <v>23.55</v>
      </c>
      <c r="I2647" s="151">
        <v>128</v>
      </c>
      <c r="J2647" s="128">
        <v>23.55</v>
      </c>
    </row>
    <row r="2648" spans="1:21" ht="14.25" outlineLevel="1">
      <c r="A2648" s="147"/>
      <c r="B2648" s="148"/>
      <c r="C2648" s="148" t="s">
        <v>92</v>
      </c>
      <c r="D2648" s="149" t="s">
        <v>91</v>
      </c>
      <c r="E2648" s="134">
        <v>83</v>
      </c>
      <c r="F2648" s="150"/>
      <c r="G2648" s="127"/>
      <c r="H2648" s="128">
        <v>15.27</v>
      </c>
      <c r="I2648" s="151">
        <v>83</v>
      </c>
      <c r="J2648" s="128">
        <v>15.27</v>
      </c>
    </row>
    <row r="2649" spans="1:21" ht="14.25" outlineLevel="1">
      <c r="A2649" s="152"/>
      <c r="B2649" s="153"/>
      <c r="C2649" s="153" t="s">
        <v>93</v>
      </c>
      <c r="D2649" s="154" t="s">
        <v>94</v>
      </c>
      <c r="E2649" s="155">
        <v>1.47</v>
      </c>
      <c r="F2649" s="156"/>
      <c r="G2649" s="157" t="s">
        <v>451</v>
      </c>
      <c r="H2649" s="158">
        <v>2.0286</v>
      </c>
      <c r="I2649" s="159"/>
      <c r="J2649" s="158"/>
    </row>
    <row r="2650" spans="1:21" ht="15" outlineLevel="1">
      <c r="C2650" s="131" t="s">
        <v>95</v>
      </c>
      <c r="G2650" s="225">
        <v>144.75</v>
      </c>
      <c r="H2650" s="225"/>
      <c r="I2650" s="225">
        <v>144.75</v>
      </c>
      <c r="J2650" s="225"/>
      <c r="O2650" s="79">
        <v>144.75</v>
      </c>
      <c r="P2650" s="79">
        <v>144.75</v>
      </c>
    </row>
    <row r="2651" spans="1:21" ht="68.25" outlineLevel="1">
      <c r="A2651" s="152" t="s">
        <v>1366</v>
      </c>
      <c r="B2651" s="153" t="s">
        <v>434</v>
      </c>
      <c r="C2651" s="153" t="s">
        <v>204</v>
      </c>
      <c r="D2651" s="154" t="s">
        <v>973</v>
      </c>
      <c r="E2651" s="155">
        <v>1</v>
      </c>
      <c r="F2651" s="156">
        <v>1071.78</v>
      </c>
      <c r="G2651" s="157" t="s">
        <v>98</v>
      </c>
      <c r="H2651" s="158">
        <v>1071.78</v>
      </c>
      <c r="I2651" s="159">
        <v>1</v>
      </c>
      <c r="J2651" s="158">
        <v>1071.78</v>
      </c>
      <c r="R2651" s="47">
        <v>0</v>
      </c>
      <c r="S2651" s="47">
        <v>0</v>
      </c>
      <c r="T2651" s="47">
        <v>0</v>
      </c>
      <c r="U2651" s="47">
        <v>0</v>
      </c>
    </row>
    <row r="2652" spans="1:21" ht="15" outlineLevel="1">
      <c r="C2652" s="131" t="s">
        <v>95</v>
      </c>
      <c r="G2652" s="225">
        <v>1071.78</v>
      </c>
      <c r="H2652" s="225"/>
      <c r="I2652" s="225">
        <v>1071.78</v>
      </c>
      <c r="J2652" s="225"/>
      <c r="O2652" s="47">
        <v>1071.78</v>
      </c>
      <c r="P2652" s="47">
        <v>1071.78</v>
      </c>
    </row>
    <row r="2653" spans="1:21" ht="57" outlineLevel="1">
      <c r="A2653" s="147" t="s">
        <v>1367</v>
      </c>
      <c r="B2653" s="148" t="s">
        <v>1364</v>
      </c>
      <c r="C2653" s="148" t="s">
        <v>1365</v>
      </c>
      <c r="D2653" s="149" t="s">
        <v>460</v>
      </c>
      <c r="E2653" s="134">
        <v>2</v>
      </c>
      <c r="F2653" s="150"/>
      <c r="G2653" s="127"/>
      <c r="H2653" s="128"/>
      <c r="I2653" s="151" t="s">
        <v>98</v>
      </c>
      <c r="J2653" s="128"/>
      <c r="R2653" s="47">
        <v>47.09</v>
      </c>
      <c r="S2653" s="47">
        <v>47.09</v>
      </c>
      <c r="T2653" s="47">
        <v>30.54</v>
      </c>
      <c r="U2653" s="47">
        <v>30.54</v>
      </c>
    </row>
    <row r="2654" spans="1:21" ht="14.25" outlineLevel="1">
      <c r="A2654" s="147"/>
      <c r="B2654" s="148"/>
      <c r="C2654" s="148" t="s">
        <v>88</v>
      </c>
      <c r="D2654" s="149"/>
      <c r="E2654" s="134"/>
      <c r="F2654" s="150">
        <v>13.33</v>
      </c>
      <c r="G2654" s="127" t="s">
        <v>451</v>
      </c>
      <c r="H2654" s="128">
        <v>36.79</v>
      </c>
      <c r="I2654" s="151">
        <v>1</v>
      </c>
      <c r="J2654" s="128">
        <v>36.79</v>
      </c>
      <c r="Q2654" s="47">
        <v>36.79</v>
      </c>
    </row>
    <row r="2655" spans="1:21" ht="14.25" outlineLevel="1">
      <c r="A2655" s="147"/>
      <c r="B2655" s="148"/>
      <c r="C2655" s="148" t="s">
        <v>89</v>
      </c>
      <c r="D2655" s="149"/>
      <c r="E2655" s="134"/>
      <c r="F2655" s="150">
        <v>4.58</v>
      </c>
      <c r="G2655" s="127" t="s">
        <v>452</v>
      </c>
      <c r="H2655" s="128">
        <v>13.74</v>
      </c>
      <c r="I2655" s="151">
        <v>1</v>
      </c>
      <c r="J2655" s="128">
        <v>13.74</v>
      </c>
    </row>
    <row r="2656" spans="1:21" ht="14.25" outlineLevel="1">
      <c r="A2656" s="147"/>
      <c r="B2656" s="148"/>
      <c r="C2656" s="148" t="s">
        <v>97</v>
      </c>
      <c r="D2656" s="149"/>
      <c r="E2656" s="134"/>
      <c r="F2656" s="150">
        <v>80.66</v>
      </c>
      <c r="G2656" s="127" t="s">
        <v>98</v>
      </c>
      <c r="H2656" s="128">
        <v>161.32</v>
      </c>
      <c r="I2656" s="151">
        <v>1</v>
      </c>
      <c r="J2656" s="128">
        <v>161.32</v>
      </c>
    </row>
    <row r="2657" spans="1:21" ht="14.25" outlineLevel="1">
      <c r="A2657" s="147" t="s">
        <v>1368</v>
      </c>
      <c r="B2657" s="148" t="s">
        <v>1369</v>
      </c>
      <c r="C2657" s="148" t="s">
        <v>1370</v>
      </c>
      <c r="D2657" s="149" t="s">
        <v>454</v>
      </c>
      <c r="E2657" s="134">
        <v>2</v>
      </c>
      <c r="F2657" s="150">
        <v>0</v>
      </c>
      <c r="G2657" s="164" t="s">
        <v>98</v>
      </c>
      <c r="H2657" s="128">
        <v>0</v>
      </c>
      <c r="I2657" s="151">
        <v>1</v>
      </c>
      <c r="J2657" s="128">
        <v>0</v>
      </c>
      <c r="R2657" s="47">
        <v>0</v>
      </c>
      <c r="S2657" s="47">
        <v>0</v>
      </c>
      <c r="T2657" s="47">
        <v>0</v>
      </c>
      <c r="U2657" s="47">
        <v>0</v>
      </c>
    </row>
    <row r="2658" spans="1:21" ht="14.25" outlineLevel="1">
      <c r="A2658" s="147"/>
      <c r="B2658" s="148"/>
      <c r="C2658" s="148" t="s">
        <v>90</v>
      </c>
      <c r="D2658" s="149" t="s">
        <v>91</v>
      </c>
      <c r="E2658" s="134">
        <v>128</v>
      </c>
      <c r="F2658" s="150"/>
      <c r="G2658" s="127"/>
      <c r="H2658" s="128">
        <v>47.09</v>
      </c>
      <c r="I2658" s="151">
        <v>128</v>
      </c>
      <c r="J2658" s="128">
        <v>47.09</v>
      </c>
    </row>
    <row r="2659" spans="1:21" ht="14.25" outlineLevel="1">
      <c r="A2659" s="147"/>
      <c r="B2659" s="148"/>
      <c r="C2659" s="148" t="s">
        <v>92</v>
      </c>
      <c r="D2659" s="149" t="s">
        <v>91</v>
      </c>
      <c r="E2659" s="134">
        <v>83</v>
      </c>
      <c r="F2659" s="150"/>
      <c r="G2659" s="127"/>
      <c r="H2659" s="128">
        <v>30.54</v>
      </c>
      <c r="I2659" s="151">
        <v>83</v>
      </c>
      <c r="J2659" s="128">
        <v>30.54</v>
      </c>
    </row>
    <row r="2660" spans="1:21" ht="14.25" outlineLevel="1">
      <c r="A2660" s="152"/>
      <c r="B2660" s="153"/>
      <c r="C2660" s="153" t="s">
        <v>93</v>
      </c>
      <c r="D2660" s="154" t="s">
        <v>94</v>
      </c>
      <c r="E2660" s="155">
        <v>1.47</v>
      </c>
      <c r="F2660" s="156"/>
      <c r="G2660" s="157" t="s">
        <v>451</v>
      </c>
      <c r="H2660" s="158">
        <v>4.0571999999999999</v>
      </c>
      <c r="I2660" s="159"/>
      <c r="J2660" s="158"/>
    </row>
    <row r="2661" spans="1:21" ht="15" outlineLevel="1">
      <c r="C2661" s="131" t="s">
        <v>95</v>
      </c>
      <c r="G2661" s="225">
        <v>289.48</v>
      </c>
      <c r="H2661" s="225"/>
      <c r="I2661" s="225">
        <v>289.48</v>
      </c>
      <c r="J2661" s="225"/>
      <c r="O2661" s="79">
        <v>289.48</v>
      </c>
      <c r="P2661" s="79">
        <v>289.48</v>
      </c>
    </row>
    <row r="2662" spans="1:21" ht="57" outlineLevel="1">
      <c r="A2662" s="152" t="s">
        <v>1371</v>
      </c>
      <c r="B2662" s="153" t="s">
        <v>1372</v>
      </c>
      <c r="C2662" s="153" t="s">
        <v>1373</v>
      </c>
      <c r="D2662" s="154" t="s">
        <v>454</v>
      </c>
      <c r="E2662" s="155">
        <v>2</v>
      </c>
      <c r="F2662" s="156">
        <v>1308.69</v>
      </c>
      <c r="G2662" s="157" t="s">
        <v>98</v>
      </c>
      <c r="H2662" s="158">
        <v>2617.38</v>
      </c>
      <c r="I2662" s="159">
        <v>1</v>
      </c>
      <c r="J2662" s="158">
        <v>2617.38</v>
      </c>
      <c r="R2662" s="47">
        <v>0</v>
      </c>
      <c r="S2662" s="47">
        <v>0</v>
      </c>
      <c r="T2662" s="47">
        <v>0</v>
      </c>
      <c r="U2662" s="47">
        <v>0</v>
      </c>
    </row>
    <row r="2663" spans="1:21" ht="15" outlineLevel="1">
      <c r="C2663" s="131" t="s">
        <v>95</v>
      </c>
      <c r="G2663" s="225">
        <v>2617.38</v>
      </c>
      <c r="H2663" s="225"/>
      <c r="I2663" s="225">
        <v>2617.38</v>
      </c>
      <c r="J2663" s="225"/>
      <c r="O2663" s="47">
        <v>2617.38</v>
      </c>
      <c r="P2663" s="47">
        <v>2617.38</v>
      </c>
    </row>
    <row r="2664" spans="1:21" ht="57" outlineLevel="1">
      <c r="A2664" s="147" t="s">
        <v>1374</v>
      </c>
      <c r="B2664" s="148" t="s">
        <v>1364</v>
      </c>
      <c r="C2664" s="148" t="s">
        <v>1365</v>
      </c>
      <c r="D2664" s="149" t="s">
        <v>460</v>
      </c>
      <c r="E2664" s="134">
        <v>1</v>
      </c>
      <c r="F2664" s="150"/>
      <c r="G2664" s="127"/>
      <c r="H2664" s="128"/>
      <c r="I2664" s="151" t="s">
        <v>98</v>
      </c>
      <c r="J2664" s="128"/>
      <c r="R2664" s="47">
        <v>23.55</v>
      </c>
      <c r="S2664" s="47">
        <v>23.55</v>
      </c>
      <c r="T2664" s="47">
        <v>15.27</v>
      </c>
      <c r="U2664" s="47">
        <v>15.27</v>
      </c>
    </row>
    <row r="2665" spans="1:21" ht="14.25" outlineLevel="1">
      <c r="A2665" s="147"/>
      <c r="B2665" s="148"/>
      <c r="C2665" s="148" t="s">
        <v>88</v>
      </c>
      <c r="D2665" s="149"/>
      <c r="E2665" s="134"/>
      <c r="F2665" s="150">
        <v>13.33</v>
      </c>
      <c r="G2665" s="127" t="s">
        <v>451</v>
      </c>
      <c r="H2665" s="128">
        <v>18.399999999999999</v>
      </c>
      <c r="I2665" s="151">
        <v>1</v>
      </c>
      <c r="J2665" s="128">
        <v>18.399999999999999</v>
      </c>
      <c r="Q2665" s="47">
        <v>18.399999999999999</v>
      </c>
    </row>
    <row r="2666" spans="1:21" ht="14.25" outlineLevel="1">
      <c r="A2666" s="147"/>
      <c r="B2666" s="148"/>
      <c r="C2666" s="148" t="s">
        <v>89</v>
      </c>
      <c r="D2666" s="149"/>
      <c r="E2666" s="134"/>
      <c r="F2666" s="150">
        <v>4.58</v>
      </c>
      <c r="G2666" s="127" t="s">
        <v>452</v>
      </c>
      <c r="H2666" s="128">
        <v>6.87</v>
      </c>
      <c r="I2666" s="151">
        <v>1</v>
      </c>
      <c r="J2666" s="128">
        <v>6.87</v>
      </c>
    </row>
    <row r="2667" spans="1:21" ht="14.25" outlineLevel="1">
      <c r="A2667" s="147"/>
      <c r="B2667" s="148"/>
      <c r="C2667" s="148" t="s">
        <v>97</v>
      </c>
      <c r="D2667" s="149"/>
      <c r="E2667" s="134"/>
      <c r="F2667" s="150">
        <v>80.66</v>
      </c>
      <c r="G2667" s="127" t="s">
        <v>98</v>
      </c>
      <c r="H2667" s="128">
        <v>80.66</v>
      </c>
      <c r="I2667" s="151">
        <v>1</v>
      </c>
      <c r="J2667" s="128">
        <v>80.66</v>
      </c>
    </row>
    <row r="2668" spans="1:21" ht="14.25" outlineLevel="1">
      <c r="A2668" s="147" t="s">
        <v>1375</v>
      </c>
      <c r="B2668" s="148" t="s">
        <v>1369</v>
      </c>
      <c r="C2668" s="148" t="s">
        <v>1370</v>
      </c>
      <c r="D2668" s="149" t="s">
        <v>454</v>
      </c>
      <c r="E2668" s="134">
        <v>1</v>
      </c>
      <c r="F2668" s="150">
        <v>0</v>
      </c>
      <c r="G2668" s="164" t="s">
        <v>98</v>
      </c>
      <c r="H2668" s="128">
        <v>0</v>
      </c>
      <c r="I2668" s="151">
        <v>1</v>
      </c>
      <c r="J2668" s="128">
        <v>0</v>
      </c>
      <c r="R2668" s="47">
        <v>0</v>
      </c>
      <c r="S2668" s="47">
        <v>0</v>
      </c>
      <c r="T2668" s="47">
        <v>0</v>
      </c>
      <c r="U2668" s="47">
        <v>0</v>
      </c>
    </row>
    <row r="2669" spans="1:21" ht="14.25" outlineLevel="1">
      <c r="A2669" s="147"/>
      <c r="B2669" s="148"/>
      <c r="C2669" s="148" t="s">
        <v>90</v>
      </c>
      <c r="D2669" s="149" t="s">
        <v>91</v>
      </c>
      <c r="E2669" s="134">
        <v>128</v>
      </c>
      <c r="F2669" s="150"/>
      <c r="G2669" s="127"/>
      <c r="H2669" s="128">
        <v>23.55</v>
      </c>
      <c r="I2669" s="151">
        <v>128</v>
      </c>
      <c r="J2669" s="128">
        <v>23.55</v>
      </c>
    </row>
    <row r="2670" spans="1:21" ht="14.25" outlineLevel="1">
      <c r="A2670" s="147"/>
      <c r="B2670" s="148"/>
      <c r="C2670" s="148" t="s">
        <v>92</v>
      </c>
      <c r="D2670" s="149" t="s">
        <v>91</v>
      </c>
      <c r="E2670" s="134">
        <v>83</v>
      </c>
      <c r="F2670" s="150"/>
      <c r="G2670" s="127"/>
      <c r="H2670" s="128">
        <v>15.27</v>
      </c>
      <c r="I2670" s="151">
        <v>83</v>
      </c>
      <c r="J2670" s="128">
        <v>15.27</v>
      </c>
    </row>
    <row r="2671" spans="1:21" ht="14.25" outlineLevel="1">
      <c r="A2671" s="152"/>
      <c r="B2671" s="153"/>
      <c r="C2671" s="153" t="s">
        <v>93</v>
      </c>
      <c r="D2671" s="154" t="s">
        <v>94</v>
      </c>
      <c r="E2671" s="155">
        <v>1.47</v>
      </c>
      <c r="F2671" s="156"/>
      <c r="G2671" s="157" t="s">
        <v>451</v>
      </c>
      <c r="H2671" s="158">
        <v>2.0286</v>
      </c>
      <c r="I2671" s="159"/>
      <c r="J2671" s="158"/>
    </row>
    <row r="2672" spans="1:21" ht="15" outlineLevel="1">
      <c r="C2672" s="131" t="s">
        <v>95</v>
      </c>
      <c r="G2672" s="225">
        <v>144.75</v>
      </c>
      <c r="H2672" s="225"/>
      <c r="I2672" s="225">
        <v>144.75</v>
      </c>
      <c r="J2672" s="225"/>
      <c r="O2672" s="79">
        <v>144.75</v>
      </c>
      <c r="P2672" s="79">
        <v>144.75</v>
      </c>
    </row>
    <row r="2673" spans="1:21" ht="71.25" outlineLevel="1">
      <c r="A2673" s="152" t="s">
        <v>1376</v>
      </c>
      <c r="B2673" s="153" t="s">
        <v>1377</v>
      </c>
      <c r="C2673" s="153" t="s">
        <v>1378</v>
      </c>
      <c r="D2673" s="154" t="s">
        <v>454</v>
      </c>
      <c r="E2673" s="155">
        <v>1</v>
      </c>
      <c r="F2673" s="156">
        <v>188.05</v>
      </c>
      <c r="G2673" s="157" t="s">
        <v>98</v>
      </c>
      <c r="H2673" s="158">
        <v>188.05</v>
      </c>
      <c r="I2673" s="159">
        <v>1</v>
      </c>
      <c r="J2673" s="158">
        <v>188.05</v>
      </c>
      <c r="R2673" s="47">
        <v>0</v>
      </c>
      <c r="S2673" s="47">
        <v>0</v>
      </c>
      <c r="T2673" s="47">
        <v>0</v>
      </c>
      <c r="U2673" s="47">
        <v>0</v>
      </c>
    </row>
    <row r="2674" spans="1:21" ht="15" outlineLevel="1">
      <c r="C2674" s="131" t="s">
        <v>95</v>
      </c>
      <c r="G2674" s="225">
        <v>188.05</v>
      </c>
      <c r="H2674" s="225"/>
      <c r="I2674" s="225">
        <v>188.05</v>
      </c>
      <c r="J2674" s="225"/>
      <c r="O2674" s="47">
        <v>188.05</v>
      </c>
      <c r="P2674" s="47">
        <v>188.05</v>
      </c>
    </row>
    <row r="2675" spans="1:21" ht="28.5" outlineLevel="1">
      <c r="A2675" s="147" t="s">
        <v>1379</v>
      </c>
      <c r="B2675" s="148" t="s">
        <v>1380</v>
      </c>
      <c r="C2675" s="148" t="s">
        <v>1381</v>
      </c>
      <c r="D2675" s="149" t="s">
        <v>1382</v>
      </c>
      <c r="E2675" s="134">
        <v>6</v>
      </c>
      <c r="F2675" s="150"/>
      <c r="G2675" s="127"/>
      <c r="H2675" s="128"/>
      <c r="I2675" s="151" t="s">
        <v>98</v>
      </c>
      <c r="J2675" s="128"/>
      <c r="R2675" s="47">
        <v>23.1</v>
      </c>
      <c r="S2675" s="47">
        <v>23.1</v>
      </c>
      <c r="T2675" s="47">
        <v>14.98</v>
      </c>
      <c r="U2675" s="47">
        <v>14.98</v>
      </c>
    </row>
    <row r="2676" spans="1:21" ht="14.25" outlineLevel="1">
      <c r="A2676" s="147"/>
      <c r="B2676" s="148"/>
      <c r="C2676" s="148" t="s">
        <v>88</v>
      </c>
      <c r="D2676" s="149"/>
      <c r="E2676" s="134"/>
      <c r="F2676" s="150">
        <v>2.1800000000000002</v>
      </c>
      <c r="G2676" s="127" t="s">
        <v>451</v>
      </c>
      <c r="H2676" s="128">
        <v>18.05</v>
      </c>
      <c r="I2676" s="151">
        <v>1</v>
      </c>
      <c r="J2676" s="128">
        <v>18.05</v>
      </c>
      <c r="Q2676" s="47">
        <v>18.05</v>
      </c>
    </row>
    <row r="2677" spans="1:21" ht="14.25" outlineLevel="1">
      <c r="A2677" s="147"/>
      <c r="B2677" s="148"/>
      <c r="C2677" s="148" t="s">
        <v>97</v>
      </c>
      <c r="D2677" s="149"/>
      <c r="E2677" s="134"/>
      <c r="F2677" s="150">
        <v>224.54</v>
      </c>
      <c r="G2677" s="127" t="s">
        <v>98</v>
      </c>
      <c r="H2677" s="128">
        <v>1347.24</v>
      </c>
      <c r="I2677" s="151">
        <v>1</v>
      </c>
      <c r="J2677" s="128">
        <v>1347.24</v>
      </c>
    </row>
    <row r="2678" spans="1:21" ht="14.25" outlineLevel="1">
      <c r="A2678" s="147"/>
      <c r="B2678" s="148"/>
      <c r="C2678" s="148" t="s">
        <v>90</v>
      </c>
      <c r="D2678" s="149" t="s">
        <v>91</v>
      </c>
      <c r="E2678" s="134">
        <v>128</v>
      </c>
      <c r="F2678" s="150"/>
      <c r="G2678" s="127"/>
      <c r="H2678" s="128">
        <v>23.1</v>
      </c>
      <c r="I2678" s="151">
        <v>128</v>
      </c>
      <c r="J2678" s="128">
        <v>23.1</v>
      </c>
    </row>
    <row r="2679" spans="1:21" ht="14.25" outlineLevel="1">
      <c r="A2679" s="147"/>
      <c r="B2679" s="148"/>
      <c r="C2679" s="148" t="s">
        <v>92</v>
      </c>
      <c r="D2679" s="149" t="s">
        <v>91</v>
      </c>
      <c r="E2679" s="134">
        <v>83</v>
      </c>
      <c r="F2679" s="150"/>
      <c r="G2679" s="127"/>
      <c r="H2679" s="128">
        <v>14.98</v>
      </c>
      <c r="I2679" s="151">
        <v>83</v>
      </c>
      <c r="J2679" s="128">
        <v>14.98</v>
      </c>
    </row>
    <row r="2680" spans="1:21" ht="14.25" outlineLevel="1">
      <c r="A2680" s="152"/>
      <c r="B2680" s="153"/>
      <c r="C2680" s="153" t="s">
        <v>93</v>
      </c>
      <c r="D2680" s="154" t="s">
        <v>94</v>
      </c>
      <c r="E2680" s="155">
        <v>0.22</v>
      </c>
      <c r="F2680" s="156"/>
      <c r="G2680" s="157" t="s">
        <v>451</v>
      </c>
      <c r="H2680" s="158">
        <v>1.8215999999999999</v>
      </c>
      <c r="I2680" s="159"/>
      <c r="J2680" s="158"/>
    </row>
    <row r="2681" spans="1:21" ht="15" outlineLevel="1">
      <c r="C2681" s="131" t="s">
        <v>95</v>
      </c>
      <c r="G2681" s="225">
        <v>1403.37</v>
      </c>
      <c r="H2681" s="225"/>
      <c r="I2681" s="225">
        <v>1403.37</v>
      </c>
      <c r="J2681" s="225"/>
      <c r="O2681" s="79">
        <v>1403.37</v>
      </c>
      <c r="P2681" s="79">
        <v>1403.37</v>
      </c>
    </row>
    <row r="2682" spans="1:21" ht="28.5" outlineLevel="1">
      <c r="A2682" s="147" t="s">
        <v>1383</v>
      </c>
      <c r="B2682" s="148" t="s">
        <v>1384</v>
      </c>
      <c r="C2682" s="148" t="s">
        <v>1385</v>
      </c>
      <c r="D2682" s="149" t="s">
        <v>1382</v>
      </c>
      <c r="E2682" s="134">
        <v>6</v>
      </c>
      <c r="F2682" s="150"/>
      <c r="G2682" s="127"/>
      <c r="H2682" s="128"/>
      <c r="I2682" s="151" t="s">
        <v>98</v>
      </c>
      <c r="J2682" s="128"/>
      <c r="R2682" s="47">
        <v>30.84</v>
      </c>
      <c r="S2682" s="47">
        <v>30.84</v>
      </c>
      <c r="T2682" s="47">
        <v>19.989999999999998</v>
      </c>
      <c r="U2682" s="47">
        <v>19.989999999999998</v>
      </c>
    </row>
    <row r="2683" spans="1:21" ht="14.25" outlineLevel="1">
      <c r="A2683" s="147"/>
      <c r="B2683" s="148"/>
      <c r="C2683" s="148" t="s">
        <v>88</v>
      </c>
      <c r="D2683" s="149"/>
      <c r="E2683" s="134"/>
      <c r="F2683" s="150">
        <v>2.91</v>
      </c>
      <c r="G2683" s="127" t="s">
        <v>451</v>
      </c>
      <c r="H2683" s="128">
        <v>24.09</v>
      </c>
      <c r="I2683" s="151">
        <v>1</v>
      </c>
      <c r="J2683" s="128">
        <v>24.09</v>
      </c>
      <c r="Q2683" s="47">
        <v>24.09</v>
      </c>
    </row>
    <row r="2684" spans="1:21" ht="14.25" outlineLevel="1">
      <c r="A2684" s="147"/>
      <c r="B2684" s="148"/>
      <c r="C2684" s="148" t="s">
        <v>97</v>
      </c>
      <c r="D2684" s="149"/>
      <c r="E2684" s="134"/>
      <c r="F2684" s="150">
        <v>335.96</v>
      </c>
      <c r="G2684" s="127" t="s">
        <v>98</v>
      </c>
      <c r="H2684" s="128">
        <v>2015.76</v>
      </c>
      <c r="I2684" s="151">
        <v>1</v>
      </c>
      <c r="J2684" s="128">
        <v>2015.76</v>
      </c>
    </row>
    <row r="2685" spans="1:21" ht="14.25" outlineLevel="1">
      <c r="A2685" s="147"/>
      <c r="B2685" s="148"/>
      <c r="C2685" s="148" t="s">
        <v>90</v>
      </c>
      <c r="D2685" s="149" t="s">
        <v>91</v>
      </c>
      <c r="E2685" s="134">
        <v>128</v>
      </c>
      <c r="F2685" s="150"/>
      <c r="G2685" s="127"/>
      <c r="H2685" s="128">
        <v>30.84</v>
      </c>
      <c r="I2685" s="151">
        <v>128</v>
      </c>
      <c r="J2685" s="128">
        <v>30.84</v>
      </c>
    </row>
    <row r="2686" spans="1:21" ht="14.25" outlineLevel="1">
      <c r="A2686" s="147"/>
      <c r="B2686" s="148"/>
      <c r="C2686" s="148" t="s">
        <v>92</v>
      </c>
      <c r="D2686" s="149" t="s">
        <v>91</v>
      </c>
      <c r="E2686" s="134">
        <v>83</v>
      </c>
      <c r="F2686" s="150"/>
      <c r="G2686" s="127"/>
      <c r="H2686" s="128">
        <v>19.989999999999998</v>
      </c>
      <c r="I2686" s="151">
        <v>83</v>
      </c>
      <c r="J2686" s="128">
        <v>19.989999999999998</v>
      </c>
    </row>
    <row r="2687" spans="1:21" ht="14.25" outlineLevel="1">
      <c r="A2687" s="152"/>
      <c r="B2687" s="153"/>
      <c r="C2687" s="153" t="s">
        <v>93</v>
      </c>
      <c r="D2687" s="154" t="s">
        <v>94</v>
      </c>
      <c r="E2687" s="155">
        <v>0.31</v>
      </c>
      <c r="F2687" s="156"/>
      <c r="G2687" s="157" t="s">
        <v>451</v>
      </c>
      <c r="H2687" s="158">
        <v>2.5667999999999997</v>
      </c>
      <c r="I2687" s="159"/>
      <c r="J2687" s="158"/>
    </row>
    <row r="2688" spans="1:21" ht="15" outlineLevel="1">
      <c r="C2688" s="131" t="s">
        <v>95</v>
      </c>
      <c r="G2688" s="225">
        <v>2090.6799999999998</v>
      </c>
      <c r="H2688" s="225"/>
      <c r="I2688" s="225">
        <v>2090.6799999999998</v>
      </c>
      <c r="J2688" s="225"/>
      <c r="O2688" s="79">
        <v>2090.6799999999998</v>
      </c>
      <c r="P2688" s="79">
        <v>2090.6799999999998</v>
      </c>
    </row>
    <row r="2689" spans="1:21" ht="57" outlineLevel="1">
      <c r="A2689" s="147" t="s">
        <v>1386</v>
      </c>
      <c r="B2689" s="148" t="s">
        <v>1364</v>
      </c>
      <c r="C2689" s="148" t="s">
        <v>1365</v>
      </c>
      <c r="D2689" s="149" t="s">
        <v>460</v>
      </c>
      <c r="E2689" s="134">
        <v>4</v>
      </c>
      <c r="F2689" s="150"/>
      <c r="G2689" s="127"/>
      <c r="H2689" s="128"/>
      <c r="I2689" s="151" t="s">
        <v>98</v>
      </c>
      <c r="J2689" s="128"/>
      <c r="R2689" s="47">
        <v>94.18</v>
      </c>
      <c r="S2689" s="47">
        <v>94.18</v>
      </c>
      <c r="T2689" s="47">
        <v>61.07</v>
      </c>
      <c r="U2689" s="47">
        <v>61.07</v>
      </c>
    </row>
    <row r="2690" spans="1:21" ht="14.25" outlineLevel="1">
      <c r="A2690" s="147"/>
      <c r="B2690" s="148"/>
      <c r="C2690" s="148" t="s">
        <v>88</v>
      </c>
      <c r="D2690" s="149"/>
      <c r="E2690" s="134"/>
      <c r="F2690" s="150">
        <v>13.33</v>
      </c>
      <c r="G2690" s="127" t="s">
        <v>451</v>
      </c>
      <c r="H2690" s="128">
        <v>73.58</v>
      </c>
      <c r="I2690" s="151">
        <v>1</v>
      </c>
      <c r="J2690" s="128">
        <v>73.58</v>
      </c>
      <c r="Q2690" s="47">
        <v>73.58</v>
      </c>
    </row>
    <row r="2691" spans="1:21" ht="14.25" outlineLevel="1">
      <c r="A2691" s="147"/>
      <c r="B2691" s="148"/>
      <c r="C2691" s="148" t="s">
        <v>89</v>
      </c>
      <c r="D2691" s="149"/>
      <c r="E2691" s="134"/>
      <c r="F2691" s="150">
        <v>4.58</v>
      </c>
      <c r="G2691" s="127" t="s">
        <v>452</v>
      </c>
      <c r="H2691" s="128">
        <v>27.48</v>
      </c>
      <c r="I2691" s="151">
        <v>1</v>
      </c>
      <c r="J2691" s="128">
        <v>27.48</v>
      </c>
    </row>
    <row r="2692" spans="1:21" ht="14.25" outlineLevel="1">
      <c r="A2692" s="147"/>
      <c r="B2692" s="148"/>
      <c r="C2692" s="148" t="s">
        <v>97</v>
      </c>
      <c r="D2692" s="149"/>
      <c r="E2692" s="134"/>
      <c r="F2692" s="150">
        <v>80.66</v>
      </c>
      <c r="G2692" s="127" t="s">
        <v>98</v>
      </c>
      <c r="H2692" s="128">
        <v>322.64</v>
      </c>
      <c r="I2692" s="151">
        <v>1</v>
      </c>
      <c r="J2692" s="128">
        <v>322.64</v>
      </c>
    </row>
    <row r="2693" spans="1:21" ht="14.25" outlineLevel="1">
      <c r="A2693" s="147" t="s">
        <v>1387</v>
      </c>
      <c r="B2693" s="148" t="s">
        <v>1369</v>
      </c>
      <c r="C2693" s="148" t="s">
        <v>1370</v>
      </c>
      <c r="D2693" s="149" t="s">
        <v>454</v>
      </c>
      <c r="E2693" s="134">
        <v>4</v>
      </c>
      <c r="F2693" s="150">
        <v>0</v>
      </c>
      <c r="G2693" s="164" t="s">
        <v>98</v>
      </c>
      <c r="H2693" s="128">
        <v>0</v>
      </c>
      <c r="I2693" s="151">
        <v>1</v>
      </c>
      <c r="J2693" s="128">
        <v>0</v>
      </c>
      <c r="R2693" s="47">
        <v>0</v>
      </c>
      <c r="S2693" s="47">
        <v>0</v>
      </c>
      <c r="T2693" s="47">
        <v>0</v>
      </c>
      <c r="U2693" s="47">
        <v>0</v>
      </c>
    </row>
    <row r="2694" spans="1:21" ht="14.25" outlineLevel="1">
      <c r="A2694" s="147"/>
      <c r="B2694" s="148"/>
      <c r="C2694" s="148" t="s">
        <v>90</v>
      </c>
      <c r="D2694" s="149" t="s">
        <v>91</v>
      </c>
      <c r="E2694" s="134">
        <v>128</v>
      </c>
      <c r="F2694" s="150"/>
      <c r="G2694" s="127"/>
      <c r="H2694" s="128">
        <v>94.18</v>
      </c>
      <c r="I2694" s="151">
        <v>128</v>
      </c>
      <c r="J2694" s="128">
        <v>94.18</v>
      </c>
    </row>
    <row r="2695" spans="1:21" ht="14.25" outlineLevel="1">
      <c r="A2695" s="147"/>
      <c r="B2695" s="148"/>
      <c r="C2695" s="148" t="s">
        <v>92</v>
      </c>
      <c r="D2695" s="149" t="s">
        <v>91</v>
      </c>
      <c r="E2695" s="134">
        <v>83</v>
      </c>
      <c r="F2695" s="150"/>
      <c r="G2695" s="127"/>
      <c r="H2695" s="128">
        <v>61.07</v>
      </c>
      <c r="I2695" s="151">
        <v>83</v>
      </c>
      <c r="J2695" s="128">
        <v>61.07</v>
      </c>
    </row>
    <row r="2696" spans="1:21" ht="14.25" outlineLevel="1">
      <c r="A2696" s="152"/>
      <c r="B2696" s="153"/>
      <c r="C2696" s="153" t="s">
        <v>93</v>
      </c>
      <c r="D2696" s="154" t="s">
        <v>94</v>
      </c>
      <c r="E2696" s="155">
        <v>1.47</v>
      </c>
      <c r="F2696" s="156"/>
      <c r="G2696" s="157" t="s">
        <v>451</v>
      </c>
      <c r="H2696" s="158">
        <v>8.1143999999999998</v>
      </c>
      <c r="I2696" s="159"/>
      <c r="J2696" s="158"/>
    </row>
    <row r="2697" spans="1:21" ht="15" outlineLevel="1">
      <c r="C2697" s="131" t="s">
        <v>95</v>
      </c>
      <c r="G2697" s="225">
        <v>578.95000000000005</v>
      </c>
      <c r="H2697" s="225"/>
      <c r="I2697" s="225">
        <v>578.95000000000005</v>
      </c>
      <c r="J2697" s="225"/>
      <c r="O2697" s="79">
        <v>578.95000000000005</v>
      </c>
      <c r="P2697" s="79">
        <v>578.95000000000005</v>
      </c>
    </row>
    <row r="2698" spans="1:21" ht="71.25" outlineLevel="1">
      <c r="A2698" s="152" t="s">
        <v>1388</v>
      </c>
      <c r="B2698" s="153" t="s">
        <v>1389</v>
      </c>
      <c r="C2698" s="153" t="s">
        <v>1390</v>
      </c>
      <c r="D2698" s="154" t="s">
        <v>454</v>
      </c>
      <c r="E2698" s="155">
        <v>4</v>
      </c>
      <c r="F2698" s="156">
        <v>164.6</v>
      </c>
      <c r="G2698" s="157" t="s">
        <v>98</v>
      </c>
      <c r="H2698" s="158">
        <v>658.4</v>
      </c>
      <c r="I2698" s="159">
        <v>1</v>
      </c>
      <c r="J2698" s="158">
        <v>658.4</v>
      </c>
      <c r="R2698" s="47">
        <v>0</v>
      </c>
      <c r="S2698" s="47">
        <v>0</v>
      </c>
      <c r="T2698" s="47">
        <v>0</v>
      </c>
      <c r="U2698" s="47">
        <v>0</v>
      </c>
    </row>
    <row r="2699" spans="1:21" ht="15" outlineLevel="1">
      <c r="C2699" s="131" t="s">
        <v>95</v>
      </c>
      <c r="G2699" s="225">
        <v>658.4</v>
      </c>
      <c r="H2699" s="225"/>
      <c r="I2699" s="225">
        <v>658.4</v>
      </c>
      <c r="J2699" s="225"/>
      <c r="O2699" s="47">
        <v>658.4</v>
      </c>
      <c r="P2699" s="47">
        <v>658.4</v>
      </c>
    </row>
    <row r="2700" spans="1:21" ht="57" outlineLevel="1">
      <c r="A2700" s="147" t="s">
        <v>1391</v>
      </c>
      <c r="B2700" s="148" t="s">
        <v>1392</v>
      </c>
      <c r="C2700" s="148" t="s">
        <v>727</v>
      </c>
      <c r="D2700" s="149" t="s">
        <v>460</v>
      </c>
      <c r="E2700" s="134">
        <v>4</v>
      </c>
      <c r="F2700" s="150"/>
      <c r="G2700" s="127"/>
      <c r="H2700" s="128"/>
      <c r="I2700" s="151" t="s">
        <v>98</v>
      </c>
      <c r="J2700" s="128"/>
      <c r="R2700" s="47">
        <v>94.18</v>
      </c>
      <c r="S2700" s="47">
        <v>94.18</v>
      </c>
      <c r="T2700" s="47">
        <v>61.07</v>
      </c>
      <c r="U2700" s="47">
        <v>61.07</v>
      </c>
    </row>
    <row r="2701" spans="1:21" ht="14.25" outlineLevel="1">
      <c r="A2701" s="147"/>
      <c r="B2701" s="148"/>
      <c r="C2701" s="148" t="s">
        <v>88</v>
      </c>
      <c r="D2701" s="149"/>
      <c r="E2701" s="134"/>
      <c r="F2701" s="150">
        <v>13.33</v>
      </c>
      <c r="G2701" s="127" t="s">
        <v>451</v>
      </c>
      <c r="H2701" s="128">
        <v>73.58</v>
      </c>
      <c r="I2701" s="151">
        <v>1</v>
      </c>
      <c r="J2701" s="128">
        <v>73.58</v>
      </c>
      <c r="Q2701" s="47">
        <v>73.58</v>
      </c>
    </row>
    <row r="2702" spans="1:21" ht="14.25" outlineLevel="1">
      <c r="A2702" s="147"/>
      <c r="B2702" s="148"/>
      <c r="C2702" s="148" t="s">
        <v>89</v>
      </c>
      <c r="D2702" s="149"/>
      <c r="E2702" s="134"/>
      <c r="F2702" s="150">
        <v>3.71</v>
      </c>
      <c r="G2702" s="127" t="s">
        <v>452</v>
      </c>
      <c r="H2702" s="128">
        <v>22.26</v>
      </c>
      <c r="I2702" s="151">
        <v>1</v>
      </c>
      <c r="J2702" s="128">
        <v>22.26</v>
      </c>
    </row>
    <row r="2703" spans="1:21" ht="14.25" outlineLevel="1">
      <c r="A2703" s="147"/>
      <c r="B2703" s="148"/>
      <c r="C2703" s="148" t="s">
        <v>97</v>
      </c>
      <c r="D2703" s="149"/>
      <c r="E2703" s="134"/>
      <c r="F2703" s="150">
        <v>58.81</v>
      </c>
      <c r="G2703" s="127" t="s">
        <v>98</v>
      </c>
      <c r="H2703" s="128">
        <v>235.24</v>
      </c>
      <c r="I2703" s="151">
        <v>1</v>
      </c>
      <c r="J2703" s="128">
        <v>235.24</v>
      </c>
    </row>
    <row r="2704" spans="1:21" ht="14.25" outlineLevel="1">
      <c r="A2704" s="147" t="s">
        <v>1393</v>
      </c>
      <c r="B2704" s="148" t="s">
        <v>1369</v>
      </c>
      <c r="C2704" s="148" t="s">
        <v>1370</v>
      </c>
      <c r="D2704" s="149" t="s">
        <v>454</v>
      </c>
      <c r="E2704" s="134">
        <v>4</v>
      </c>
      <c r="F2704" s="150">
        <v>0</v>
      </c>
      <c r="G2704" s="164" t="s">
        <v>98</v>
      </c>
      <c r="H2704" s="128">
        <v>0</v>
      </c>
      <c r="I2704" s="151">
        <v>1</v>
      </c>
      <c r="J2704" s="128">
        <v>0</v>
      </c>
      <c r="R2704" s="47">
        <v>0</v>
      </c>
      <c r="S2704" s="47">
        <v>0</v>
      </c>
      <c r="T2704" s="47">
        <v>0</v>
      </c>
      <c r="U2704" s="47">
        <v>0</v>
      </c>
    </row>
    <row r="2705" spans="1:21" ht="14.25" outlineLevel="1">
      <c r="A2705" s="147"/>
      <c r="B2705" s="148"/>
      <c r="C2705" s="148" t="s">
        <v>90</v>
      </c>
      <c r="D2705" s="149" t="s">
        <v>91</v>
      </c>
      <c r="E2705" s="134">
        <v>128</v>
      </c>
      <c r="F2705" s="150"/>
      <c r="G2705" s="127"/>
      <c r="H2705" s="128">
        <v>94.18</v>
      </c>
      <c r="I2705" s="151">
        <v>128</v>
      </c>
      <c r="J2705" s="128">
        <v>94.18</v>
      </c>
    </row>
    <row r="2706" spans="1:21" ht="14.25" outlineLevel="1">
      <c r="A2706" s="147"/>
      <c r="B2706" s="148"/>
      <c r="C2706" s="148" t="s">
        <v>92</v>
      </c>
      <c r="D2706" s="149" t="s">
        <v>91</v>
      </c>
      <c r="E2706" s="134">
        <v>83</v>
      </c>
      <c r="F2706" s="150"/>
      <c r="G2706" s="127"/>
      <c r="H2706" s="128">
        <v>61.07</v>
      </c>
      <c r="I2706" s="151">
        <v>83</v>
      </c>
      <c r="J2706" s="128">
        <v>61.07</v>
      </c>
    </row>
    <row r="2707" spans="1:21" ht="14.25" outlineLevel="1">
      <c r="A2707" s="152"/>
      <c r="B2707" s="153"/>
      <c r="C2707" s="153" t="s">
        <v>93</v>
      </c>
      <c r="D2707" s="154" t="s">
        <v>94</v>
      </c>
      <c r="E2707" s="155">
        <v>1.47</v>
      </c>
      <c r="F2707" s="156"/>
      <c r="G2707" s="157" t="s">
        <v>451</v>
      </c>
      <c r="H2707" s="158">
        <v>8.1143999999999998</v>
      </c>
      <c r="I2707" s="159"/>
      <c r="J2707" s="158"/>
    </row>
    <row r="2708" spans="1:21" ht="15" outlineLevel="1">
      <c r="C2708" s="131" t="s">
        <v>95</v>
      </c>
      <c r="G2708" s="225">
        <v>486.33</v>
      </c>
      <c r="H2708" s="225"/>
      <c r="I2708" s="225">
        <v>486.33</v>
      </c>
      <c r="J2708" s="225"/>
      <c r="O2708" s="79">
        <v>486.33</v>
      </c>
      <c r="P2708" s="79">
        <v>486.33</v>
      </c>
    </row>
    <row r="2709" spans="1:21" ht="71.25" outlineLevel="1">
      <c r="A2709" s="152" t="s">
        <v>1394</v>
      </c>
      <c r="B2709" s="153" t="s">
        <v>1395</v>
      </c>
      <c r="C2709" s="153" t="s">
        <v>1396</v>
      </c>
      <c r="D2709" s="154" t="s">
        <v>454</v>
      </c>
      <c r="E2709" s="155">
        <v>4</v>
      </c>
      <c r="F2709" s="156">
        <v>31.11</v>
      </c>
      <c r="G2709" s="157" t="s">
        <v>98</v>
      </c>
      <c r="H2709" s="158">
        <v>124.44</v>
      </c>
      <c r="I2709" s="159">
        <v>1</v>
      </c>
      <c r="J2709" s="158">
        <v>124.44</v>
      </c>
      <c r="R2709" s="47">
        <v>0</v>
      </c>
      <c r="S2709" s="47">
        <v>0</v>
      </c>
      <c r="T2709" s="47">
        <v>0</v>
      </c>
      <c r="U2709" s="47">
        <v>0</v>
      </c>
    </row>
    <row r="2710" spans="1:21" ht="15" outlineLevel="1">
      <c r="C2710" s="131" t="s">
        <v>95</v>
      </c>
      <c r="G2710" s="225">
        <v>124.44</v>
      </c>
      <c r="H2710" s="225"/>
      <c r="I2710" s="225">
        <v>124.44</v>
      </c>
      <c r="J2710" s="225"/>
      <c r="O2710" s="47">
        <v>124.44</v>
      </c>
      <c r="P2710" s="47">
        <v>124.44</v>
      </c>
    </row>
    <row r="2711" spans="1:21" ht="42.75" outlineLevel="1">
      <c r="A2711" s="147" t="s">
        <v>1397</v>
      </c>
      <c r="B2711" s="148" t="s">
        <v>1398</v>
      </c>
      <c r="C2711" s="148" t="s">
        <v>1399</v>
      </c>
      <c r="D2711" s="149" t="s">
        <v>1400</v>
      </c>
      <c r="E2711" s="134">
        <v>0.1</v>
      </c>
      <c r="F2711" s="150"/>
      <c r="G2711" s="127"/>
      <c r="H2711" s="128"/>
      <c r="I2711" s="151" t="s">
        <v>98</v>
      </c>
      <c r="J2711" s="128"/>
      <c r="R2711" s="47">
        <v>16.36</v>
      </c>
      <c r="S2711" s="47">
        <v>16.36</v>
      </c>
      <c r="T2711" s="47">
        <v>10.61</v>
      </c>
      <c r="U2711" s="47">
        <v>10.61</v>
      </c>
    </row>
    <row r="2712" spans="1:21" ht="14.25" outlineLevel="1">
      <c r="A2712" s="147"/>
      <c r="B2712" s="148"/>
      <c r="C2712" s="148" t="s">
        <v>88</v>
      </c>
      <c r="D2712" s="149"/>
      <c r="E2712" s="134"/>
      <c r="F2712" s="150">
        <v>92.16</v>
      </c>
      <c r="G2712" s="127" t="s">
        <v>451</v>
      </c>
      <c r="H2712" s="128">
        <v>12.72</v>
      </c>
      <c r="I2712" s="151">
        <v>1</v>
      </c>
      <c r="J2712" s="128">
        <v>12.72</v>
      </c>
      <c r="Q2712" s="47">
        <v>12.72</v>
      </c>
    </row>
    <row r="2713" spans="1:21" ht="14.25" outlineLevel="1">
      <c r="A2713" s="147"/>
      <c r="B2713" s="148"/>
      <c r="C2713" s="148" t="s">
        <v>89</v>
      </c>
      <c r="D2713" s="149"/>
      <c r="E2713" s="134"/>
      <c r="F2713" s="150">
        <v>75.25</v>
      </c>
      <c r="G2713" s="127" t="s">
        <v>452</v>
      </c>
      <c r="H2713" s="128">
        <v>11.29</v>
      </c>
      <c r="I2713" s="151">
        <v>1</v>
      </c>
      <c r="J2713" s="128">
        <v>11.29</v>
      </c>
    </row>
    <row r="2714" spans="1:21" ht="14.25" outlineLevel="1">
      <c r="A2714" s="147"/>
      <c r="B2714" s="148"/>
      <c r="C2714" s="148" t="s">
        <v>96</v>
      </c>
      <c r="D2714" s="149"/>
      <c r="E2714" s="134"/>
      <c r="F2714" s="150">
        <v>0.41</v>
      </c>
      <c r="G2714" s="127" t="s">
        <v>452</v>
      </c>
      <c r="H2714" s="160">
        <v>0.06</v>
      </c>
      <c r="I2714" s="151">
        <v>1</v>
      </c>
      <c r="J2714" s="160">
        <v>0.06</v>
      </c>
      <c r="Q2714" s="47">
        <v>0.06</v>
      </c>
    </row>
    <row r="2715" spans="1:21" ht="14.25" outlineLevel="1">
      <c r="A2715" s="147"/>
      <c r="B2715" s="148"/>
      <c r="C2715" s="148" t="s">
        <v>97</v>
      </c>
      <c r="D2715" s="149"/>
      <c r="E2715" s="134"/>
      <c r="F2715" s="150">
        <v>6909.13</v>
      </c>
      <c r="G2715" s="127" t="s">
        <v>98</v>
      </c>
      <c r="H2715" s="128">
        <v>690.91</v>
      </c>
      <c r="I2715" s="151">
        <v>1</v>
      </c>
      <c r="J2715" s="128">
        <v>690.91</v>
      </c>
    </row>
    <row r="2716" spans="1:21" ht="42.75" outlineLevel="1">
      <c r="A2716" s="147" t="s">
        <v>1401</v>
      </c>
      <c r="B2716" s="148" t="s">
        <v>1402</v>
      </c>
      <c r="C2716" s="148" t="s">
        <v>1403</v>
      </c>
      <c r="D2716" s="149" t="s">
        <v>454</v>
      </c>
      <c r="E2716" s="134">
        <v>-1</v>
      </c>
      <c r="F2716" s="150">
        <v>689.98</v>
      </c>
      <c r="G2716" s="164" t="s">
        <v>98</v>
      </c>
      <c r="H2716" s="128">
        <v>-689.98</v>
      </c>
      <c r="I2716" s="151">
        <v>1</v>
      </c>
      <c r="J2716" s="128">
        <v>-689.98</v>
      </c>
      <c r="R2716" s="47">
        <v>0</v>
      </c>
      <c r="S2716" s="47">
        <v>0</v>
      </c>
      <c r="T2716" s="47">
        <v>0</v>
      </c>
      <c r="U2716" s="47">
        <v>0</v>
      </c>
    </row>
    <row r="2717" spans="1:21" ht="14.25" outlineLevel="1">
      <c r="A2717" s="147"/>
      <c r="B2717" s="148"/>
      <c r="C2717" s="148" t="s">
        <v>90</v>
      </c>
      <c r="D2717" s="149" t="s">
        <v>91</v>
      </c>
      <c r="E2717" s="134">
        <v>128</v>
      </c>
      <c r="F2717" s="150"/>
      <c r="G2717" s="127"/>
      <c r="H2717" s="128">
        <v>16.36</v>
      </c>
      <c r="I2717" s="151">
        <v>128</v>
      </c>
      <c r="J2717" s="128">
        <v>16.36</v>
      </c>
    </row>
    <row r="2718" spans="1:21" ht="14.25" outlineLevel="1">
      <c r="A2718" s="147"/>
      <c r="B2718" s="148"/>
      <c r="C2718" s="148" t="s">
        <v>92</v>
      </c>
      <c r="D2718" s="149" t="s">
        <v>91</v>
      </c>
      <c r="E2718" s="134">
        <v>83</v>
      </c>
      <c r="F2718" s="150"/>
      <c r="G2718" s="127"/>
      <c r="H2718" s="128">
        <v>10.61</v>
      </c>
      <c r="I2718" s="151">
        <v>83</v>
      </c>
      <c r="J2718" s="128">
        <v>10.61</v>
      </c>
    </row>
    <row r="2719" spans="1:21" ht="14.25" outlineLevel="1">
      <c r="A2719" s="152"/>
      <c r="B2719" s="153"/>
      <c r="C2719" s="153" t="s">
        <v>93</v>
      </c>
      <c r="D2719" s="154" t="s">
        <v>94</v>
      </c>
      <c r="E2719" s="155">
        <v>9.92</v>
      </c>
      <c r="F2719" s="156"/>
      <c r="G2719" s="157" t="s">
        <v>451</v>
      </c>
      <c r="H2719" s="158">
        <v>1.36896</v>
      </c>
      <c r="I2719" s="159"/>
      <c r="J2719" s="158"/>
    </row>
    <row r="2720" spans="1:21" ht="15" outlineLevel="1">
      <c r="C2720" s="131" t="s">
        <v>95</v>
      </c>
      <c r="G2720" s="225">
        <v>51.909999999999968</v>
      </c>
      <c r="H2720" s="225"/>
      <c r="I2720" s="225">
        <v>51.909999999999968</v>
      </c>
      <c r="J2720" s="225"/>
      <c r="O2720" s="79">
        <v>51.909999999999968</v>
      </c>
      <c r="P2720" s="79">
        <v>51.909999999999968</v>
      </c>
    </row>
    <row r="2721" spans="1:32" ht="42.75" outlineLevel="1">
      <c r="A2721" s="152" t="s">
        <v>1404</v>
      </c>
      <c r="B2721" s="153" t="s">
        <v>1405</v>
      </c>
      <c r="C2721" s="153" t="s">
        <v>1406</v>
      </c>
      <c r="D2721" s="154" t="s">
        <v>454</v>
      </c>
      <c r="E2721" s="155">
        <v>1</v>
      </c>
      <c r="F2721" s="156">
        <v>1599.88</v>
      </c>
      <c r="G2721" s="157" t="s">
        <v>98</v>
      </c>
      <c r="H2721" s="158">
        <v>1599.88</v>
      </c>
      <c r="I2721" s="159">
        <v>1</v>
      </c>
      <c r="J2721" s="158">
        <v>1599.88</v>
      </c>
      <c r="R2721" s="47">
        <v>0</v>
      </c>
      <c r="S2721" s="47">
        <v>0</v>
      </c>
      <c r="T2721" s="47">
        <v>0</v>
      </c>
      <c r="U2721" s="47">
        <v>0</v>
      </c>
    </row>
    <row r="2722" spans="1:32" ht="15" outlineLevel="1">
      <c r="C2722" s="131" t="s">
        <v>95</v>
      </c>
      <c r="G2722" s="225">
        <v>1599.88</v>
      </c>
      <c r="H2722" s="225"/>
      <c r="I2722" s="225">
        <v>1599.88</v>
      </c>
      <c r="J2722" s="225"/>
      <c r="O2722" s="47">
        <v>1599.88</v>
      </c>
      <c r="P2722" s="47">
        <v>1599.88</v>
      </c>
    </row>
    <row r="2723" spans="1:32" ht="14.25" outlineLevel="1">
      <c r="A2723" s="147" t="s">
        <v>1407</v>
      </c>
      <c r="B2723" s="148" t="s">
        <v>1408</v>
      </c>
      <c r="C2723" s="148" t="s">
        <v>1409</v>
      </c>
      <c r="D2723" s="149" t="s">
        <v>460</v>
      </c>
      <c r="E2723" s="134">
        <v>2</v>
      </c>
      <c r="F2723" s="150"/>
      <c r="G2723" s="127"/>
      <c r="H2723" s="128"/>
      <c r="I2723" s="151" t="s">
        <v>98</v>
      </c>
      <c r="J2723" s="128"/>
      <c r="R2723" s="47">
        <v>56.82</v>
      </c>
      <c r="S2723" s="47">
        <v>56.82</v>
      </c>
      <c r="T2723" s="47">
        <v>36.840000000000003</v>
      </c>
      <c r="U2723" s="47">
        <v>36.840000000000003</v>
      </c>
    </row>
    <row r="2724" spans="1:32" ht="14.25" outlineLevel="1">
      <c r="A2724" s="147"/>
      <c r="B2724" s="148"/>
      <c r="C2724" s="148" t="s">
        <v>88</v>
      </c>
      <c r="D2724" s="149"/>
      <c r="E2724" s="134"/>
      <c r="F2724" s="150">
        <v>15.79</v>
      </c>
      <c r="G2724" s="127" t="s">
        <v>451</v>
      </c>
      <c r="H2724" s="128">
        <v>43.58</v>
      </c>
      <c r="I2724" s="151">
        <v>1</v>
      </c>
      <c r="J2724" s="128">
        <v>43.58</v>
      </c>
      <c r="Q2724" s="47">
        <v>43.58</v>
      </c>
    </row>
    <row r="2725" spans="1:32" ht="14.25" outlineLevel="1">
      <c r="A2725" s="147"/>
      <c r="B2725" s="148"/>
      <c r="C2725" s="148" t="s">
        <v>89</v>
      </c>
      <c r="D2725" s="149"/>
      <c r="E2725" s="134"/>
      <c r="F2725" s="150">
        <v>8.34</v>
      </c>
      <c r="G2725" s="127" t="s">
        <v>452</v>
      </c>
      <c r="H2725" s="128">
        <v>25.02</v>
      </c>
      <c r="I2725" s="151">
        <v>1</v>
      </c>
      <c r="J2725" s="128">
        <v>25.02</v>
      </c>
    </row>
    <row r="2726" spans="1:32" ht="14.25" outlineLevel="1">
      <c r="A2726" s="147"/>
      <c r="B2726" s="148"/>
      <c r="C2726" s="148" t="s">
        <v>96</v>
      </c>
      <c r="D2726" s="149"/>
      <c r="E2726" s="134"/>
      <c r="F2726" s="150">
        <v>0.27</v>
      </c>
      <c r="G2726" s="127" t="s">
        <v>452</v>
      </c>
      <c r="H2726" s="160">
        <v>0.81</v>
      </c>
      <c r="I2726" s="151">
        <v>1</v>
      </c>
      <c r="J2726" s="160">
        <v>0.81</v>
      </c>
      <c r="Q2726" s="47">
        <v>0.81</v>
      </c>
    </row>
    <row r="2727" spans="1:32" ht="14.25" outlineLevel="1">
      <c r="A2727" s="147"/>
      <c r="B2727" s="148"/>
      <c r="C2727" s="148" t="s">
        <v>97</v>
      </c>
      <c r="D2727" s="149"/>
      <c r="E2727" s="134"/>
      <c r="F2727" s="150">
        <v>83.08</v>
      </c>
      <c r="G2727" s="127" t="s">
        <v>98</v>
      </c>
      <c r="H2727" s="128">
        <v>166.16</v>
      </c>
      <c r="I2727" s="151">
        <v>1</v>
      </c>
      <c r="J2727" s="128">
        <v>166.16</v>
      </c>
    </row>
    <row r="2728" spans="1:32" ht="57" outlineLevel="1">
      <c r="A2728" s="147" t="s">
        <v>1410</v>
      </c>
      <c r="B2728" s="148" t="s">
        <v>1411</v>
      </c>
      <c r="C2728" s="148" t="s">
        <v>1412</v>
      </c>
      <c r="D2728" s="149" t="s">
        <v>454</v>
      </c>
      <c r="E2728" s="134">
        <v>-2</v>
      </c>
      <c r="F2728" s="150">
        <v>60.7</v>
      </c>
      <c r="G2728" s="164" t="s">
        <v>98</v>
      </c>
      <c r="H2728" s="128">
        <v>-121.4</v>
      </c>
      <c r="I2728" s="151">
        <v>1</v>
      </c>
      <c r="J2728" s="128">
        <v>-121.4</v>
      </c>
      <c r="R2728" s="47">
        <v>0</v>
      </c>
      <c r="S2728" s="47">
        <v>0</v>
      </c>
      <c r="T2728" s="47">
        <v>0</v>
      </c>
      <c r="U2728" s="47">
        <v>0</v>
      </c>
    </row>
    <row r="2729" spans="1:32" ht="14.25" outlineLevel="1">
      <c r="A2729" s="147"/>
      <c r="B2729" s="148"/>
      <c r="C2729" s="148" t="s">
        <v>90</v>
      </c>
      <c r="D2729" s="149" t="s">
        <v>91</v>
      </c>
      <c r="E2729" s="134">
        <v>128</v>
      </c>
      <c r="F2729" s="150"/>
      <c r="G2729" s="127"/>
      <c r="H2729" s="128">
        <v>56.82</v>
      </c>
      <c r="I2729" s="151">
        <v>128</v>
      </c>
      <c r="J2729" s="128">
        <v>56.82</v>
      </c>
    </row>
    <row r="2730" spans="1:32" ht="14.25" outlineLevel="1">
      <c r="A2730" s="147"/>
      <c r="B2730" s="148"/>
      <c r="C2730" s="148" t="s">
        <v>92</v>
      </c>
      <c r="D2730" s="149" t="s">
        <v>91</v>
      </c>
      <c r="E2730" s="134">
        <v>83</v>
      </c>
      <c r="F2730" s="150"/>
      <c r="G2730" s="127"/>
      <c r="H2730" s="128">
        <v>36.840000000000003</v>
      </c>
      <c r="I2730" s="151">
        <v>83</v>
      </c>
      <c r="J2730" s="128">
        <v>36.840000000000003</v>
      </c>
    </row>
    <row r="2731" spans="1:32" ht="14.25" outlineLevel="1">
      <c r="A2731" s="152"/>
      <c r="B2731" s="153"/>
      <c r="C2731" s="153" t="s">
        <v>93</v>
      </c>
      <c r="D2731" s="154" t="s">
        <v>94</v>
      </c>
      <c r="E2731" s="155">
        <v>1.66</v>
      </c>
      <c r="F2731" s="156"/>
      <c r="G2731" s="157" t="s">
        <v>451</v>
      </c>
      <c r="H2731" s="158">
        <v>4.581599999999999</v>
      </c>
      <c r="I2731" s="159"/>
      <c r="J2731" s="158"/>
    </row>
    <row r="2732" spans="1:32" ht="15" outlineLevel="1">
      <c r="C2732" s="131" t="s">
        <v>95</v>
      </c>
      <c r="G2732" s="225">
        <v>207.02</v>
      </c>
      <c r="H2732" s="225"/>
      <c r="I2732" s="225">
        <v>207.01999999999998</v>
      </c>
      <c r="J2732" s="225"/>
      <c r="O2732" s="79">
        <v>207.02</v>
      </c>
      <c r="P2732" s="79">
        <v>207.01999999999998</v>
      </c>
    </row>
    <row r="2733" spans="1:32" ht="28.5" outlineLevel="1">
      <c r="A2733" s="152" t="s">
        <v>1413</v>
      </c>
      <c r="B2733" s="153" t="s">
        <v>1414</v>
      </c>
      <c r="C2733" s="153" t="s">
        <v>1415</v>
      </c>
      <c r="D2733" s="154" t="s">
        <v>973</v>
      </c>
      <c r="E2733" s="155">
        <v>2</v>
      </c>
      <c r="F2733" s="156">
        <v>81.31</v>
      </c>
      <c r="G2733" s="157" t="s">
        <v>98</v>
      </c>
      <c r="H2733" s="158">
        <v>162.62</v>
      </c>
      <c r="I2733" s="159">
        <v>1</v>
      </c>
      <c r="J2733" s="158">
        <v>162.62</v>
      </c>
      <c r="R2733" s="47">
        <v>0</v>
      </c>
      <c r="S2733" s="47">
        <v>0</v>
      </c>
      <c r="T2733" s="47">
        <v>0</v>
      </c>
      <c r="U2733" s="47">
        <v>0</v>
      </c>
    </row>
    <row r="2734" spans="1:32" ht="15" outlineLevel="1">
      <c r="C2734" s="131" t="s">
        <v>95</v>
      </c>
      <c r="G2734" s="225">
        <v>162.62</v>
      </c>
      <c r="H2734" s="225"/>
      <c r="I2734" s="225">
        <v>162.62</v>
      </c>
      <c r="J2734" s="225"/>
      <c r="O2734" s="47">
        <v>162.62</v>
      </c>
      <c r="P2734" s="47">
        <v>162.62</v>
      </c>
    </row>
    <row r="2735" spans="1:32" outlineLevel="1"/>
    <row r="2736" spans="1:32" ht="15" outlineLevel="1">
      <c r="A2736" s="240" t="s">
        <v>1416</v>
      </c>
      <c r="B2736" s="240"/>
      <c r="C2736" s="240"/>
      <c r="D2736" s="240"/>
      <c r="E2736" s="240"/>
      <c r="F2736" s="240"/>
      <c r="G2736" s="225">
        <v>14964.49</v>
      </c>
      <c r="H2736" s="225"/>
      <c r="I2736" s="225">
        <v>14964.49</v>
      </c>
      <c r="J2736" s="225"/>
      <c r="AF2736" s="85" t="s">
        <v>1416</v>
      </c>
    </row>
    <row r="2737" spans="1:31" outlineLevel="1"/>
    <row r="2738" spans="1:31" outlineLevel="1"/>
    <row r="2739" spans="1:31" outlineLevel="1"/>
    <row r="2740" spans="1:31" ht="16.5" outlineLevel="1">
      <c r="A2740" s="229" t="s">
        <v>1417</v>
      </c>
      <c r="B2740" s="229"/>
      <c r="C2740" s="229"/>
      <c r="D2740" s="229"/>
      <c r="E2740" s="229"/>
      <c r="F2740" s="229"/>
      <c r="G2740" s="229"/>
      <c r="H2740" s="229"/>
      <c r="I2740" s="229"/>
      <c r="J2740" s="229"/>
      <c r="AE2740" s="63" t="s">
        <v>1417</v>
      </c>
    </row>
    <row r="2741" spans="1:31" ht="42.75" outlineLevel="1">
      <c r="A2741" s="147" t="s">
        <v>1418</v>
      </c>
      <c r="B2741" s="148" t="s">
        <v>1360</v>
      </c>
      <c r="C2741" s="148" t="s">
        <v>1361</v>
      </c>
      <c r="D2741" s="149" t="s">
        <v>1362</v>
      </c>
      <c r="E2741" s="134">
        <v>1</v>
      </c>
      <c r="F2741" s="150"/>
      <c r="G2741" s="127"/>
      <c r="H2741" s="128"/>
      <c r="I2741" s="151" t="s">
        <v>98</v>
      </c>
      <c r="J2741" s="128"/>
      <c r="R2741" s="47">
        <v>233.83</v>
      </c>
      <c r="S2741" s="47">
        <v>233.83</v>
      </c>
      <c r="T2741" s="47">
        <v>151.62</v>
      </c>
      <c r="U2741" s="47">
        <v>151.62</v>
      </c>
    </row>
    <row r="2742" spans="1:31" ht="14.25" outlineLevel="1">
      <c r="A2742" s="147"/>
      <c r="B2742" s="148"/>
      <c r="C2742" s="148" t="s">
        <v>88</v>
      </c>
      <c r="D2742" s="149"/>
      <c r="E2742" s="134"/>
      <c r="F2742" s="150">
        <v>131.63999999999999</v>
      </c>
      <c r="G2742" s="127" t="s">
        <v>451</v>
      </c>
      <c r="H2742" s="128">
        <v>181.66</v>
      </c>
      <c r="I2742" s="151">
        <v>1</v>
      </c>
      <c r="J2742" s="128">
        <v>181.66</v>
      </c>
      <c r="Q2742" s="47">
        <v>181.66</v>
      </c>
    </row>
    <row r="2743" spans="1:31" ht="14.25" outlineLevel="1">
      <c r="A2743" s="147"/>
      <c r="B2743" s="148"/>
      <c r="C2743" s="148" t="s">
        <v>89</v>
      </c>
      <c r="D2743" s="149"/>
      <c r="E2743" s="134"/>
      <c r="F2743" s="150">
        <v>12.43</v>
      </c>
      <c r="G2743" s="127" t="s">
        <v>452</v>
      </c>
      <c r="H2743" s="128">
        <v>18.649999999999999</v>
      </c>
      <c r="I2743" s="151">
        <v>1</v>
      </c>
      <c r="J2743" s="128">
        <v>18.649999999999999</v>
      </c>
    </row>
    <row r="2744" spans="1:31" ht="14.25" outlineLevel="1">
      <c r="A2744" s="147"/>
      <c r="B2744" s="148"/>
      <c r="C2744" s="148" t="s">
        <v>96</v>
      </c>
      <c r="D2744" s="149"/>
      <c r="E2744" s="134"/>
      <c r="F2744" s="150">
        <v>0.68</v>
      </c>
      <c r="G2744" s="127" t="s">
        <v>452</v>
      </c>
      <c r="H2744" s="160">
        <v>1.02</v>
      </c>
      <c r="I2744" s="151">
        <v>1</v>
      </c>
      <c r="J2744" s="160">
        <v>1.02</v>
      </c>
      <c r="Q2744" s="47">
        <v>1.02</v>
      </c>
    </row>
    <row r="2745" spans="1:31" ht="14.25" outlineLevel="1">
      <c r="A2745" s="147"/>
      <c r="B2745" s="148"/>
      <c r="C2745" s="148" t="s">
        <v>97</v>
      </c>
      <c r="D2745" s="149"/>
      <c r="E2745" s="134"/>
      <c r="F2745" s="150">
        <v>2558.94</v>
      </c>
      <c r="G2745" s="127" t="s">
        <v>98</v>
      </c>
      <c r="H2745" s="128">
        <v>2558.94</v>
      </c>
      <c r="I2745" s="151">
        <v>1</v>
      </c>
      <c r="J2745" s="128">
        <v>2558.94</v>
      </c>
    </row>
    <row r="2746" spans="1:31" ht="14.25" outlineLevel="1">
      <c r="A2746" s="147"/>
      <c r="B2746" s="148"/>
      <c r="C2746" s="148" t="s">
        <v>90</v>
      </c>
      <c r="D2746" s="149" t="s">
        <v>91</v>
      </c>
      <c r="E2746" s="134">
        <v>128</v>
      </c>
      <c r="F2746" s="150"/>
      <c r="G2746" s="127"/>
      <c r="H2746" s="128">
        <v>233.83</v>
      </c>
      <c r="I2746" s="151">
        <v>128</v>
      </c>
      <c r="J2746" s="128">
        <v>233.83</v>
      </c>
    </row>
    <row r="2747" spans="1:31" ht="14.25" outlineLevel="1">
      <c r="A2747" s="147"/>
      <c r="B2747" s="148"/>
      <c r="C2747" s="148" t="s">
        <v>92</v>
      </c>
      <c r="D2747" s="149" t="s">
        <v>91</v>
      </c>
      <c r="E2747" s="134">
        <v>83</v>
      </c>
      <c r="F2747" s="150"/>
      <c r="G2747" s="127"/>
      <c r="H2747" s="128">
        <v>151.62</v>
      </c>
      <c r="I2747" s="151">
        <v>83</v>
      </c>
      <c r="J2747" s="128">
        <v>151.62</v>
      </c>
    </row>
    <row r="2748" spans="1:31" ht="14.25" outlineLevel="1">
      <c r="A2748" s="152"/>
      <c r="B2748" s="153"/>
      <c r="C2748" s="153" t="s">
        <v>93</v>
      </c>
      <c r="D2748" s="154" t="s">
        <v>94</v>
      </c>
      <c r="E2748" s="155">
        <v>14.17</v>
      </c>
      <c r="F2748" s="156"/>
      <c r="G2748" s="157" t="s">
        <v>451</v>
      </c>
      <c r="H2748" s="158">
        <v>19.554599999999997</v>
      </c>
      <c r="I2748" s="159"/>
      <c r="J2748" s="158"/>
    </row>
    <row r="2749" spans="1:31" ht="15" outlineLevel="1">
      <c r="C2749" s="131" t="s">
        <v>95</v>
      </c>
      <c r="G2749" s="225">
        <v>3144.7</v>
      </c>
      <c r="H2749" s="225"/>
      <c r="I2749" s="225">
        <v>3144.7</v>
      </c>
      <c r="J2749" s="225"/>
      <c r="O2749" s="79">
        <v>3144.7</v>
      </c>
      <c r="P2749" s="79">
        <v>3144.7</v>
      </c>
    </row>
    <row r="2750" spans="1:31" ht="57" outlineLevel="1">
      <c r="A2750" s="147" t="s">
        <v>1419</v>
      </c>
      <c r="B2750" s="148" t="s">
        <v>1392</v>
      </c>
      <c r="C2750" s="148" t="s">
        <v>727</v>
      </c>
      <c r="D2750" s="149" t="s">
        <v>460</v>
      </c>
      <c r="E2750" s="134">
        <v>1</v>
      </c>
      <c r="F2750" s="150"/>
      <c r="G2750" s="127"/>
      <c r="H2750" s="128"/>
      <c r="I2750" s="151" t="s">
        <v>98</v>
      </c>
      <c r="J2750" s="128"/>
      <c r="R2750" s="47">
        <v>23.55</v>
      </c>
      <c r="S2750" s="47">
        <v>23.55</v>
      </c>
      <c r="T2750" s="47">
        <v>15.27</v>
      </c>
      <c r="U2750" s="47">
        <v>15.27</v>
      </c>
    </row>
    <row r="2751" spans="1:31" ht="14.25" outlineLevel="1">
      <c r="A2751" s="147"/>
      <c r="B2751" s="148"/>
      <c r="C2751" s="148" t="s">
        <v>88</v>
      </c>
      <c r="D2751" s="149"/>
      <c r="E2751" s="134"/>
      <c r="F2751" s="150">
        <v>13.33</v>
      </c>
      <c r="G2751" s="127" t="s">
        <v>451</v>
      </c>
      <c r="H2751" s="128">
        <v>18.399999999999999</v>
      </c>
      <c r="I2751" s="151">
        <v>1</v>
      </c>
      <c r="J2751" s="128">
        <v>18.399999999999999</v>
      </c>
      <c r="Q2751" s="47">
        <v>18.399999999999999</v>
      </c>
    </row>
    <row r="2752" spans="1:31" ht="14.25" outlineLevel="1">
      <c r="A2752" s="147"/>
      <c r="B2752" s="148"/>
      <c r="C2752" s="148" t="s">
        <v>89</v>
      </c>
      <c r="D2752" s="149"/>
      <c r="E2752" s="134"/>
      <c r="F2752" s="150">
        <v>3.71</v>
      </c>
      <c r="G2752" s="127" t="s">
        <v>452</v>
      </c>
      <c r="H2752" s="128">
        <v>5.57</v>
      </c>
      <c r="I2752" s="151">
        <v>1</v>
      </c>
      <c r="J2752" s="128">
        <v>5.57</v>
      </c>
    </row>
    <row r="2753" spans="1:21" ht="14.25" outlineLevel="1">
      <c r="A2753" s="147"/>
      <c r="B2753" s="148"/>
      <c r="C2753" s="148" t="s">
        <v>97</v>
      </c>
      <c r="D2753" s="149"/>
      <c r="E2753" s="134"/>
      <c r="F2753" s="150">
        <v>58.81</v>
      </c>
      <c r="G2753" s="127" t="s">
        <v>98</v>
      </c>
      <c r="H2753" s="128">
        <v>58.81</v>
      </c>
      <c r="I2753" s="151">
        <v>1</v>
      </c>
      <c r="J2753" s="128">
        <v>58.81</v>
      </c>
    </row>
    <row r="2754" spans="1:21" ht="14.25" outlineLevel="1">
      <c r="A2754" s="147"/>
      <c r="B2754" s="148"/>
      <c r="C2754" s="148" t="s">
        <v>90</v>
      </c>
      <c r="D2754" s="149" t="s">
        <v>91</v>
      </c>
      <c r="E2754" s="134">
        <v>128</v>
      </c>
      <c r="F2754" s="150"/>
      <c r="G2754" s="127"/>
      <c r="H2754" s="128">
        <v>23.55</v>
      </c>
      <c r="I2754" s="151">
        <v>128</v>
      </c>
      <c r="J2754" s="128">
        <v>23.55</v>
      </c>
    </row>
    <row r="2755" spans="1:21" ht="14.25" outlineLevel="1">
      <c r="A2755" s="147"/>
      <c r="B2755" s="148"/>
      <c r="C2755" s="148" t="s">
        <v>92</v>
      </c>
      <c r="D2755" s="149" t="s">
        <v>91</v>
      </c>
      <c r="E2755" s="134">
        <v>83</v>
      </c>
      <c r="F2755" s="150"/>
      <c r="G2755" s="127"/>
      <c r="H2755" s="128">
        <v>15.27</v>
      </c>
      <c r="I2755" s="151">
        <v>83</v>
      </c>
      <c r="J2755" s="128">
        <v>15.27</v>
      </c>
    </row>
    <row r="2756" spans="1:21" ht="14.25" outlineLevel="1">
      <c r="A2756" s="152"/>
      <c r="B2756" s="153"/>
      <c r="C2756" s="153" t="s">
        <v>93</v>
      </c>
      <c r="D2756" s="154" t="s">
        <v>94</v>
      </c>
      <c r="E2756" s="155">
        <v>1.47</v>
      </c>
      <c r="F2756" s="156"/>
      <c r="G2756" s="157" t="s">
        <v>451</v>
      </c>
      <c r="H2756" s="158">
        <v>2.0286</v>
      </c>
      <c r="I2756" s="159"/>
      <c r="J2756" s="158"/>
    </row>
    <row r="2757" spans="1:21" ht="15" outlineLevel="1">
      <c r="C2757" s="131" t="s">
        <v>95</v>
      </c>
      <c r="G2757" s="225">
        <v>121.6</v>
      </c>
      <c r="H2757" s="225"/>
      <c r="I2757" s="225">
        <v>121.6</v>
      </c>
      <c r="J2757" s="225"/>
      <c r="O2757" s="79">
        <v>121.6</v>
      </c>
      <c r="P2757" s="79">
        <v>121.6</v>
      </c>
    </row>
    <row r="2758" spans="1:21" ht="68.25" outlineLevel="1">
      <c r="A2758" s="152" t="s">
        <v>1420</v>
      </c>
      <c r="B2758" s="153" t="s">
        <v>434</v>
      </c>
      <c r="C2758" s="153" t="s">
        <v>205</v>
      </c>
      <c r="D2758" s="154" t="s">
        <v>973</v>
      </c>
      <c r="E2758" s="155">
        <v>1</v>
      </c>
      <c r="F2758" s="156">
        <v>1071.78</v>
      </c>
      <c r="G2758" s="157" t="s">
        <v>98</v>
      </c>
      <c r="H2758" s="158">
        <v>1071.78</v>
      </c>
      <c r="I2758" s="159">
        <v>1</v>
      </c>
      <c r="J2758" s="158">
        <v>1071.78</v>
      </c>
      <c r="R2758" s="47">
        <v>0</v>
      </c>
      <c r="S2758" s="47">
        <v>0</v>
      </c>
      <c r="T2758" s="47">
        <v>0</v>
      </c>
      <c r="U2758" s="47">
        <v>0</v>
      </c>
    </row>
    <row r="2759" spans="1:21" ht="15" outlineLevel="1">
      <c r="C2759" s="131" t="s">
        <v>95</v>
      </c>
      <c r="G2759" s="225">
        <v>1071.78</v>
      </c>
      <c r="H2759" s="225"/>
      <c r="I2759" s="225">
        <v>1071.78</v>
      </c>
      <c r="J2759" s="225"/>
      <c r="O2759" s="47">
        <v>1071.78</v>
      </c>
      <c r="P2759" s="47">
        <v>1071.78</v>
      </c>
    </row>
    <row r="2760" spans="1:21" ht="57" outlineLevel="1">
      <c r="A2760" s="147" t="s">
        <v>1421</v>
      </c>
      <c r="B2760" s="148" t="s">
        <v>1392</v>
      </c>
      <c r="C2760" s="148" t="s">
        <v>727</v>
      </c>
      <c r="D2760" s="149" t="s">
        <v>460</v>
      </c>
      <c r="E2760" s="134">
        <v>2</v>
      </c>
      <c r="F2760" s="150"/>
      <c r="G2760" s="127"/>
      <c r="H2760" s="128"/>
      <c r="I2760" s="151" t="s">
        <v>98</v>
      </c>
      <c r="J2760" s="128"/>
      <c r="R2760" s="47">
        <v>47.09</v>
      </c>
      <c r="S2760" s="47">
        <v>47.09</v>
      </c>
      <c r="T2760" s="47">
        <v>30.54</v>
      </c>
      <c r="U2760" s="47">
        <v>30.54</v>
      </c>
    </row>
    <row r="2761" spans="1:21" ht="14.25" outlineLevel="1">
      <c r="A2761" s="147"/>
      <c r="B2761" s="148"/>
      <c r="C2761" s="148" t="s">
        <v>88</v>
      </c>
      <c r="D2761" s="149"/>
      <c r="E2761" s="134"/>
      <c r="F2761" s="150">
        <v>13.33</v>
      </c>
      <c r="G2761" s="127" t="s">
        <v>451</v>
      </c>
      <c r="H2761" s="128">
        <v>36.79</v>
      </c>
      <c r="I2761" s="151">
        <v>1</v>
      </c>
      <c r="J2761" s="128">
        <v>36.79</v>
      </c>
      <c r="Q2761" s="47">
        <v>36.79</v>
      </c>
    </row>
    <row r="2762" spans="1:21" ht="14.25" outlineLevel="1">
      <c r="A2762" s="147"/>
      <c r="B2762" s="148"/>
      <c r="C2762" s="148" t="s">
        <v>89</v>
      </c>
      <c r="D2762" s="149"/>
      <c r="E2762" s="134"/>
      <c r="F2762" s="150">
        <v>3.71</v>
      </c>
      <c r="G2762" s="127" t="s">
        <v>452</v>
      </c>
      <c r="H2762" s="128">
        <v>11.13</v>
      </c>
      <c r="I2762" s="151">
        <v>1</v>
      </c>
      <c r="J2762" s="128">
        <v>11.13</v>
      </c>
    </row>
    <row r="2763" spans="1:21" ht="14.25" outlineLevel="1">
      <c r="A2763" s="147"/>
      <c r="B2763" s="148"/>
      <c r="C2763" s="148" t="s">
        <v>97</v>
      </c>
      <c r="D2763" s="149"/>
      <c r="E2763" s="134"/>
      <c r="F2763" s="150">
        <v>58.81</v>
      </c>
      <c r="G2763" s="127" t="s">
        <v>98</v>
      </c>
      <c r="H2763" s="128">
        <v>117.62</v>
      </c>
      <c r="I2763" s="151">
        <v>1</v>
      </c>
      <c r="J2763" s="128">
        <v>117.62</v>
      </c>
    </row>
    <row r="2764" spans="1:21" ht="14.25" outlineLevel="1">
      <c r="A2764" s="147"/>
      <c r="B2764" s="148"/>
      <c r="C2764" s="148" t="s">
        <v>90</v>
      </c>
      <c r="D2764" s="149" t="s">
        <v>91</v>
      </c>
      <c r="E2764" s="134">
        <v>128</v>
      </c>
      <c r="F2764" s="150"/>
      <c r="G2764" s="127"/>
      <c r="H2764" s="128">
        <v>47.09</v>
      </c>
      <c r="I2764" s="151">
        <v>128</v>
      </c>
      <c r="J2764" s="128">
        <v>47.09</v>
      </c>
    </row>
    <row r="2765" spans="1:21" ht="14.25" outlineLevel="1">
      <c r="A2765" s="147"/>
      <c r="B2765" s="148"/>
      <c r="C2765" s="148" t="s">
        <v>92</v>
      </c>
      <c r="D2765" s="149" t="s">
        <v>91</v>
      </c>
      <c r="E2765" s="134">
        <v>83</v>
      </c>
      <c r="F2765" s="150"/>
      <c r="G2765" s="127"/>
      <c r="H2765" s="128">
        <v>30.54</v>
      </c>
      <c r="I2765" s="151">
        <v>83</v>
      </c>
      <c r="J2765" s="128">
        <v>30.54</v>
      </c>
    </row>
    <row r="2766" spans="1:21" ht="14.25" outlineLevel="1">
      <c r="A2766" s="152"/>
      <c r="B2766" s="153"/>
      <c r="C2766" s="153" t="s">
        <v>93</v>
      </c>
      <c r="D2766" s="154" t="s">
        <v>94</v>
      </c>
      <c r="E2766" s="155">
        <v>1.47</v>
      </c>
      <c r="F2766" s="156"/>
      <c r="G2766" s="157" t="s">
        <v>451</v>
      </c>
      <c r="H2766" s="158">
        <v>4.0571999999999999</v>
      </c>
      <c r="I2766" s="159"/>
      <c r="J2766" s="158"/>
    </row>
    <row r="2767" spans="1:21" ht="15" outlineLevel="1">
      <c r="C2767" s="131" t="s">
        <v>95</v>
      </c>
      <c r="G2767" s="225">
        <v>243.17</v>
      </c>
      <c r="H2767" s="225"/>
      <c r="I2767" s="225">
        <v>243.17</v>
      </c>
      <c r="J2767" s="225"/>
      <c r="O2767" s="79">
        <v>243.17</v>
      </c>
      <c r="P2767" s="79">
        <v>243.17</v>
      </c>
    </row>
    <row r="2768" spans="1:21" ht="57" outlineLevel="1">
      <c r="A2768" s="152" t="s">
        <v>1422</v>
      </c>
      <c r="B2768" s="153" t="s">
        <v>1423</v>
      </c>
      <c r="C2768" s="153" t="s">
        <v>1424</v>
      </c>
      <c r="D2768" s="154" t="s">
        <v>454</v>
      </c>
      <c r="E2768" s="155">
        <v>2</v>
      </c>
      <c r="F2768" s="156">
        <v>734.78</v>
      </c>
      <c r="G2768" s="157" t="s">
        <v>98</v>
      </c>
      <c r="H2768" s="158">
        <v>1469.56</v>
      </c>
      <c r="I2768" s="159">
        <v>1</v>
      </c>
      <c r="J2768" s="158">
        <v>1469.56</v>
      </c>
      <c r="R2768" s="47">
        <v>0</v>
      </c>
      <c r="S2768" s="47">
        <v>0</v>
      </c>
      <c r="T2768" s="47">
        <v>0</v>
      </c>
      <c r="U2768" s="47">
        <v>0</v>
      </c>
    </row>
    <row r="2769" spans="1:21" ht="15" outlineLevel="1">
      <c r="C2769" s="131" t="s">
        <v>95</v>
      </c>
      <c r="G2769" s="225">
        <v>1469.56</v>
      </c>
      <c r="H2769" s="225"/>
      <c r="I2769" s="225">
        <v>1469.56</v>
      </c>
      <c r="J2769" s="225"/>
      <c r="O2769" s="47">
        <v>1469.56</v>
      </c>
      <c r="P2769" s="47">
        <v>1469.56</v>
      </c>
    </row>
    <row r="2770" spans="1:21" ht="57" outlineLevel="1">
      <c r="A2770" s="147" t="s">
        <v>1425</v>
      </c>
      <c r="B2770" s="148" t="s">
        <v>1392</v>
      </c>
      <c r="C2770" s="148" t="s">
        <v>727</v>
      </c>
      <c r="D2770" s="149" t="s">
        <v>460</v>
      </c>
      <c r="E2770" s="134">
        <v>1</v>
      </c>
      <c r="F2770" s="150"/>
      <c r="G2770" s="127"/>
      <c r="H2770" s="128"/>
      <c r="I2770" s="151" t="s">
        <v>98</v>
      </c>
      <c r="J2770" s="128"/>
      <c r="R2770" s="47">
        <v>23.55</v>
      </c>
      <c r="S2770" s="47">
        <v>23.55</v>
      </c>
      <c r="T2770" s="47">
        <v>15.27</v>
      </c>
      <c r="U2770" s="47">
        <v>15.27</v>
      </c>
    </row>
    <row r="2771" spans="1:21" ht="14.25" outlineLevel="1">
      <c r="A2771" s="147"/>
      <c r="B2771" s="148"/>
      <c r="C2771" s="148" t="s">
        <v>88</v>
      </c>
      <c r="D2771" s="149"/>
      <c r="E2771" s="134"/>
      <c r="F2771" s="150">
        <v>13.33</v>
      </c>
      <c r="G2771" s="127" t="s">
        <v>451</v>
      </c>
      <c r="H2771" s="128">
        <v>18.399999999999999</v>
      </c>
      <c r="I2771" s="151">
        <v>1</v>
      </c>
      <c r="J2771" s="128">
        <v>18.399999999999999</v>
      </c>
      <c r="Q2771" s="47">
        <v>18.399999999999999</v>
      </c>
    </row>
    <row r="2772" spans="1:21" ht="14.25" outlineLevel="1">
      <c r="A2772" s="147"/>
      <c r="B2772" s="148"/>
      <c r="C2772" s="148" t="s">
        <v>89</v>
      </c>
      <c r="D2772" s="149"/>
      <c r="E2772" s="134"/>
      <c r="F2772" s="150">
        <v>3.71</v>
      </c>
      <c r="G2772" s="127" t="s">
        <v>452</v>
      </c>
      <c r="H2772" s="128">
        <v>5.57</v>
      </c>
      <c r="I2772" s="151">
        <v>1</v>
      </c>
      <c r="J2772" s="128">
        <v>5.57</v>
      </c>
    </row>
    <row r="2773" spans="1:21" ht="14.25" outlineLevel="1">
      <c r="A2773" s="147"/>
      <c r="B2773" s="148"/>
      <c r="C2773" s="148" t="s">
        <v>97</v>
      </c>
      <c r="D2773" s="149"/>
      <c r="E2773" s="134"/>
      <c r="F2773" s="150">
        <v>58.81</v>
      </c>
      <c r="G2773" s="127" t="s">
        <v>98</v>
      </c>
      <c r="H2773" s="128">
        <v>58.81</v>
      </c>
      <c r="I2773" s="151">
        <v>1</v>
      </c>
      <c r="J2773" s="128">
        <v>58.81</v>
      </c>
    </row>
    <row r="2774" spans="1:21" ht="14.25" outlineLevel="1">
      <c r="A2774" s="147"/>
      <c r="B2774" s="148"/>
      <c r="C2774" s="148" t="s">
        <v>90</v>
      </c>
      <c r="D2774" s="149" t="s">
        <v>91</v>
      </c>
      <c r="E2774" s="134">
        <v>128</v>
      </c>
      <c r="F2774" s="150"/>
      <c r="G2774" s="127"/>
      <c r="H2774" s="128">
        <v>23.55</v>
      </c>
      <c r="I2774" s="151">
        <v>128</v>
      </c>
      <c r="J2774" s="128">
        <v>23.55</v>
      </c>
    </row>
    <row r="2775" spans="1:21" ht="14.25" outlineLevel="1">
      <c r="A2775" s="147"/>
      <c r="B2775" s="148"/>
      <c r="C2775" s="148" t="s">
        <v>92</v>
      </c>
      <c r="D2775" s="149" t="s">
        <v>91</v>
      </c>
      <c r="E2775" s="134">
        <v>83</v>
      </c>
      <c r="F2775" s="150"/>
      <c r="G2775" s="127"/>
      <c r="H2775" s="128">
        <v>15.27</v>
      </c>
      <c r="I2775" s="151">
        <v>83</v>
      </c>
      <c r="J2775" s="128">
        <v>15.27</v>
      </c>
    </row>
    <row r="2776" spans="1:21" ht="14.25" outlineLevel="1">
      <c r="A2776" s="152"/>
      <c r="B2776" s="153"/>
      <c r="C2776" s="153" t="s">
        <v>93</v>
      </c>
      <c r="D2776" s="154" t="s">
        <v>94</v>
      </c>
      <c r="E2776" s="155">
        <v>1.47</v>
      </c>
      <c r="F2776" s="156"/>
      <c r="G2776" s="157" t="s">
        <v>451</v>
      </c>
      <c r="H2776" s="158">
        <v>2.0286</v>
      </c>
      <c r="I2776" s="159"/>
      <c r="J2776" s="158"/>
    </row>
    <row r="2777" spans="1:21" ht="15" outlineLevel="1">
      <c r="C2777" s="131" t="s">
        <v>95</v>
      </c>
      <c r="G2777" s="225">
        <v>121.6</v>
      </c>
      <c r="H2777" s="225"/>
      <c r="I2777" s="225">
        <v>121.6</v>
      </c>
      <c r="J2777" s="225"/>
      <c r="O2777" s="79">
        <v>121.6</v>
      </c>
      <c r="P2777" s="79">
        <v>121.6</v>
      </c>
    </row>
    <row r="2778" spans="1:21" ht="71.25" outlineLevel="1">
      <c r="A2778" s="152" t="s">
        <v>1426</v>
      </c>
      <c r="B2778" s="153" t="s">
        <v>1427</v>
      </c>
      <c r="C2778" s="153" t="s">
        <v>1428</v>
      </c>
      <c r="D2778" s="154" t="s">
        <v>454</v>
      </c>
      <c r="E2778" s="155">
        <v>1</v>
      </c>
      <c r="F2778" s="156">
        <v>56.07</v>
      </c>
      <c r="G2778" s="157" t="s">
        <v>98</v>
      </c>
      <c r="H2778" s="158">
        <v>56.07</v>
      </c>
      <c r="I2778" s="159">
        <v>1</v>
      </c>
      <c r="J2778" s="158">
        <v>56.07</v>
      </c>
      <c r="R2778" s="47">
        <v>0</v>
      </c>
      <c r="S2778" s="47">
        <v>0</v>
      </c>
      <c r="T2778" s="47">
        <v>0</v>
      </c>
      <c r="U2778" s="47">
        <v>0</v>
      </c>
    </row>
    <row r="2779" spans="1:21" ht="15" outlineLevel="1">
      <c r="C2779" s="131" t="s">
        <v>95</v>
      </c>
      <c r="G2779" s="225">
        <v>56.07</v>
      </c>
      <c r="H2779" s="225"/>
      <c r="I2779" s="225">
        <v>56.07</v>
      </c>
      <c r="J2779" s="225"/>
      <c r="O2779" s="47">
        <v>56.07</v>
      </c>
      <c r="P2779" s="47">
        <v>56.07</v>
      </c>
    </row>
    <row r="2780" spans="1:21" ht="28.5" outlineLevel="1">
      <c r="A2780" s="147" t="s">
        <v>1429</v>
      </c>
      <c r="B2780" s="148" t="s">
        <v>1380</v>
      </c>
      <c r="C2780" s="148" t="s">
        <v>1381</v>
      </c>
      <c r="D2780" s="149" t="s">
        <v>1382</v>
      </c>
      <c r="E2780" s="134">
        <v>6</v>
      </c>
      <c r="F2780" s="150"/>
      <c r="G2780" s="127"/>
      <c r="H2780" s="128"/>
      <c r="I2780" s="151" t="s">
        <v>98</v>
      </c>
      <c r="J2780" s="128"/>
      <c r="R2780" s="47">
        <v>23.1</v>
      </c>
      <c r="S2780" s="47">
        <v>23.1</v>
      </c>
      <c r="T2780" s="47">
        <v>14.98</v>
      </c>
      <c r="U2780" s="47">
        <v>14.98</v>
      </c>
    </row>
    <row r="2781" spans="1:21" ht="14.25" outlineLevel="1">
      <c r="A2781" s="147"/>
      <c r="B2781" s="148"/>
      <c r="C2781" s="148" t="s">
        <v>88</v>
      </c>
      <c r="D2781" s="149"/>
      <c r="E2781" s="134"/>
      <c r="F2781" s="150">
        <v>2.1800000000000002</v>
      </c>
      <c r="G2781" s="127" t="s">
        <v>451</v>
      </c>
      <c r="H2781" s="128">
        <v>18.05</v>
      </c>
      <c r="I2781" s="151">
        <v>1</v>
      </c>
      <c r="J2781" s="128">
        <v>18.05</v>
      </c>
      <c r="Q2781" s="47">
        <v>18.05</v>
      </c>
    </row>
    <row r="2782" spans="1:21" ht="14.25" outlineLevel="1">
      <c r="A2782" s="147"/>
      <c r="B2782" s="148"/>
      <c r="C2782" s="148" t="s">
        <v>97</v>
      </c>
      <c r="D2782" s="149"/>
      <c r="E2782" s="134"/>
      <c r="F2782" s="150">
        <v>224.54</v>
      </c>
      <c r="G2782" s="127" t="s">
        <v>98</v>
      </c>
      <c r="H2782" s="128">
        <v>1347.24</v>
      </c>
      <c r="I2782" s="151">
        <v>1</v>
      </c>
      <c r="J2782" s="128">
        <v>1347.24</v>
      </c>
    </row>
    <row r="2783" spans="1:21" ht="14.25" outlineLevel="1">
      <c r="A2783" s="147"/>
      <c r="B2783" s="148"/>
      <c r="C2783" s="148" t="s">
        <v>90</v>
      </c>
      <c r="D2783" s="149" t="s">
        <v>91</v>
      </c>
      <c r="E2783" s="134">
        <v>128</v>
      </c>
      <c r="F2783" s="150"/>
      <c r="G2783" s="127"/>
      <c r="H2783" s="128">
        <v>23.1</v>
      </c>
      <c r="I2783" s="151">
        <v>128</v>
      </c>
      <c r="J2783" s="128">
        <v>23.1</v>
      </c>
    </row>
    <row r="2784" spans="1:21" ht="14.25" outlineLevel="1">
      <c r="A2784" s="147"/>
      <c r="B2784" s="148"/>
      <c r="C2784" s="148" t="s">
        <v>92</v>
      </c>
      <c r="D2784" s="149" t="s">
        <v>91</v>
      </c>
      <c r="E2784" s="134">
        <v>83</v>
      </c>
      <c r="F2784" s="150"/>
      <c r="G2784" s="127"/>
      <c r="H2784" s="128">
        <v>14.98</v>
      </c>
      <c r="I2784" s="151">
        <v>83</v>
      </c>
      <c r="J2784" s="128">
        <v>14.98</v>
      </c>
    </row>
    <row r="2785" spans="1:21" ht="14.25" outlineLevel="1">
      <c r="A2785" s="152"/>
      <c r="B2785" s="153"/>
      <c r="C2785" s="153" t="s">
        <v>93</v>
      </c>
      <c r="D2785" s="154" t="s">
        <v>94</v>
      </c>
      <c r="E2785" s="155">
        <v>0.22</v>
      </c>
      <c r="F2785" s="156"/>
      <c r="G2785" s="157" t="s">
        <v>451</v>
      </c>
      <c r="H2785" s="158">
        <v>1.8215999999999999</v>
      </c>
      <c r="I2785" s="159"/>
      <c r="J2785" s="158"/>
    </row>
    <row r="2786" spans="1:21" ht="15" outlineLevel="1">
      <c r="C2786" s="131" t="s">
        <v>95</v>
      </c>
      <c r="G2786" s="225">
        <v>1403.37</v>
      </c>
      <c r="H2786" s="225"/>
      <c r="I2786" s="225">
        <v>1403.37</v>
      </c>
      <c r="J2786" s="225"/>
      <c r="O2786" s="79">
        <v>1403.37</v>
      </c>
      <c r="P2786" s="79">
        <v>1403.37</v>
      </c>
    </row>
    <row r="2787" spans="1:21" ht="28.5" outlineLevel="1">
      <c r="A2787" s="147" t="s">
        <v>1430</v>
      </c>
      <c r="B2787" s="148" t="s">
        <v>1384</v>
      </c>
      <c r="C2787" s="148" t="s">
        <v>1385</v>
      </c>
      <c r="D2787" s="149" t="s">
        <v>1382</v>
      </c>
      <c r="E2787" s="134">
        <v>6</v>
      </c>
      <c r="F2787" s="150"/>
      <c r="G2787" s="127"/>
      <c r="H2787" s="128"/>
      <c r="I2787" s="151" t="s">
        <v>98</v>
      </c>
      <c r="J2787" s="128"/>
      <c r="R2787" s="47">
        <v>30.84</v>
      </c>
      <c r="S2787" s="47">
        <v>30.84</v>
      </c>
      <c r="T2787" s="47">
        <v>19.989999999999998</v>
      </c>
      <c r="U2787" s="47">
        <v>19.989999999999998</v>
      </c>
    </row>
    <row r="2788" spans="1:21" ht="14.25" outlineLevel="1">
      <c r="A2788" s="147"/>
      <c r="B2788" s="148"/>
      <c r="C2788" s="148" t="s">
        <v>88</v>
      </c>
      <c r="D2788" s="149"/>
      <c r="E2788" s="134"/>
      <c r="F2788" s="150">
        <v>2.91</v>
      </c>
      <c r="G2788" s="127" t="s">
        <v>451</v>
      </c>
      <c r="H2788" s="128">
        <v>24.09</v>
      </c>
      <c r="I2788" s="151">
        <v>1</v>
      </c>
      <c r="J2788" s="128">
        <v>24.09</v>
      </c>
      <c r="Q2788" s="47">
        <v>24.09</v>
      </c>
    </row>
    <row r="2789" spans="1:21" ht="14.25" outlineLevel="1">
      <c r="A2789" s="147"/>
      <c r="B2789" s="148"/>
      <c r="C2789" s="148" t="s">
        <v>97</v>
      </c>
      <c r="D2789" s="149"/>
      <c r="E2789" s="134"/>
      <c r="F2789" s="150">
        <v>335.96</v>
      </c>
      <c r="G2789" s="127" t="s">
        <v>98</v>
      </c>
      <c r="H2789" s="128">
        <v>2015.76</v>
      </c>
      <c r="I2789" s="151">
        <v>1</v>
      </c>
      <c r="J2789" s="128">
        <v>2015.76</v>
      </c>
    </row>
    <row r="2790" spans="1:21" ht="14.25" outlineLevel="1">
      <c r="A2790" s="147"/>
      <c r="B2790" s="148"/>
      <c r="C2790" s="148" t="s">
        <v>90</v>
      </c>
      <c r="D2790" s="149" t="s">
        <v>91</v>
      </c>
      <c r="E2790" s="134">
        <v>128</v>
      </c>
      <c r="F2790" s="150"/>
      <c r="G2790" s="127"/>
      <c r="H2790" s="128">
        <v>30.84</v>
      </c>
      <c r="I2790" s="151">
        <v>128</v>
      </c>
      <c r="J2790" s="128">
        <v>30.84</v>
      </c>
    </row>
    <row r="2791" spans="1:21" ht="14.25" outlineLevel="1">
      <c r="A2791" s="147"/>
      <c r="B2791" s="148"/>
      <c r="C2791" s="148" t="s">
        <v>92</v>
      </c>
      <c r="D2791" s="149" t="s">
        <v>91</v>
      </c>
      <c r="E2791" s="134">
        <v>83</v>
      </c>
      <c r="F2791" s="150"/>
      <c r="G2791" s="127"/>
      <c r="H2791" s="128">
        <v>19.989999999999998</v>
      </c>
      <c r="I2791" s="151">
        <v>83</v>
      </c>
      <c r="J2791" s="128">
        <v>19.989999999999998</v>
      </c>
    </row>
    <row r="2792" spans="1:21" ht="14.25" outlineLevel="1">
      <c r="A2792" s="152"/>
      <c r="B2792" s="153"/>
      <c r="C2792" s="153" t="s">
        <v>93</v>
      </c>
      <c r="D2792" s="154" t="s">
        <v>94</v>
      </c>
      <c r="E2792" s="155">
        <v>0.31</v>
      </c>
      <c r="F2792" s="156"/>
      <c r="G2792" s="157" t="s">
        <v>451</v>
      </c>
      <c r="H2792" s="158">
        <v>2.5667999999999997</v>
      </c>
      <c r="I2792" s="159"/>
      <c r="J2792" s="158"/>
    </row>
    <row r="2793" spans="1:21" ht="15" outlineLevel="1">
      <c r="C2793" s="131" t="s">
        <v>95</v>
      </c>
      <c r="G2793" s="225">
        <v>2090.6799999999998</v>
      </c>
      <c r="H2793" s="225"/>
      <c r="I2793" s="225">
        <v>2090.6799999999998</v>
      </c>
      <c r="J2793" s="225"/>
      <c r="O2793" s="79">
        <v>2090.6799999999998</v>
      </c>
      <c r="P2793" s="79">
        <v>2090.6799999999998</v>
      </c>
    </row>
    <row r="2794" spans="1:21" ht="57" outlineLevel="1">
      <c r="A2794" s="147" t="s">
        <v>1431</v>
      </c>
      <c r="B2794" s="148" t="s">
        <v>1392</v>
      </c>
      <c r="C2794" s="148" t="s">
        <v>727</v>
      </c>
      <c r="D2794" s="149" t="s">
        <v>460</v>
      </c>
      <c r="E2794" s="134">
        <v>4</v>
      </c>
      <c r="F2794" s="150"/>
      <c r="G2794" s="127"/>
      <c r="H2794" s="128"/>
      <c r="I2794" s="151" t="s">
        <v>98</v>
      </c>
      <c r="J2794" s="128"/>
      <c r="R2794" s="47">
        <v>94.18</v>
      </c>
      <c r="S2794" s="47">
        <v>94.18</v>
      </c>
      <c r="T2794" s="47">
        <v>61.07</v>
      </c>
      <c r="U2794" s="47">
        <v>61.07</v>
      </c>
    </row>
    <row r="2795" spans="1:21" ht="14.25" outlineLevel="1">
      <c r="A2795" s="147"/>
      <c r="B2795" s="148"/>
      <c r="C2795" s="148" t="s">
        <v>88</v>
      </c>
      <c r="D2795" s="149"/>
      <c r="E2795" s="134"/>
      <c r="F2795" s="150">
        <v>13.33</v>
      </c>
      <c r="G2795" s="127" t="s">
        <v>451</v>
      </c>
      <c r="H2795" s="128">
        <v>73.58</v>
      </c>
      <c r="I2795" s="151">
        <v>1</v>
      </c>
      <c r="J2795" s="128">
        <v>73.58</v>
      </c>
      <c r="Q2795" s="47">
        <v>73.58</v>
      </c>
    </row>
    <row r="2796" spans="1:21" ht="14.25" outlineLevel="1">
      <c r="A2796" s="147"/>
      <c r="B2796" s="148"/>
      <c r="C2796" s="148" t="s">
        <v>89</v>
      </c>
      <c r="D2796" s="149"/>
      <c r="E2796" s="134"/>
      <c r="F2796" s="150">
        <v>3.71</v>
      </c>
      <c r="G2796" s="127" t="s">
        <v>452</v>
      </c>
      <c r="H2796" s="128">
        <v>22.26</v>
      </c>
      <c r="I2796" s="151">
        <v>1</v>
      </c>
      <c r="J2796" s="128">
        <v>22.26</v>
      </c>
    </row>
    <row r="2797" spans="1:21" ht="14.25" outlineLevel="1">
      <c r="A2797" s="147"/>
      <c r="B2797" s="148"/>
      <c r="C2797" s="148" t="s">
        <v>97</v>
      </c>
      <c r="D2797" s="149"/>
      <c r="E2797" s="134"/>
      <c r="F2797" s="150">
        <v>58.81</v>
      </c>
      <c r="G2797" s="127" t="s">
        <v>98</v>
      </c>
      <c r="H2797" s="128">
        <v>235.24</v>
      </c>
      <c r="I2797" s="151">
        <v>1</v>
      </c>
      <c r="J2797" s="128">
        <v>235.24</v>
      </c>
    </row>
    <row r="2798" spans="1:21" ht="14.25" outlineLevel="1">
      <c r="A2798" s="147"/>
      <c r="B2798" s="148"/>
      <c r="C2798" s="148" t="s">
        <v>90</v>
      </c>
      <c r="D2798" s="149" t="s">
        <v>91</v>
      </c>
      <c r="E2798" s="134">
        <v>128</v>
      </c>
      <c r="F2798" s="150"/>
      <c r="G2798" s="127"/>
      <c r="H2798" s="128">
        <v>94.18</v>
      </c>
      <c r="I2798" s="151">
        <v>128</v>
      </c>
      <c r="J2798" s="128">
        <v>94.18</v>
      </c>
    </row>
    <row r="2799" spans="1:21" ht="14.25" outlineLevel="1">
      <c r="A2799" s="147"/>
      <c r="B2799" s="148"/>
      <c r="C2799" s="148" t="s">
        <v>92</v>
      </c>
      <c r="D2799" s="149" t="s">
        <v>91</v>
      </c>
      <c r="E2799" s="134">
        <v>83</v>
      </c>
      <c r="F2799" s="150"/>
      <c r="G2799" s="127"/>
      <c r="H2799" s="128">
        <v>61.07</v>
      </c>
      <c r="I2799" s="151">
        <v>83</v>
      </c>
      <c r="J2799" s="128">
        <v>61.07</v>
      </c>
    </row>
    <row r="2800" spans="1:21" ht="14.25" outlineLevel="1">
      <c r="A2800" s="152"/>
      <c r="B2800" s="153"/>
      <c r="C2800" s="153" t="s">
        <v>93</v>
      </c>
      <c r="D2800" s="154" t="s">
        <v>94</v>
      </c>
      <c r="E2800" s="155">
        <v>1.47</v>
      </c>
      <c r="F2800" s="156"/>
      <c r="G2800" s="157" t="s">
        <v>451</v>
      </c>
      <c r="H2800" s="158">
        <v>8.1143999999999998</v>
      </c>
      <c r="I2800" s="159"/>
      <c r="J2800" s="158"/>
    </row>
    <row r="2801" spans="1:21" ht="15" outlineLevel="1">
      <c r="C2801" s="131" t="s">
        <v>95</v>
      </c>
      <c r="G2801" s="225">
        <v>486.33</v>
      </c>
      <c r="H2801" s="225"/>
      <c r="I2801" s="225">
        <v>486.33</v>
      </c>
      <c r="J2801" s="225"/>
      <c r="O2801" s="79">
        <v>486.33</v>
      </c>
      <c r="P2801" s="79">
        <v>486.33</v>
      </c>
    </row>
    <row r="2802" spans="1:21" ht="71.25" outlineLevel="1">
      <c r="A2802" s="152" t="s">
        <v>1432</v>
      </c>
      <c r="B2802" s="153" t="s">
        <v>1433</v>
      </c>
      <c r="C2802" s="153" t="s">
        <v>1434</v>
      </c>
      <c r="D2802" s="154" t="s">
        <v>454</v>
      </c>
      <c r="E2802" s="155">
        <v>4</v>
      </c>
      <c r="F2802" s="156">
        <v>45.04</v>
      </c>
      <c r="G2802" s="157" t="s">
        <v>98</v>
      </c>
      <c r="H2802" s="158">
        <v>180.16</v>
      </c>
      <c r="I2802" s="159">
        <v>1</v>
      </c>
      <c r="J2802" s="158">
        <v>180.16</v>
      </c>
      <c r="R2802" s="47">
        <v>0</v>
      </c>
      <c r="S2802" s="47">
        <v>0</v>
      </c>
      <c r="T2802" s="47">
        <v>0</v>
      </c>
      <c r="U2802" s="47">
        <v>0</v>
      </c>
    </row>
    <row r="2803" spans="1:21" ht="15" outlineLevel="1">
      <c r="C2803" s="131" t="s">
        <v>95</v>
      </c>
      <c r="G2803" s="225">
        <v>180.16</v>
      </c>
      <c r="H2803" s="225"/>
      <c r="I2803" s="225">
        <v>180.16</v>
      </c>
      <c r="J2803" s="225"/>
      <c r="O2803" s="47">
        <v>180.16</v>
      </c>
      <c r="P2803" s="47">
        <v>180.16</v>
      </c>
    </row>
    <row r="2804" spans="1:21" ht="57" outlineLevel="1">
      <c r="A2804" s="147" t="s">
        <v>1435</v>
      </c>
      <c r="B2804" s="148" t="s">
        <v>1392</v>
      </c>
      <c r="C2804" s="148" t="s">
        <v>727</v>
      </c>
      <c r="D2804" s="149" t="s">
        <v>460</v>
      </c>
      <c r="E2804" s="134">
        <v>4</v>
      </c>
      <c r="F2804" s="150"/>
      <c r="G2804" s="127"/>
      <c r="H2804" s="128"/>
      <c r="I2804" s="151" t="s">
        <v>98</v>
      </c>
      <c r="J2804" s="128"/>
      <c r="R2804" s="47">
        <v>94.18</v>
      </c>
      <c r="S2804" s="47">
        <v>94.18</v>
      </c>
      <c r="T2804" s="47">
        <v>61.07</v>
      </c>
      <c r="U2804" s="47">
        <v>61.07</v>
      </c>
    </row>
    <row r="2805" spans="1:21" ht="14.25" outlineLevel="1">
      <c r="A2805" s="147"/>
      <c r="B2805" s="148"/>
      <c r="C2805" s="148" t="s">
        <v>88</v>
      </c>
      <c r="D2805" s="149"/>
      <c r="E2805" s="134"/>
      <c r="F2805" s="150">
        <v>13.33</v>
      </c>
      <c r="G2805" s="127" t="s">
        <v>451</v>
      </c>
      <c r="H2805" s="128">
        <v>73.58</v>
      </c>
      <c r="I2805" s="151">
        <v>1</v>
      </c>
      <c r="J2805" s="128">
        <v>73.58</v>
      </c>
      <c r="Q2805" s="47">
        <v>73.58</v>
      </c>
    </row>
    <row r="2806" spans="1:21" ht="14.25" outlineLevel="1">
      <c r="A2806" s="147"/>
      <c r="B2806" s="148"/>
      <c r="C2806" s="148" t="s">
        <v>89</v>
      </c>
      <c r="D2806" s="149"/>
      <c r="E2806" s="134"/>
      <c r="F2806" s="150">
        <v>3.71</v>
      </c>
      <c r="G2806" s="127" t="s">
        <v>452</v>
      </c>
      <c r="H2806" s="128">
        <v>22.26</v>
      </c>
      <c r="I2806" s="151">
        <v>1</v>
      </c>
      <c r="J2806" s="128">
        <v>22.26</v>
      </c>
    </row>
    <row r="2807" spans="1:21" ht="14.25" outlineLevel="1">
      <c r="A2807" s="147"/>
      <c r="B2807" s="148"/>
      <c r="C2807" s="148" t="s">
        <v>97</v>
      </c>
      <c r="D2807" s="149"/>
      <c r="E2807" s="134"/>
      <c r="F2807" s="150">
        <v>58.81</v>
      </c>
      <c r="G2807" s="127" t="s">
        <v>98</v>
      </c>
      <c r="H2807" s="128">
        <v>235.24</v>
      </c>
      <c r="I2807" s="151">
        <v>1</v>
      </c>
      <c r="J2807" s="128">
        <v>235.24</v>
      </c>
    </row>
    <row r="2808" spans="1:21" ht="14.25" outlineLevel="1">
      <c r="A2808" s="147"/>
      <c r="B2808" s="148"/>
      <c r="C2808" s="148" t="s">
        <v>90</v>
      </c>
      <c r="D2808" s="149" t="s">
        <v>91</v>
      </c>
      <c r="E2808" s="134">
        <v>128</v>
      </c>
      <c r="F2808" s="150"/>
      <c r="G2808" s="127"/>
      <c r="H2808" s="128">
        <v>94.18</v>
      </c>
      <c r="I2808" s="151">
        <v>128</v>
      </c>
      <c r="J2808" s="128">
        <v>94.18</v>
      </c>
    </row>
    <row r="2809" spans="1:21" ht="14.25" outlineLevel="1">
      <c r="A2809" s="147"/>
      <c r="B2809" s="148"/>
      <c r="C2809" s="148" t="s">
        <v>92</v>
      </c>
      <c r="D2809" s="149" t="s">
        <v>91</v>
      </c>
      <c r="E2809" s="134">
        <v>83</v>
      </c>
      <c r="F2809" s="150"/>
      <c r="G2809" s="127"/>
      <c r="H2809" s="128">
        <v>61.07</v>
      </c>
      <c r="I2809" s="151">
        <v>83</v>
      </c>
      <c r="J2809" s="128">
        <v>61.07</v>
      </c>
    </row>
    <row r="2810" spans="1:21" ht="14.25" outlineLevel="1">
      <c r="A2810" s="152"/>
      <c r="B2810" s="153"/>
      <c r="C2810" s="153" t="s">
        <v>93</v>
      </c>
      <c r="D2810" s="154" t="s">
        <v>94</v>
      </c>
      <c r="E2810" s="155">
        <v>1.47</v>
      </c>
      <c r="F2810" s="156"/>
      <c r="G2810" s="157" t="s">
        <v>451</v>
      </c>
      <c r="H2810" s="158">
        <v>8.1143999999999998</v>
      </c>
      <c r="I2810" s="159"/>
      <c r="J2810" s="158"/>
    </row>
    <row r="2811" spans="1:21" ht="15" outlineLevel="1">
      <c r="C2811" s="131" t="s">
        <v>95</v>
      </c>
      <c r="G2811" s="225">
        <v>486.33</v>
      </c>
      <c r="H2811" s="225"/>
      <c r="I2811" s="225">
        <v>486.33</v>
      </c>
      <c r="J2811" s="225"/>
      <c r="O2811" s="79">
        <v>486.33</v>
      </c>
      <c r="P2811" s="79">
        <v>486.33</v>
      </c>
    </row>
    <row r="2812" spans="1:21" ht="71.25" outlineLevel="1">
      <c r="A2812" s="152" t="s">
        <v>1436</v>
      </c>
      <c r="B2812" s="153" t="s">
        <v>1395</v>
      </c>
      <c r="C2812" s="153" t="s">
        <v>1396</v>
      </c>
      <c r="D2812" s="154" t="s">
        <v>454</v>
      </c>
      <c r="E2812" s="155">
        <v>4</v>
      </c>
      <c r="F2812" s="156">
        <v>31.11</v>
      </c>
      <c r="G2812" s="157" t="s">
        <v>98</v>
      </c>
      <c r="H2812" s="158">
        <v>124.44</v>
      </c>
      <c r="I2812" s="159">
        <v>1</v>
      </c>
      <c r="J2812" s="158">
        <v>124.44</v>
      </c>
      <c r="R2812" s="47">
        <v>0</v>
      </c>
      <c r="S2812" s="47">
        <v>0</v>
      </c>
      <c r="T2812" s="47">
        <v>0</v>
      </c>
      <c r="U2812" s="47">
        <v>0</v>
      </c>
    </row>
    <row r="2813" spans="1:21" ht="15" outlineLevel="1">
      <c r="C2813" s="131" t="s">
        <v>95</v>
      </c>
      <c r="G2813" s="225">
        <v>124.44</v>
      </c>
      <c r="H2813" s="225"/>
      <c r="I2813" s="225">
        <v>124.44</v>
      </c>
      <c r="J2813" s="225"/>
      <c r="O2813" s="47">
        <v>124.44</v>
      </c>
      <c r="P2813" s="47">
        <v>124.44</v>
      </c>
    </row>
    <row r="2814" spans="1:21" ht="42.75" outlineLevel="1">
      <c r="A2814" s="147" t="s">
        <v>1437</v>
      </c>
      <c r="B2814" s="148" t="s">
        <v>1438</v>
      </c>
      <c r="C2814" s="148" t="s">
        <v>1439</v>
      </c>
      <c r="D2814" s="149" t="s">
        <v>1400</v>
      </c>
      <c r="E2814" s="134">
        <v>0.1</v>
      </c>
      <c r="F2814" s="150"/>
      <c r="G2814" s="127"/>
      <c r="H2814" s="128"/>
      <c r="I2814" s="151" t="s">
        <v>98</v>
      </c>
      <c r="J2814" s="128"/>
      <c r="R2814" s="47">
        <v>13.61</v>
      </c>
      <c r="S2814" s="47">
        <v>13.61</v>
      </c>
      <c r="T2814" s="47">
        <v>8.82</v>
      </c>
      <c r="U2814" s="47">
        <v>8.82</v>
      </c>
    </row>
    <row r="2815" spans="1:21" ht="14.25" outlineLevel="1">
      <c r="A2815" s="147"/>
      <c r="B2815" s="148"/>
      <c r="C2815" s="148" t="s">
        <v>88</v>
      </c>
      <c r="D2815" s="149"/>
      <c r="E2815" s="134"/>
      <c r="F2815" s="150">
        <v>76.89</v>
      </c>
      <c r="G2815" s="127" t="s">
        <v>451</v>
      </c>
      <c r="H2815" s="128">
        <v>10.61</v>
      </c>
      <c r="I2815" s="151">
        <v>1</v>
      </c>
      <c r="J2815" s="128">
        <v>10.61</v>
      </c>
      <c r="Q2815" s="47">
        <v>10.61</v>
      </c>
    </row>
    <row r="2816" spans="1:21" ht="14.25" outlineLevel="1">
      <c r="A2816" s="147"/>
      <c r="B2816" s="148"/>
      <c r="C2816" s="148" t="s">
        <v>89</v>
      </c>
      <c r="D2816" s="149"/>
      <c r="E2816" s="134"/>
      <c r="F2816" s="150">
        <v>54.15</v>
      </c>
      <c r="G2816" s="127" t="s">
        <v>452</v>
      </c>
      <c r="H2816" s="128">
        <v>8.1199999999999992</v>
      </c>
      <c r="I2816" s="151">
        <v>1</v>
      </c>
      <c r="J2816" s="128">
        <v>8.1199999999999992</v>
      </c>
    </row>
    <row r="2817" spans="1:21" ht="14.25" outlineLevel="1">
      <c r="A2817" s="147"/>
      <c r="B2817" s="148"/>
      <c r="C2817" s="148" t="s">
        <v>96</v>
      </c>
      <c r="D2817" s="149"/>
      <c r="E2817" s="134"/>
      <c r="F2817" s="150">
        <v>0.14000000000000001</v>
      </c>
      <c r="G2817" s="127" t="s">
        <v>452</v>
      </c>
      <c r="H2817" s="160">
        <v>0.02</v>
      </c>
      <c r="I2817" s="151">
        <v>1</v>
      </c>
      <c r="J2817" s="160">
        <v>0.02</v>
      </c>
      <c r="Q2817" s="47">
        <v>0.02</v>
      </c>
    </row>
    <row r="2818" spans="1:21" ht="14.25" outlineLevel="1">
      <c r="A2818" s="147"/>
      <c r="B2818" s="148"/>
      <c r="C2818" s="148" t="s">
        <v>97</v>
      </c>
      <c r="D2818" s="149"/>
      <c r="E2818" s="134"/>
      <c r="F2818" s="150">
        <v>4817.6499999999996</v>
      </c>
      <c r="G2818" s="127" t="s">
        <v>98</v>
      </c>
      <c r="H2818" s="128">
        <v>481.77</v>
      </c>
      <c r="I2818" s="151">
        <v>1</v>
      </c>
      <c r="J2818" s="128">
        <v>481.77</v>
      </c>
    </row>
    <row r="2819" spans="1:21" ht="42.75" outlineLevel="1">
      <c r="A2819" s="147" t="s">
        <v>1440</v>
      </c>
      <c r="B2819" s="148" t="s">
        <v>1441</v>
      </c>
      <c r="C2819" s="148" t="s">
        <v>1442</v>
      </c>
      <c r="D2819" s="149" t="s">
        <v>454</v>
      </c>
      <c r="E2819" s="134">
        <v>-1</v>
      </c>
      <c r="F2819" s="150">
        <v>481.04</v>
      </c>
      <c r="G2819" s="164" t="s">
        <v>98</v>
      </c>
      <c r="H2819" s="128">
        <v>-481.04</v>
      </c>
      <c r="I2819" s="151">
        <v>1</v>
      </c>
      <c r="J2819" s="128">
        <v>-481.04</v>
      </c>
      <c r="R2819" s="47">
        <v>0</v>
      </c>
      <c r="S2819" s="47">
        <v>0</v>
      </c>
      <c r="T2819" s="47">
        <v>0</v>
      </c>
      <c r="U2819" s="47">
        <v>0</v>
      </c>
    </row>
    <row r="2820" spans="1:21" ht="14.25" outlineLevel="1">
      <c r="A2820" s="147"/>
      <c r="B2820" s="148"/>
      <c r="C2820" s="148" t="s">
        <v>90</v>
      </c>
      <c r="D2820" s="149" t="s">
        <v>91</v>
      </c>
      <c r="E2820" s="134">
        <v>128</v>
      </c>
      <c r="F2820" s="150"/>
      <c r="G2820" s="127"/>
      <c r="H2820" s="128">
        <v>13.61</v>
      </c>
      <c r="I2820" s="151">
        <v>128</v>
      </c>
      <c r="J2820" s="128">
        <v>13.61</v>
      </c>
    </row>
    <row r="2821" spans="1:21" ht="14.25" outlineLevel="1">
      <c r="A2821" s="147"/>
      <c r="B2821" s="148"/>
      <c r="C2821" s="148" t="s">
        <v>92</v>
      </c>
      <c r="D2821" s="149" t="s">
        <v>91</v>
      </c>
      <c r="E2821" s="134">
        <v>83</v>
      </c>
      <c r="F2821" s="150"/>
      <c r="G2821" s="127"/>
      <c r="H2821" s="128">
        <v>8.82</v>
      </c>
      <c r="I2821" s="151">
        <v>83</v>
      </c>
      <c r="J2821" s="128">
        <v>8.82</v>
      </c>
    </row>
    <row r="2822" spans="1:21" ht="14.25" outlineLevel="1">
      <c r="A2822" s="152"/>
      <c r="B2822" s="153"/>
      <c r="C2822" s="153" t="s">
        <v>93</v>
      </c>
      <c r="D2822" s="154" t="s">
        <v>94</v>
      </c>
      <c r="E2822" s="155">
        <v>8.18</v>
      </c>
      <c r="F2822" s="156"/>
      <c r="G2822" s="157" t="s">
        <v>451</v>
      </c>
      <c r="H2822" s="158">
        <v>1.1288399999999998</v>
      </c>
      <c r="I2822" s="159"/>
      <c r="J2822" s="158"/>
    </row>
    <row r="2823" spans="1:21" ht="15" outlineLevel="1">
      <c r="C2823" s="131" t="s">
        <v>95</v>
      </c>
      <c r="G2823" s="225">
        <v>41.889999999999986</v>
      </c>
      <c r="H2823" s="225"/>
      <c r="I2823" s="225">
        <v>41.889999999999986</v>
      </c>
      <c r="J2823" s="225"/>
      <c r="O2823" s="79">
        <v>41.889999999999986</v>
      </c>
      <c r="P2823" s="79">
        <v>41.889999999999986</v>
      </c>
    </row>
    <row r="2824" spans="1:21" ht="42.75" outlineLevel="1">
      <c r="A2824" s="152" t="s">
        <v>1443</v>
      </c>
      <c r="B2824" s="153" t="s">
        <v>1444</v>
      </c>
      <c r="C2824" s="153" t="s">
        <v>1445</v>
      </c>
      <c r="D2824" s="154" t="s">
        <v>454</v>
      </c>
      <c r="E2824" s="155">
        <v>1</v>
      </c>
      <c r="F2824" s="156">
        <v>733.71</v>
      </c>
      <c r="G2824" s="157" t="s">
        <v>98</v>
      </c>
      <c r="H2824" s="158">
        <v>733.71</v>
      </c>
      <c r="I2824" s="159">
        <v>1</v>
      </c>
      <c r="J2824" s="158">
        <v>733.71</v>
      </c>
      <c r="R2824" s="47">
        <v>0</v>
      </c>
      <c r="S2824" s="47">
        <v>0</v>
      </c>
      <c r="T2824" s="47">
        <v>0</v>
      </c>
      <c r="U2824" s="47">
        <v>0</v>
      </c>
    </row>
    <row r="2825" spans="1:21" ht="15" outlineLevel="1">
      <c r="C2825" s="131" t="s">
        <v>95</v>
      </c>
      <c r="G2825" s="225">
        <v>733.71</v>
      </c>
      <c r="H2825" s="225"/>
      <c r="I2825" s="225">
        <v>733.71</v>
      </c>
      <c r="J2825" s="225"/>
      <c r="O2825" s="47">
        <v>733.71</v>
      </c>
      <c r="P2825" s="47">
        <v>733.71</v>
      </c>
    </row>
    <row r="2826" spans="1:21" ht="14.25" outlineLevel="1">
      <c r="A2826" s="147" t="s">
        <v>1446</v>
      </c>
      <c r="B2826" s="148" t="s">
        <v>1408</v>
      </c>
      <c r="C2826" s="148" t="s">
        <v>1409</v>
      </c>
      <c r="D2826" s="149" t="s">
        <v>460</v>
      </c>
      <c r="E2826" s="134">
        <v>2</v>
      </c>
      <c r="F2826" s="150"/>
      <c r="G2826" s="127"/>
      <c r="H2826" s="128"/>
      <c r="I2826" s="151" t="s">
        <v>98</v>
      </c>
      <c r="J2826" s="128"/>
      <c r="R2826" s="47">
        <v>56.82</v>
      </c>
      <c r="S2826" s="47">
        <v>56.82</v>
      </c>
      <c r="T2826" s="47">
        <v>36.840000000000003</v>
      </c>
      <c r="U2826" s="47">
        <v>36.840000000000003</v>
      </c>
    </row>
    <row r="2827" spans="1:21" ht="14.25" outlineLevel="1">
      <c r="A2827" s="147"/>
      <c r="B2827" s="148"/>
      <c r="C2827" s="148" t="s">
        <v>88</v>
      </c>
      <c r="D2827" s="149"/>
      <c r="E2827" s="134"/>
      <c r="F2827" s="150">
        <v>15.79</v>
      </c>
      <c r="G2827" s="127" t="s">
        <v>451</v>
      </c>
      <c r="H2827" s="128">
        <v>43.58</v>
      </c>
      <c r="I2827" s="151">
        <v>1</v>
      </c>
      <c r="J2827" s="128">
        <v>43.58</v>
      </c>
      <c r="Q2827" s="47">
        <v>43.58</v>
      </c>
    </row>
    <row r="2828" spans="1:21" ht="14.25" outlineLevel="1">
      <c r="A2828" s="147"/>
      <c r="B2828" s="148"/>
      <c r="C2828" s="148" t="s">
        <v>89</v>
      </c>
      <c r="D2828" s="149"/>
      <c r="E2828" s="134"/>
      <c r="F2828" s="150">
        <v>8.34</v>
      </c>
      <c r="G2828" s="127" t="s">
        <v>452</v>
      </c>
      <c r="H2828" s="128">
        <v>25.02</v>
      </c>
      <c r="I2828" s="151">
        <v>1</v>
      </c>
      <c r="J2828" s="128">
        <v>25.02</v>
      </c>
    </row>
    <row r="2829" spans="1:21" ht="14.25" outlineLevel="1">
      <c r="A2829" s="147"/>
      <c r="B2829" s="148"/>
      <c r="C2829" s="148" t="s">
        <v>96</v>
      </c>
      <c r="D2829" s="149"/>
      <c r="E2829" s="134"/>
      <c r="F2829" s="150">
        <v>0.27</v>
      </c>
      <c r="G2829" s="127" t="s">
        <v>452</v>
      </c>
      <c r="H2829" s="160">
        <v>0.81</v>
      </c>
      <c r="I2829" s="151">
        <v>1</v>
      </c>
      <c r="J2829" s="160">
        <v>0.81</v>
      </c>
      <c r="Q2829" s="47">
        <v>0.81</v>
      </c>
    </row>
    <row r="2830" spans="1:21" ht="14.25" outlineLevel="1">
      <c r="A2830" s="147"/>
      <c r="B2830" s="148"/>
      <c r="C2830" s="148" t="s">
        <v>97</v>
      </c>
      <c r="D2830" s="149"/>
      <c r="E2830" s="134"/>
      <c r="F2830" s="150">
        <v>83.08</v>
      </c>
      <c r="G2830" s="127" t="s">
        <v>98</v>
      </c>
      <c r="H2830" s="128">
        <v>166.16</v>
      </c>
      <c r="I2830" s="151">
        <v>1</v>
      </c>
      <c r="J2830" s="128">
        <v>166.16</v>
      </c>
    </row>
    <row r="2831" spans="1:21" ht="57" outlineLevel="1">
      <c r="A2831" s="147" t="s">
        <v>1447</v>
      </c>
      <c r="B2831" s="148" t="s">
        <v>1411</v>
      </c>
      <c r="C2831" s="148" t="s">
        <v>1412</v>
      </c>
      <c r="D2831" s="149" t="s">
        <v>454</v>
      </c>
      <c r="E2831" s="134">
        <v>-2</v>
      </c>
      <c r="F2831" s="150">
        <v>60.7</v>
      </c>
      <c r="G2831" s="164" t="s">
        <v>98</v>
      </c>
      <c r="H2831" s="128">
        <v>-121.4</v>
      </c>
      <c r="I2831" s="151">
        <v>1</v>
      </c>
      <c r="J2831" s="128">
        <v>-121.4</v>
      </c>
      <c r="R2831" s="47">
        <v>0</v>
      </c>
      <c r="S2831" s="47">
        <v>0</v>
      </c>
      <c r="T2831" s="47">
        <v>0</v>
      </c>
      <c r="U2831" s="47">
        <v>0</v>
      </c>
    </row>
    <row r="2832" spans="1:21" ht="14.25" outlineLevel="1">
      <c r="A2832" s="147"/>
      <c r="B2832" s="148"/>
      <c r="C2832" s="148" t="s">
        <v>90</v>
      </c>
      <c r="D2832" s="149" t="s">
        <v>91</v>
      </c>
      <c r="E2832" s="134">
        <v>128</v>
      </c>
      <c r="F2832" s="150"/>
      <c r="G2832" s="127"/>
      <c r="H2832" s="128">
        <v>56.82</v>
      </c>
      <c r="I2832" s="151">
        <v>128</v>
      </c>
      <c r="J2832" s="128">
        <v>56.82</v>
      </c>
    </row>
    <row r="2833" spans="1:32" ht="14.25" outlineLevel="1">
      <c r="A2833" s="147"/>
      <c r="B2833" s="148"/>
      <c r="C2833" s="148" t="s">
        <v>92</v>
      </c>
      <c r="D2833" s="149" t="s">
        <v>91</v>
      </c>
      <c r="E2833" s="134">
        <v>83</v>
      </c>
      <c r="F2833" s="150"/>
      <c r="G2833" s="127"/>
      <c r="H2833" s="128">
        <v>36.840000000000003</v>
      </c>
      <c r="I2833" s="151">
        <v>83</v>
      </c>
      <c r="J2833" s="128">
        <v>36.840000000000003</v>
      </c>
    </row>
    <row r="2834" spans="1:32" ht="14.25" outlineLevel="1">
      <c r="A2834" s="152"/>
      <c r="B2834" s="153"/>
      <c r="C2834" s="153" t="s">
        <v>93</v>
      </c>
      <c r="D2834" s="154" t="s">
        <v>94</v>
      </c>
      <c r="E2834" s="155">
        <v>1.66</v>
      </c>
      <c r="F2834" s="156"/>
      <c r="G2834" s="157" t="s">
        <v>451</v>
      </c>
      <c r="H2834" s="158">
        <v>4.581599999999999</v>
      </c>
      <c r="I2834" s="159"/>
      <c r="J2834" s="158"/>
    </row>
    <row r="2835" spans="1:32" ht="15" outlineLevel="1">
      <c r="C2835" s="131" t="s">
        <v>95</v>
      </c>
      <c r="G2835" s="225">
        <v>207.02</v>
      </c>
      <c r="H2835" s="225"/>
      <c r="I2835" s="225">
        <v>207.01999999999998</v>
      </c>
      <c r="J2835" s="225"/>
      <c r="O2835" s="79">
        <v>207.02</v>
      </c>
      <c r="P2835" s="79">
        <v>207.01999999999998</v>
      </c>
    </row>
    <row r="2836" spans="1:32" ht="28.5" outlineLevel="1">
      <c r="A2836" s="152" t="s">
        <v>1448</v>
      </c>
      <c r="B2836" s="153" t="s">
        <v>1414</v>
      </c>
      <c r="C2836" s="153" t="s">
        <v>1415</v>
      </c>
      <c r="D2836" s="154" t="s">
        <v>973</v>
      </c>
      <c r="E2836" s="155">
        <v>2</v>
      </c>
      <c r="F2836" s="156">
        <v>81.31</v>
      </c>
      <c r="G2836" s="157" t="s">
        <v>98</v>
      </c>
      <c r="H2836" s="158">
        <v>162.62</v>
      </c>
      <c r="I2836" s="159">
        <v>1</v>
      </c>
      <c r="J2836" s="158">
        <v>162.62</v>
      </c>
      <c r="R2836" s="47">
        <v>0</v>
      </c>
      <c r="S2836" s="47">
        <v>0</v>
      </c>
      <c r="T2836" s="47">
        <v>0</v>
      </c>
      <c r="U2836" s="47">
        <v>0</v>
      </c>
    </row>
    <row r="2837" spans="1:32" ht="15" outlineLevel="1">
      <c r="C2837" s="131" t="s">
        <v>95</v>
      </c>
      <c r="G2837" s="225">
        <v>162.62</v>
      </c>
      <c r="H2837" s="225"/>
      <c r="I2837" s="225">
        <v>162.62</v>
      </c>
      <c r="J2837" s="225"/>
      <c r="O2837" s="47">
        <v>162.62</v>
      </c>
      <c r="P2837" s="47">
        <v>162.62</v>
      </c>
    </row>
    <row r="2838" spans="1:32" outlineLevel="1"/>
    <row r="2839" spans="1:32" ht="15" outlineLevel="1">
      <c r="A2839" s="240" t="s">
        <v>1449</v>
      </c>
      <c r="B2839" s="240"/>
      <c r="C2839" s="240"/>
      <c r="D2839" s="240"/>
      <c r="E2839" s="240"/>
      <c r="F2839" s="240"/>
      <c r="G2839" s="225">
        <v>12145.03</v>
      </c>
      <c r="H2839" s="225"/>
      <c r="I2839" s="225">
        <v>12145.03</v>
      </c>
      <c r="J2839" s="225"/>
      <c r="AF2839" s="85" t="s">
        <v>1449</v>
      </c>
    </row>
    <row r="2840" spans="1:32" outlineLevel="1"/>
    <row r="2841" spans="1:32" outlineLevel="1"/>
    <row r="2842" spans="1:32" outlineLevel="1"/>
    <row r="2843" spans="1:32" ht="16.5" outlineLevel="1">
      <c r="A2843" s="229" t="s">
        <v>1450</v>
      </c>
      <c r="B2843" s="229"/>
      <c r="C2843" s="229"/>
      <c r="D2843" s="229"/>
      <c r="E2843" s="229"/>
      <c r="F2843" s="229"/>
      <c r="G2843" s="229"/>
      <c r="H2843" s="229"/>
      <c r="I2843" s="229"/>
      <c r="J2843" s="229"/>
      <c r="AE2843" s="63" t="s">
        <v>1450</v>
      </c>
    </row>
    <row r="2844" spans="1:32" ht="57" outlineLevel="1">
      <c r="A2844" s="147" t="s">
        <v>1451</v>
      </c>
      <c r="B2844" s="148" t="s">
        <v>1452</v>
      </c>
      <c r="C2844" s="148" t="s">
        <v>1453</v>
      </c>
      <c r="D2844" s="149" t="s">
        <v>680</v>
      </c>
      <c r="E2844" s="134">
        <v>0.55000000000000004</v>
      </c>
      <c r="F2844" s="150"/>
      <c r="G2844" s="127"/>
      <c r="H2844" s="128"/>
      <c r="I2844" s="151" t="s">
        <v>98</v>
      </c>
      <c r="J2844" s="128"/>
      <c r="R2844" s="47">
        <v>348.6</v>
      </c>
      <c r="S2844" s="47">
        <v>348.6</v>
      </c>
      <c r="T2844" s="47">
        <v>226.04</v>
      </c>
      <c r="U2844" s="47">
        <v>226.04</v>
      </c>
    </row>
    <row r="2845" spans="1:32" ht="14.25" outlineLevel="1">
      <c r="A2845" s="147"/>
      <c r="B2845" s="148"/>
      <c r="C2845" s="148" t="s">
        <v>88</v>
      </c>
      <c r="D2845" s="149"/>
      <c r="E2845" s="134"/>
      <c r="F2845" s="150">
        <v>356.61</v>
      </c>
      <c r="G2845" s="127" t="s">
        <v>451</v>
      </c>
      <c r="H2845" s="128">
        <v>270.67</v>
      </c>
      <c r="I2845" s="151">
        <v>1</v>
      </c>
      <c r="J2845" s="128">
        <v>270.67</v>
      </c>
      <c r="Q2845" s="47">
        <v>270.67</v>
      </c>
    </row>
    <row r="2846" spans="1:32" ht="14.25" outlineLevel="1">
      <c r="A2846" s="147"/>
      <c r="B2846" s="148"/>
      <c r="C2846" s="148" t="s">
        <v>89</v>
      </c>
      <c r="D2846" s="149"/>
      <c r="E2846" s="134"/>
      <c r="F2846" s="150">
        <v>54.77</v>
      </c>
      <c r="G2846" s="127" t="s">
        <v>452</v>
      </c>
      <c r="H2846" s="128">
        <v>45.19</v>
      </c>
      <c r="I2846" s="151">
        <v>1</v>
      </c>
      <c r="J2846" s="128">
        <v>45.19</v>
      </c>
    </row>
    <row r="2847" spans="1:32" ht="14.25" outlineLevel="1">
      <c r="A2847" s="147"/>
      <c r="B2847" s="148"/>
      <c r="C2847" s="148" t="s">
        <v>96</v>
      </c>
      <c r="D2847" s="149"/>
      <c r="E2847" s="134"/>
      <c r="F2847" s="150">
        <v>2.0299999999999998</v>
      </c>
      <c r="G2847" s="127" t="s">
        <v>452</v>
      </c>
      <c r="H2847" s="160">
        <v>1.67</v>
      </c>
      <c r="I2847" s="151">
        <v>1</v>
      </c>
      <c r="J2847" s="160">
        <v>1.67</v>
      </c>
      <c r="Q2847" s="47">
        <v>1.67</v>
      </c>
    </row>
    <row r="2848" spans="1:32" ht="14.25" outlineLevel="1">
      <c r="A2848" s="147"/>
      <c r="B2848" s="148"/>
      <c r="C2848" s="148" t="s">
        <v>97</v>
      </c>
      <c r="D2848" s="149"/>
      <c r="E2848" s="134"/>
      <c r="F2848" s="150">
        <v>5001.6000000000004</v>
      </c>
      <c r="G2848" s="127" t="s">
        <v>98</v>
      </c>
      <c r="H2848" s="128">
        <v>2750.88</v>
      </c>
      <c r="I2848" s="151">
        <v>1</v>
      </c>
      <c r="J2848" s="128">
        <v>2750.88</v>
      </c>
    </row>
    <row r="2849" spans="1:21" ht="14.25" outlineLevel="1">
      <c r="A2849" s="147"/>
      <c r="B2849" s="148"/>
      <c r="C2849" s="148" t="s">
        <v>90</v>
      </c>
      <c r="D2849" s="149" t="s">
        <v>91</v>
      </c>
      <c r="E2849" s="134">
        <v>128</v>
      </c>
      <c r="F2849" s="150"/>
      <c r="G2849" s="127"/>
      <c r="H2849" s="128">
        <v>348.6</v>
      </c>
      <c r="I2849" s="151">
        <v>128</v>
      </c>
      <c r="J2849" s="128">
        <v>348.6</v>
      </c>
    </row>
    <row r="2850" spans="1:21" ht="14.25" outlineLevel="1">
      <c r="A2850" s="147"/>
      <c r="B2850" s="148"/>
      <c r="C2850" s="148" t="s">
        <v>92</v>
      </c>
      <c r="D2850" s="149" t="s">
        <v>91</v>
      </c>
      <c r="E2850" s="134">
        <v>83</v>
      </c>
      <c r="F2850" s="150"/>
      <c r="G2850" s="127"/>
      <c r="H2850" s="128">
        <v>226.04</v>
      </c>
      <c r="I2850" s="151">
        <v>83</v>
      </c>
      <c r="J2850" s="128">
        <v>226.04</v>
      </c>
    </row>
    <row r="2851" spans="1:21" ht="14.25" outlineLevel="1">
      <c r="A2851" s="152"/>
      <c r="B2851" s="153"/>
      <c r="C2851" s="153" t="s">
        <v>93</v>
      </c>
      <c r="D2851" s="154" t="s">
        <v>94</v>
      </c>
      <c r="E2851" s="155">
        <v>37.07</v>
      </c>
      <c r="F2851" s="156"/>
      <c r="G2851" s="157" t="s">
        <v>451</v>
      </c>
      <c r="H2851" s="158">
        <v>28.136130000000001</v>
      </c>
      <c r="I2851" s="159"/>
      <c r="J2851" s="158"/>
    </row>
    <row r="2852" spans="1:21" ht="15" outlineLevel="1">
      <c r="C2852" s="131" t="s">
        <v>95</v>
      </c>
      <c r="G2852" s="225">
        <v>3641.38</v>
      </c>
      <c r="H2852" s="225"/>
      <c r="I2852" s="225">
        <v>3641.3799999999997</v>
      </c>
      <c r="J2852" s="225"/>
      <c r="O2852" s="79">
        <v>3641.38</v>
      </c>
      <c r="P2852" s="79">
        <v>3641.3799999999997</v>
      </c>
    </row>
    <row r="2853" spans="1:21" ht="28.5" outlineLevel="1">
      <c r="A2853" s="152" t="s">
        <v>1454</v>
      </c>
      <c r="B2853" s="153" t="s">
        <v>1455</v>
      </c>
      <c r="C2853" s="153" t="s">
        <v>1456</v>
      </c>
      <c r="D2853" s="154" t="s">
        <v>499</v>
      </c>
      <c r="E2853" s="155">
        <v>11</v>
      </c>
      <c r="F2853" s="156">
        <v>11.99</v>
      </c>
      <c r="G2853" s="157" t="s">
        <v>98</v>
      </c>
      <c r="H2853" s="158">
        <v>131.88999999999999</v>
      </c>
      <c r="I2853" s="159">
        <v>1</v>
      </c>
      <c r="J2853" s="158">
        <v>131.88999999999999</v>
      </c>
      <c r="R2853" s="47">
        <v>0</v>
      </c>
      <c r="S2853" s="47">
        <v>0</v>
      </c>
      <c r="T2853" s="47">
        <v>0</v>
      </c>
      <c r="U2853" s="47">
        <v>0</v>
      </c>
    </row>
    <row r="2854" spans="1:21" ht="15" outlineLevel="1">
      <c r="C2854" s="131" t="s">
        <v>95</v>
      </c>
      <c r="G2854" s="225">
        <v>131.88999999999999</v>
      </c>
      <c r="H2854" s="225"/>
      <c r="I2854" s="225">
        <v>131.88999999999999</v>
      </c>
      <c r="J2854" s="225"/>
      <c r="O2854" s="47">
        <v>131.88999999999999</v>
      </c>
      <c r="P2854" s="47">
        <v>131.88999999999999</v>
      </c>
    </row>
    <row r="2855" spans="1:21" ht="57" outlineLevel="1">
      <c r="A2855" s="147" t="s">
        <v>1457</v>
      </c>
      <c r="B2855" s="148" t="s">
        <v>1458</v>
      </c>
      <c r="C2855" s="148" t="s">
        <v>1459</v>
      </c>
      <c r="D2855" s="149" t="s">
        <v>680</v>
      </c>
      <c r="E2855" s="134">
        <v>0.1</v>
      </c>
      <c r="F2855" s="150"/>
      <c r="G2855" s="127"/>
      <c r="H2855" s="128"/>
      <c r="I2855" s="151" t="s">
        <v>98</v>
      </c>
      <c r="J2855" s="128"/>
      <c r="R2855" s="47">
        <v>63.37</v>
      </c>
      <c r="S2855" s="47">
        <v>63.37</v>
      </c>
      <c r="T2855" s="47">
        <v>41.09</v>
      </c>
      <c r="U2855" s="47">
        <v>41.09</v>
      </c>
    </row>
    <row r="2856" spans="1:21" ht="14.25" outlineLevel="1">
      <c r="A2856" s="147"/>
      <c r="B2856" s="148"/>
      <c r="C2856" s="148" t="s">
        <v>88</v>
      </c>
      <c r="D2856" s="149"/>
      <c r="E2856" s="134"/>
      <c r="F2856" s="150">
        <v>356.61</v>
      </c>
      <c r="G2856" s="127" t="s">
        <v>451</v>
      </c>
      <c r="H2856" s="128">
        <v>49.21</v>
      </c>
      <c r="I2856" s="151">
        <v>1</v>
      </c>
      <c r="J2856" s="128">
        <v>49.21</v>
      </c>
      <c r="Q2856" s="47">
        <v>49.21</v>
      </c>
    </row>
    <row r="2857" spans="1:21" ht="14.25" outlineLevel="1">
      <c r="A2857" s="147"/>
      <c r="B2857" s="148"/>
      <c r="C2857" s="148" t="s">
        <v>89</v>
      </c>
      <c r="D2857" s="149"/>
      <c r="E2857" s="134"/>
      <c r="F2857" s="150">
        <v>54.77</v>
      </c>
      <c r="G2857" s="127" t="s">
        <v>452</v>
      </c>
      <c r="H2857" s="128">
        <v>8.2200000000000006</v>
      </c>
      <c r="I2857" s="151">
        <v>1</v>
      </c>
      <c r="J2857" s="128">
        <v>8.2200000000000006</v>
      </c>
    </row>
    <row r="2858" spans="1:21" ht="14.25" outlineLevel="1">
      <c r="A2858" s="147"/>
      <c r="B2858" s="148"/>
      <c r="C2858" s="148" t="s">
        <v>96</v>
      </c>
      <c r="D2858" s="149"/>
      <c r="E2858" s="134"/>
      <c r="F2858" s="150">
        <v>2.0299999999999998</v>
      </c>
      <c r="G2858" s="127" t="s">
        <v>452</v>
      </c>
      <c r="H2858" s="160">
        <v>0.3</v>
      </c>
      <c r="I2858" s="151">
        <v>1</v>
      </c>
      <c r="J2858" s="160">
        <v>0.3</v>
      </c>
      <c r="Q2858" s="47">
        <v>0.3</v>
      </c>
    </row>
    <row r="2859" spans="1:21" ht="14.25" outlineLevel="1">
      <c r="A2859" s="147"/>
      <c r="B2859" s="148"/>
      <c r="C2859" s="148" t="s">
        <v>97</v>
      </c>
      <c r="D2859" s="149"/>
      <c r="E2859" s="134"/>
      <c r="F2859" s="150">
        <v>3307.37</v>
      </c>
      <c r="G2859" s="127" t="s">
        <v>98</v>
      </c>
      <c r="H2859" s="128">
        <v>330.74</v>
      </c>
      <c r="I2859" s="151">
        <v>1</v>
      </c>
      <c r="J2859" s="128">
        <v>330.74</v>
      </c>
    </row>
    <row r="2860" spans="1:21" ht="14.25" outlineLevel="1">
      <c r="A2860" s="147"/>
      <c r="B2860" s="148"/>
      <c r="C2860" s="148" t="s">
        <v>90</v>
      </c>
      <c r="D2860" s="149" t="s">
        <v>91</v>
      </c>
      <c r="E2860" s="134">
        <v>128</v>
      </c>
      <c r="F2860" s="150"/>
      <c r="G2860" s="127"/>
      <c r="H2860" s="128">
        <v>63.37</v>
      </c>
      <c r="I2860" s="151">
        <v>128</v>
      </c>
      <c r="J2860" s="128">
        <v>63.37</v>
      </c>
    </row>
    <row r="2861" spans="1:21" ht="14.25" outlineLevel="1">
      <c r="A2861" s="147"/>
      <c r="B2861" s="148"/>
      <c r="C2861" s="148" t="s">
        <v>92</v>
      </c>
      <c r="D2861" s="149" t="s">
        <v>91</v>
      </c>
      <c r="E2861" s="134">
        <v>83</v>
      </c>
      <c r="F2861" s="150"/>
      <c r="G2861" s="127"/>
      <c r="H2861" s="128">
        <v>41.09</v>
      </c>
      <c r="I2861" s="151">
        <v>83</v>
      </c>
      <c r="J2861" s="128">
        <v>41.09</v>
      </c>
    </row>
    <row r="2862" spans="1:21" ht="14.25" outlineLevel="1">
      <c r="A2862" s="152"/>
      <c r="B2862" s="153"/>
      <c r="C2862" s="153" t="s">
        <v>93</v>
      </c>
      <c r="D2862" s="154" t="s">
        <v>94</v>
      </c>
      <c r="E2862" s="155">
        <v>37.07</v>
      </c>
      <c r="F2862" s="156"/>
      <c r="G2862" s="157" t="s">
        <v>451</v>
      </c>
      <c r="H2862" s="158">
        <v>5.1156600000000001</v>
      </c>
      <c r="I2862" s="159"/>
      <c r="J2862" s="158"/>
    </row>
    <row r="2863" spans="1:21" ht="15" outlineLevel="1">
      <c r="C2863" s="131" t="s">
        <v>95</v>
      </c>
      <c r="G2863" s="225">
        <v>492.63</v>
      </c>
      <c r="H2863" s="225"/>
      <c r="I2863" s="225">
        <v>492.63</v>
      </c>
      <c r="J2863" s="225"/>
      <c r="O2863" s="79">
        <v>492.63</v>
      </c>
      <c r="P2863" s="79">
        <v>492.63</v>
      </c>
    </row>
    <row r="2864" spans="1:21" ht="28.5" outlineLevel="1">
      <c r="A2864" s="152" t="s">
        <v>1460</v>
      </c>
      <c r="B2864" s="153" t="s">
        <v>1455</v>
      </c>
      <c r="C2864" s="153" t="s">
        <v>1456</v>
      </c>
      <c r="D2864" s="154" t="s">
        <v>499</v>
      </c>
      <c r="E2864" s="155">
        <v>2</v>
      </c>
      <c r="F2864" s="156">
        <v>11.99</v>
      </c>
      <c r="G2864" s="157" t="s">
        <v>98</v>
      </c>
      <c r="H2864" s="158">
        <v>23.98</v>
      </c>
      <c r="I2864" s="159">
        <v>1</v>
      </c>
      <c r="J2864" s="158">
        <v>23.98</v>
      </c>
      <c r="R2864" s="47">
        <v>0</v>
      </c>
      <c r="S2864" s="47">
        <v>0</v>
      </c>
      <c r="T2864" s="47">
        <v>0</v>
      </c>
      <c r="U2864" s="47">
        <v>0</v>
      </c>
    </row>
    <row r="2865" spans="1:21" ht="15" outlineLevel="1">
      <c r="C2865" s="131" t="s">
        <v>95</v>
      </c>
      <c r="G2865" s="225">
        <v>23.98</v>
      </c>
      <c r="H2865" s="225"/>
      <c r="I2865" s="225">
        <v>23.98</v>
      </c>
      <c r="J2865" s="225"/>
      <c r="O2865" s="47">
        <v>23.98</v>
      </c>
      <c r="P2865" s="47">
        <v>23.98</v>
      </c>
    </row>
    <row r="2866" spans="1:21" ht="57" outlineLevel="1">
      <c r="A2866" s="147" t="s">
        <v>1461</v>
      </c>
      <c r="B2866" s="148" t="s">
        <v>1462</v>
      </c>
      <c r="C2866" s="148" t="s">
        <v>1463</v>
      </c>
      <c r="D2866" s="149" t="s">
        <v>680</v>
      </c>
      <c r="E2866" s="134">
        <v>0.65</v>
      </c>
      <c r="F2866" s="150"/>
      <c r="G2866" s="127"/>
      <c r="H2866" s="128"/>
      <c r="I2866" s="151" t="s">
        <v>98</v>
      </c>
      <c r="J2866" s="128"/>
      <c r="R2866" s="47">
        <v>66.959999999999994</v>
      </c>
      <c r="S2866" s="47">
        <v>66.959999999999994</v>
      </c>
      <c r="T2866" s="47">
        <v>43.42</v>
      </c>
      <c r="U2866" s="47">
        <v>43.42</v>
      </c>
    </row>
    <row r="2867" spans="1:21" outlineLevel="1">
      <c r="C2867" s="163" t="s">
        <v>1464</v>
      </c>
    </row>
    <row r="2868" spans="1:21" ht="14.25" outlineLevel="1">
      <c r="A2868" s="147"/>
      <c r="B2868" s="148"/>
      <c r="C2868" s="148" t="s">
        <v>88</v>
      </c>
      <c r="D2868" s="149"/>
      <c r="E2868" s="134"/>
      <c r="F2868" s="150">
        <v>58.32</v>
      </c>
      <c r="G2868" s="127" t="s">
        <v>451</v>
      </c>
      <c r="H2868" s="128">
        <v>52.31</v>
      </c>
      <c r="I2868" s="151">
        <v>1</v>
      </c>
      <c r="J2868" s="128">
        <v>52.31</v>
      </c>
      <c r="Q2868" s="47">
        <v>52.31</v>
      </c>
    </row>
    <row r="2869" spans="1:21" ht="14.25" outlineLevel="1">
      <c r="A2869" s="147"/>
      <c r="B2869" s="148"/>
      <c r="C2869" s="148" t="s">
        <v>89</v>
      </c>
      <c r="D2869" s="149"/>
      <c r="E2869" s="134"/>
      <c r="F2869" s="150">
        <v>44.51</v>
      </c>
      <c r="G2869" s="127" t="s">
        <v>452</v>
      </c>
      <c r="H2869" s="128">
        <v>43.4</v>
      </c>
      <c r="I2869" s="151">
        <v>1</v>
      </c>
      <c r="J2869" s="128">
        <v>43.4</v>
      </c>
    </row>
    <row r="2870" spans="1:21" ht="14.25" outlineLevel="1">
      <c r="A2870" s="147"/>
      <c r="B2870" s="148"/>
      <c r="C2870" s="148" t="s">
        <v>97</v>
      </c>
      <c r="D2870" s="149"/>
      <c r="E2870" s="134"/>
      <c r="F2870" s="150">
        <v>4.28</v>
      </c>
      <c r="G2870" s="127" t="s">
        <v>98</v>
      </c>
      <c r="H2870" s="128">
        <v>2.78</v>
      </c>
      <c r="I2870" s="151">
        <v>1</v>
      </c>
      <c r="J2870" s="128">
        <v>2.78</v>
      </c>
    </row>
    <row r="2871" spans="1:21" ht="14.25" outlineLevel="1">
      <c r="A2871" s="147"/>
      <c r="B2871" s="148"/>
      <c r="C2871" s="148" t="s">
        <v>90</v>
      </c>
      <c r="D2871" s="149" t="s">
        <v>91</v>
      </c>
      <c r="E2871" s="134">
        <v>128</v>
      </c>
      <c r="F2871" s="150"/>
      <c r="G2871" s="127"/>
      <c r="H2871" s="128">
        <v>66.959999999999994</v>
      </c>
      <c r="I2871" s="151">
        <v>128</v>
      </c>
      <c r="J2871" s="128">
        <v>66.959999999999994</v>
      </c>
    </row>
    <row r="2872" spans="1:21" ht="14.25" outlineLevel="1">
      <c r="A2872" s="147"/>
      <c r="B2872" s="148"/>
      <c r="C2872" s="148" t="s">
        <v>92</v>
      </c>
      <c r="D2872" s="149" t="s">
        <v>91</v>
      </c>
      <c r="E2872" s="134">
        <v>83</v>
      </c>
      <c r="F2872" s="150"/>
      <c r="G2872" s="127"/>
      <c r="H2872" s="128">
        <v>43.42</v>
      </c>
      <c r="I2872" s="151">
        <v>83</v>
      </c>
      <c r="J2872" s="128">
        <v>43.42</v>
      </c>
    </row>
    <row r="2873" spans="1:21" ht="14.25" outlineLevel="1">
      <c r="A2873" s="152"/>
      <c r="B2873" s="153"/>
      <c r="C2873" s="153" t="s">
        <v>93</v>
      </c>
      <c r="D2873" s="154" t="s">
        <v>94</v>
      </c>
      <c r="E2873" s="155">
        <v>5.01</v>
      </c>
      <c r="F2873" s="156"/>
      <c r="G2873" s="157" t="s">
        <v>451</v>
      </c>
      <c r="H2873" s="158">
        <v>4.4939699999999991</v>
      </c>
      <c r="I2873" s="159"/>
      <c r="J2873" s="158"/>
    </row>
    <row r="2874" spans="1:21" ht="15" outlineLevel="1">
      <c r="C2874" s="131" t="s">
        <v>95</v>
      </c>
      <c r="G2874" s="225">
        <v>208.87</v>
      </c>
      <c r="H2874" s="225"/>
      <c r="I2874" s="225">
        <v>208.87</v>
      </c>
      <c r="J2874" s="225"/>
      <c r="O2874" s="79">
        <v>208.87</v>
      </c>
      <c r="P2874" s="79">
        <v>208.87</v>
      </c>
    </row>
    <row r="2875" spans="1:21" ht="57" outlineLevel="1">
      <c r="A2875" s="147" t="s">
        <v>1465</v>
      </c>
      <c r="B2875" s="148" t="s">
        <v>1392</v>
      </c>
      <c r="C2875" s="148" t="s">
        <v>727</v>
      </c>
      <c r="D2875" s="149" t="s">
        <v>460</v>
      </c>
      <c r="E2875" s="134">
        <v>4</v>
      </c>
      <c r="F2875" s="150"/>
      <c r="G2875" s="127"/>
      <c r="H2875" s="128"/>
      <c r="I2875" s="151" t="s">
        <v>98</v>
      </c>
      <c r="J2875" s="128"/>
      <c r="R2875" s="47">
        <v>94.18</v>
      </c>
      <c r="S2875" s="47">
        <v>94.18</v>
      </c>
      <c r="T2875" s="47">
        <v>61.07</v>
      </c>
      <c r="U2875" s="47">
        <v>61.07</v>
      </c>
    </row>
    <row r="2876" spans="1:21" ht="14.25" outlineLevel="1">
      <c r="A2876" s="147"/>
      <c r="B2876" s="148"/>
      <c r="C2876" s="148" t="s">
        <v>88</v>
      </c>
      <c r="D2876" s="149"/>
      <c r="E2876" s="134"/>
      <c r="F2876" s="150">
        <v>13.33</v>
      </c>
      <c r="G2876" s="127" t="s">
        <v>451</v>
      </c>
      <c r="H2876" s="128">
        <v>73.58</v>
      </c>
      <c r="I2876" s="151">
        <v>1</v>
      </c>
      <c r="J2876" s="128">
        <v>73.58</v>
      </c>
      <c r="Q2876" s="47">
        <v>73.58</v>
      </c>
    </row>
    <row r="2877" spans="1:21" ht="14.25" outlineLevel="1">
      <c r="A2877" s="147"/>
      <c r="B2877" s="148"/>
      <c r="C2877" s="148" t="s">
        <v>89</v>
      </c>
      <c r="D2877" s="149"/>
      <c r="E2877" s="134"/>
      <c r="F2877" s="150">
        <v>3.71</v>
      </c>
      <c r="G2877" s="127" t="s">
        <v>452</v>
      </c>
      <c r="H2877" s="128">
        <v>22.26</v>
      </c>
      <c r="I2877" s="151">
        <v>1</v>
      </c>
      <c r="J2877" s="128">
        <v>22.26</v>
      </c>
    </row>
    <row r="2878" spans="1:21" ht="14.25" outlineLevel="1">
      <c r="A2878" s="147"/>
      <c r="B2878" s="148"/>
      <c r="C2878" s="148" t="s">
        <v>97</v>
      </c>
      <c r="D2878" s="149"/>
      <c r="E2878" s="134"/>
      <c r="F2878" s="150">
        <v>58.81</v>
      </c>
      <c r="G2878" s="127" t="s">
        <v>98</v>
      </c>
      <c r="H2878" s="128">
        <v>235.24</v>
      </c>
      <c r="I2878" s="151">
        <v>1</v>
      </c>
      <c r="J2878" s="128">
        <v>235.24</v>
      </c>
    </row>
    <row r="2879" spans="1:21" ht="14.25" outlineLevel="1">
      <c r="A2879" s="147" t="s">
        <v>1466</v>
      </c>
      <c r="B2879" s="148" t="s">
        <v>1369</v>
      </c>
      <c r="C2879" s="148" t="s">
        <v>1370</v>
      </c>
      <c r="D2879" s="149" t="s">
        <v>454</v>
      </c>
      <c r="E2879" s="134">
        <v>4</v>
      </c>
      <c r="F2879" s="150">
        <v>0</v>
      </c>
      <c r="G2879" s="164" t="s">
        <v>98</v>
      </c>
      <c r="H2879" s="128">
        <v>0</v>
      </c>
      <c r="I2879" s="151">
        <v>1</v>
      </c>
      <c r="J2879" s="128">
        <v>0</v>
      </c>
      <c r="R2879" s="47">
        <v>0</v>
      </c>
      <c r="S2879" s="47">
        <v>0</v>
      </c>
      <c r="T2879" s="47">
        <v>0</v>
      </c>
      <c r="U2879" s="47">
        <v>0</v>
      </c>
    </row>
    <row r="2880" spans="1:21" ht="14.25" outlineLevel="1">
      <c r="A2880" s="147"/>
      <c r="B2880" s="148"/>
      <c r="C2880" s="148" t="s">
        <v>90</v>
      </c>
      <c r="D2880" s="149" t="s">
        <v>91</v>
      </c>
      <c r="E2880" s="134">
        <v>128</v>
      </c>
      <c r="F2880" s="150"/>
      <c r="G2880" s="127"/>
      <c r="H2880" s="128">
        <v>94.18</v>
      </c>
      <c r="I2880" s="151">
        <v>128</v>
      </c>
      <c r="J2880" s="128">
        <v>94.18</v>
      </c>
    </row>
    <row r="2881" spans="1:21" ht="14.25" outlineLevel="1">
      <c r="A2881" s="147"/>
      <c r="B2881" s="148"/>
      <c r="C2881" s="148" t="s">
        <v>92</v>
      </c>
      <c r="D2881" s="149" t="s">
        <v>91</v>
      </c>
      <c r="E2881" s="134">
        <v>83</v>
      </c>
      <c r="F2881" s="150"/>
      <c r="G2881" s="127"/>
      <c r="H2881" s="128">
        <v>61.07</v>
      </c>
      <c r="I2881" s="151">
        <v>83</v>
      </c>
      <c r="J2881" s="128">
        <v>61.07</v>
      </c>
    </row>
    <row r="2882" spans="1:21" ht="14.25" outlineLevel="1">
      <c r="A2882" s="152"/>
      <c r="B2882" s="153"/>
      <c r="C2882" s="153" t="s">
        <v>93</v>
      </c>
      <c r="D2882" s="154" t="s">
        <v>94</v>
      </c>
      <c r="E2882" s="155">
        <v>1.47</v>
      </c>
      <c r="F2882" s="156"/>
      <c r="G2882" s="157" t="s">
        <v>451</v>
      </c>
      <c r="H2882" s="158">
        <v>8.1143999999999998</v>
      </c>
      <c r="I2882" s="159"/>
      <c r="J2882" s="158"/>
    </row>
    <row r="2883" spans="1:21" ht="15" outlineLevel="1">
      <c r="C2883" s="131" t="s">
        <v>95</v>
      </c>
      <c r="G2883" s="225">
        <v>486.33</v>
      </c>
      <c r="H2883" s="225"/>
      <c r="I2883" s="225">
        <v>486.33</v>
      </c>
      <c r="J2883" s="225"/>
      <c r="O2883" s="79">
        <v>486.33</v>
      </c>
      <c r="P2883" s="79">
        <v>486.33</v>
      </c>
    </row>
    <row r="2884" spans="1:21" ht="71.25" outlineLevel="1">
      <c r="A2884" s="152" t="s">
        <v>1467</v>
      </c>
      <c r="B2884" s="153" t="s">
        <v>1395</v>
      </c>
      <c r="C2884" s="153" t="s">
        <v>1396</v>
      </c>
      <c r="D2884" s="154" t="s">
        <v>454</v>
      </c>
      <c r="E2884" s="155">
        <v>4</v>
      </c>
      <c r="F2884" s="156">
        <v>31.11</v>
      </c>
      <c r="G2884" s="157" t="s">
        <v>98</v>
      </c>
      <c r="H2884" s="158">
        <v>124.44</v>
      </c>
      <c r="I2884" s="159">
        <v>1</v>
      </c>
      <c r="J2884" s="158">
        <v>124.44</v>
      </c>
      <c r="R2884" s="47">
        <v>0</v>
      </c>
      <c r="S2884" s="47">
        <v>0</v>
      </c>
      <c r="T2884" s="47">
        <v>0</v>
      </c>
      <c r="U2884" s="47">
        <v>0</v>
      </c>
    </row>
    <row r="2885" spans="1:21" ht="15" outlineLevel="1">
      <c r="C2885" s="131" t="s">
        <v>95</v>
      </c>
      <c r="G2885" s="225">
        <v>124.44</v>
      </c>
      <c r="H2885" s="225"/>
      <c r="I2885" s="225">
        <v>124.44</v>
      </c>
      <c r="J2885" s="225"/>
      <c r="O2885" s="47">
        <v>124.44</v>
      </c>
      <c r="P2885" s="47">
        <v>124.44</v>
      </c>
    </row>
    <row r="2886" spans="1:21" ht="57" outlineLevel="1">
      <c r="A2886" s="147" t="s">
        <v>1468</v>
      </c>
      <c r="B2886" s="148" t="s">
        <v>1364</v>
      </c>
      <c r="C2886" s="148" t="s">
        <v>1365</v>
      </c>
      <c r="D2886" s="149" t="s">
        <v>460</v>
      </c>
      <c r="E2886" s="134">
        <v>2</v>
      </c>
      <c r="F2886" s="150"/>
      <c r="G2886" s="127"/>
      <c r="H2886" s="128"/>
      <c r="I2886" s="151" t="s">
        <v>98</v>
      </c>
      <c r="J2886" s="128"/>
      <c r="R2886" s="47">
        <v>47.09</v>
      </c>
      <c r="S2886" s="47">
        <v>47.09</v>
      </c>
      <c r="T2886" s="47">
        <v>30.54</v>
      </c>
      <c r="U2886" s="47">
        <v>30.54</v>
      </c>
    </row>
    <row r="2887" spans="1:21" ht="14.25" outlineLevel="1">
      <c r="A2887" s="147"/>
      <c r="B2887" s="148"/>
      <c r="C2887" s="148" t="s">
        <v>88</v>
      </c>
      <c r="D2887" s="149"/>
      <c r="E2887" s="134"/>
      <c r="F2887" s="150">
        <v>13.33</v>
      </c>
      <c r="G2887" s="127" t="s">
        <v>451</v>
      </c>
      <c r="H2887" s="128">
        <v>36.79</v>
      </c>
      <c r="I2887" s="151">
        <v>1</v>
      </c>
      <c r="J2887" s="128">
        <v>36.79</v>
      </c>
      <c r="Q2887" s="47">
        <v>36.79</v>
      </c>
    </row>
    <row r="2888" spans="1:21" ht="14.25" outlineLevel="1">
      <c r="A2888" s="147"/>
      <c r="B2888" s="148"/>
      <c r="C2888" s="148" t="s">
        <v>89</v>
      </c>
      <c r="D2888" s="149"/>
      <c r="E2888" s="134"/>
      <c r="F2888" s="150">
        <v>4.58</v>
      </c>
      <c r="G2888" s="127" t="s">
        <v>452</v>
      </c>
      <c r="H2888" s="128">
        <v>13.74</v>
      </c>
      <c r="I2888" s="151">
        <v>1</v>
      </c>
      <c r="J2888" s="128">
        <v>13.74</v>
      </c>
    </row>
    <row r="2889" spans="1:21" ht="14.25" outlineLevel="1">
      <c r="A2889" s="147"/>
      <c r="B2889" s="148"/>
      <c r="C2889" s="148" t="s">
        <v>97</v>
      </c>
      <c r="D2889" s="149"/>
      <c r="E2889" s="134"/>
      <c r="F2889" s="150">
        <v>80.66</v>
      </c>
      <c r="G2889" s="127" t="s">
        <v>98</v>
      </c>
      <c r="H2889" s="128">
        <v>161.32</v>
      </c>
      <c r="I2889" s="151">
        <v>1</v>
      </c>
      <c r="J2889" s="128">
        <v>161.32</v>
      </c>
    </row>
    <row r="2890" spans="1:21" ht="14.25" outlineLevel="1">
      <c r="A2890" s="147" t="s">
        <v>1469</v>
      </c>
      <c r="B2890" s="148" t="s">
        <v>1369</v>
      </c>
      <c r="C2890" s="148" t="s">
        <v>1370</v>
      </c>
      <c r="D2890" s="149" t="s">
        <v>454</v>
      </c>
      <c r="E2890" s="134">
        <v>2</v>
      </c>
      <c r="F2890" s="150">
        <v>0</v>
      </c>
      <c r="G2890" s="164" t="s">
        <v>98</v>
      </c>
      <c r="H2890" s="128">
        <v>0</v>
      </c>
      <c r="I2890" s="151">
        <v>1</v>
      </c>
      <c r="J2890" s="128">
        <v>0</v>
      </c>
      <c r="R2890" s="47">
        <v>0</v>
      </c>
      <c r="S2890" s="47">
        <v>0</v>
      </c>
      <c r="T2890" s="47">
        <v>0</v>
      </c>
      <c r="U2890" s="47">
        <v>0</v>
      </c>
    </row>
    <row r="2891" spans="1:21" ht="14.25" outlineLevel="1">
      <c r="A2891" s="147"/>
      <c r="B2891" s="148"/>
      <c r="C2891" s="148" t="s">
        <v>90</v>
      </c>
      <c r="D2891" s="149" t="s">
        <v>91</v>
      </c>
      <c r="E2891" s="134">
        <v>128</v>
      </c>
      <c r="F2891" s="150"/>
      <c r="G2891" s="127"/>
      <c r="H2891" s="128">
        <v>47.09</v>
      </c>
      <c r="I2891" s="151">
        <v>128</v>
      </c>
      <c r="J2891" s="128">
        <v>47.09</v>
      </c>
    </row>
    <row r="2892" spans="1:21" ht="14.25" outlineLevel="1">
      <c r="A2892" s="147"/>
      <c r="B2892" s="148"/>
      <c r="C2892" s="148" t="s">
        <v>92</v>
      </c>
      <c r="D2892" s="149" t="s">
        <v>91</v>
      </c>
      <c r="E2892" s="134">
        <v>83</v>
      </c>
      <c r="F2892" s="150"/>
      <c r="G2892" s="127"/>
      <c r="H2892" s="128">
        <v>30.54</v>
      </c>
      <c r="I2892" s="151">
        <v>83</v>
      </c>
      <c r="J2892" s="128">
        <v>30.54</v>
      </c>
    </row>
    <row r="2893" spans="1:21" ht="14.25" outlineLevel="1">
      <c r="A2893" s="152"/>
      <c r="B2893" s="153"/>
      <c r="C2893" s="153" t="s">
        <v>93</v>
      </c>
      <c r="D2893" s="154" t="s">
        <v>94</v>
      </c>
      <c r="E2893" s="155">
        <v>1.47</v>
      </c>
      <c r="F2893" s="156"/>
      <c r="G2893" s="157" t="s">
        <v>451</v>
      </c>
      <c r="H2893" s="158">
        <v>4.0571999999999999</v>
      </c>
      <c r="I2893" s="159"/>
      <c r="J2893" s="158"/>
    </row>
    <row r="2894" spans="1:21" ht="15" outlineLevel="1">
      <c r="C2894" s="131" t="s">
        <v>95</v>
      </c>
      <c r="G2894" s="225">
        <v>289.48</v>
      </c>
      <c r="H2894" s="225"/>
      <c r="I2894" s="225">
        <v>289.48</v>
      </c>
      <c r="J2894" s="225"/>
      <c r="O2894" s="79">
        <v>289.48</v>
      </c>
      <c r="P2894" s="79">
        <v>289.48</v>
      </c>
    </row>
    <row r="2895" spans="1:21" ht="71.25" outlineLevel="1">
      <c r="A2895" s="152" t="s">
        <v>1470</v>
      </c>
      <c r="B2895" s="153" t="s">
        <v>1377</v>
      </c>
      <c r="C2895" s="153" t="s">
        <v>1378</v>
      </c>
      <c r="D2895" s="154" t="s">
        <v>454</v>
      </c>
      <c r="E2895" s="155">
        <v>2</v>
      </c>
      <c r="F2895" s="156">
        <v>188.05</v>
      </c>
      <c r="G2895" s="157" t="s">
        <v>98</v>
      </c>
      <c r="H2895" s="158">
        <v>376.1</v>
      </c>
      <c r="I2895" s="159">
        <v>1</v>
      </c>
      <c r="J2895" s="158">
        <v>376.1</v>
      </c>
      <c r="R2895" s="47">
        <v>0</v>
      </c>
      <c r="S2895" s="47">
        <v>0</v>
      </c>
      <c r="T2895" s="47">
        <v>0</v>
      </c>
      <c r="U2895" s="47">
        <v>0</v>
      </c>
    </row>
    <row r="2896" spans="1:21" ht="15" outlineLevel="1">
      <c r="C2896" s="131" t="s">
        <v>95</v>
      </c>
      <c r="G2896" s="225">
        <v>376.1</v>
      </c>
      <c r="H2896" s="225"/>
      <c r="I2896" s="225">
        <v>376.1</v>
      </c>
      <c r="J2896" s="225"/>
      <c r="O2896" s="47">
        <v>376.1</v>
      </c>
      <c r="P2896" s="47">
        <v>376.1</v>
      </c>
    </row>
    <row r="2897" spans="1:21" ht="57" outlineLevel="1">
      <c r="A2897" s="147" t="s">
        <v>1471</v>
      </c>
      <c r="B2897" s="148" t="s">
        <v>1325</v>
      </c>
      <c r="C2897" s="148" t="s">
        <v>737</v>
      </c>
      <c r="D2897" s="149" t="s">
        <v>738</v>
      </c>
      <c r="E2897" s="134">
        <v>6.5</v>
      </c>
      <c r="F2897" s="150"/>
      <c r="G2897" s="127"/>
      <c r="H2897" s="128"/>
      <c r="I2897" s="151" t="s">
        <v>98</v>
      </c>
      <c r="J2897" s="128"/>
      <c r="R2897" s="47">
        <v>313.23</v>
      </c>
      <c r="S2897" s="47">
        <v>313.23</v>
      </c>
      <c r="T2897" s="47">
        <v>219.26</v>
      </c>
      <c r="U2897" s="47">
        <v>219.26</v>
      </c>
    </row>
    <row r="2898" spans="1:21" ht="14.25" outlineLevel="1">
      <c r="A2898" s="147"/>
      <c r="B2898" s="148"/>
      <c r="C2898" s="148" t="s">
        <v>88</v>
      </c>
      <c r="D2898" s="149"/>
      <c r="E2898" s="134"/>
      <c r="F2898" s="150">
        <v>34.92</v>
      </c>
      <c r="G2898" s="127" t="s">
        <v>451</v>
      </c>
      <c r="H2898" s="128">
        <v>313.23</v>
      </c>
      <c r="I2898" s="151">
        <v>1</v>
      </c>
      <c r="J2898" s="128">
        <v>313.23</v>
      </c>
      <c r="Q2898" s="47">
        <v>313.23</v>
      </c>
    </row>
    <row r="2899" spans="1:21" ht="14.25" outlineLevel="1">
      <c r="A2899" s="147"/>
      <c r="B2899" s="148"/>
      <c r="C2899" s="148" t="s">
        <v>89</v>
      </c>
      <c r="D2899" s="149"/>
      <c r="E2899" s="134"/>
      <c r="F2899" s="150">
        <v>22.63</v>
      </c>
      <c r="G2899" s="127" t="s">
        <v>452</v>
      </c>
      <c r="H2899" s="128">
        <v>220.64</v>
      </c>
      <c r="I2899" s="151">
        <v>1</v>
      </c>
      <c r="J2899" s="128">
        <v>220.64</v>
      </c>
    </row>
    <row r="2900" spans="1:21" ht="14.25" outlineLevel="1">
      <c r="A2900" s="147"/>
      <c r="B2900" s="148"/>
      <c r="C2900" s="148" t="s">
        <v>97</v>
      </c>
      <c r="D2900" s="149"/>
      <c r="E2900" s="134"/>
      <c r="F2900" s="150">
        <v>2044.28</v>
      </c>
      <c r="G2900" s="127" t="s">
        <v>98</v>
      </c>
      <c r="H2900" s="128">
        <v>13287.82</v>
      </c>
      <c r="I2900" s="151">
        <v>1</v>
      </c>
      <c r="J2900" s="128">
        <v>13287.82</v>
      </c>
    </row>
    <row r="2901" spans="1:21" ht="42.75" outlineLevel="1">
      <c r="A2901" s="147" t="s">
        <v>1472</v>
      </c>
      <c r="B2901" s="148" t="s">
        <v>740</v>
      </c>
      <c r="C2901" s="148" t="s">
        <v>741</v>
      </c>
      <c r="D2901" s="149" t="s">
        <v>687</v>
      </c>
      <c r="E2901" s="134">
        <v>-71.5</v>
      </c>
      <c r="F2901" s="150">
        <v>142.44999999999999</v>
      </c>
      <c r="G2901" s="164" t="s">
        <v>98</v>
      </c>
      <c r="H2901" s="128">
        <v>-10185.18</v>
      </c>
      <c r="I2901" s="151">
        <v>1</v>
      </c>
      <c r="J2901" s="128">
        <v>-10185.18</v>
      </c>
      <c r="R2901" s="47">
        <v>0</v>
      </c>
      <c r="S2901" s="47">
        <v>0</v>
      </c>
      <c r="T2901" s="47">
        <v>0</v>
      </c>
      <c r="U2901" s="47">
        <v>0</v>
      </c>
    </row>
    <row r="2902" spans="1:21" ht="14.25" outlineLevel="1">
      <c r="A2902" s="147" t="s">
        <v>1473</v>
      </c>
      <c r="B2902" s="148" t="s">
        <v>1045</v>
      </c>
      <c r="C2902" s="148" t="s">
        <v>1046</v>
      </c>
      <c r="D2902" s="149" t="s">
        <v>554</v>
      </c>
      <c r="E2902" s="134">
        <v>-9.3469999999999995</v>
      </c>
      <c r="F2902" s="150">
        <v>269.51</v>
      </c>
      <c r="G2902" s="164" t="s">
        <v>98</v>
      </c>
      <c r="H2902" s="128">
        <v>-2519.11</v>
      </c>
      <c r="I2902" s="151">
        <v>1</v>
      </c>
      <c r="J2902" s="128">
        <v>-2519.11</v>
      </c>
      <c r="R2902" s="47">
        <v>0</v>
      </c>
      <c r="S2902" s="47">
        <v>0</v>
      </c>
      <c r="T2902" s="47">
        <v>0</v>
      </c>
      <c r="U2902" s="47">
        <v>0</v>
      </c>
    </row>
    <row r="2903" spans="1:21" ht="14.25" outlineLevel="1">
      <c r="A2903" s="147"/>
      <c r="B2903" s="148"/>
      <c r="C2903" s="148" t="s">
        <v>90</v>
      </c>
      <c r="D2903" s="149" t="s">
        <v>91</v>
      </c>
      <c r="E2903" s="134">
        <v>100</v>
      </c>
      <c r="F2903" s="150"/>
      <c r="G2903" s="127"/>
      <c r="H2903" s="128">
        <v>313.23</v>
      </c>
      <c r="I2903" s="151">
        <v>100</v>
      </c>
      <c r="J2903" s="128">
        <v>313.23</v>
      </c>
    </row>
    <row r="2904" spans="1:21" ht="14.25" outlineLevel="1">
      <c r="A2904" s="147"/>
      <c r="B2904" s="148"/>
      <c r="C2904" s="148" t="s">
        <v>92</v>
      </c>
      <c r="D2904" s="149" t="s">
        <v>91</v>
      </c>
      <c r="E2904" s="134">
        <v>70</v>
      </c>
      <c r="F2904" s="150"/>
      <c r="G2904" s="127"/>
      <c r="H2904" s="128">
        <v>219.26</v>
      </c>
      <c r="I2904" s="151">
        <v>70</v>
      </c>
      <c r="J2904" s="128">
        <v>219.26</v>
      </c>
    </row>
    <row r="2905" spans="1:21" ht="14.25" outlineLevel="1">
      <c r="A2905" s="152"/>
      <c r="B2905" s="153"/>
      <c r="C2905" s="153" t="s">
        <v>93</v>
      </c>
      <c r="D2905" s="154" t="s">
        <v>94</v>
      </c>
      <c r="E2905" s="155">
        <v>3.52</v>
      </c>
      <c r="F2905" s="156"/>
      <c r="G2905" s="157" t="s">
        <v>451</v>
      </c>
      <c r="H2905" s="158">
        <v>31.574399999999997</v>
      </c>
      <c r="I2905" s="159"/>
      <c r="J2905" s="158"/>
    </row>
    <row r="2906" spans="1:21" ht="15" outlineLevel="1">
      <c r="C2906" s="131" t="s">
        <v>95</v>
      </c>
      <c r="G2906" s="225">
        <v>1649.8899999999976</v>
      </c>
      <c r="H2906" s="225"/>
      <c r="I2906" s="225">
        <v>1649.8899999999994</v>
      </c>
      <c r="J2906" s="225"/>
      <c r="O2906" s="79">
        <v>1649.8899999999976</v>
      </c>
      <c r="P2906" s="79">
        <v>1649.8899999999994</v>
      </c>
    </row>
    <row r="2907" spans="1:21" ht="57" outlineLevel="1">
      <c r="A2907" s="147" t="s">
        <v>1474</v>
      </c>
      <c r="B2907" s="148" t="s">
        <v>1475</v>
      </c>
      <c r="C2907" s="148" t="s">
        <v>1476</v>
      </c>
      <c r="D2907" s="149" t="s">
        <v>687</v>
      </c>
      <c r="E2907" s="134">
        <v>11</v>
      </c>
      <c r="F2907" s="150">
        <v>12.44</v>
      </c>
      <c r="G2907" s="127" t="s">
        <v>98</v>
      </c>
      <c r="H2907" s="128">
        <v>136.84</v>
      </c>
      <c r="I2907" s="151">
        <v>1</v>
      </c>
      <c r="J2907" s="128">
        <v>136.84</v>
      </c>
      <c r="R2907" s="47">
        <v>0</v>
      </c>
      <c r="S2907" s="47">
        <v>0</v>
      </c>
      <c r="T2907" s="47">
        <v>0</v>
      </c>
      <c r="U2907" s="47">
        <v>0</v>
      </c>
    </row>
    <row r="2908" spans="1:21" outlineLevel="1">
      <c r="A2908" s="161"/>
      <c r="B2908" s="161"/>
      <c r="C2908" s="162" t="s">
        <v>1477</v>
      </c>
      <c r="D2908" s="161"/>
      <c r="E2908" s="161"/>
      <c r="F2908" s="161"/>
      <c r="G2908" s="161"/>
      <c r="H2908" s="161"/>
      <c r="I2908" s="161"/>
      <c r="J2908" s="161"/>
    </row>
    <row r="2909" spans="1:21" ht="15" outlineLevel="1">
      <c r="C2909" s="131" t="s">
        <v>95</v>
      </c>
      <c r="G2909" s="225">
        <v>136.84</v>
      </c>
      <c r="H2909" s="225"/>
      <c r="I2909" s="225">
        <v>136.84</v>
      </c>
      <c r="J2909" s="225"/>
      <c r="O2909" s="47">
        <v>136.84</v>
      </c>
      <c r="P2909" s="47">
        <v>136.84</v>
      </c>
    </row>
    <row r="2910" spans="1:21" ht="57" outlineLevel="1">
      <c r="A2910" s="147" t="s">
        <v>1478</v>
      </c>
      <c r="B2910" s="148" t="s">
        <v>1479</v>
      </c>
      <c r="C2910" s="148" t="s">
        <v>1480</v>
      </c>
      <c r="D2910" s="149" t="s">
        <v>687</v>
      </c>
      <c r="E2910" s="134">
        <v>60.5</v>
      </c>
      <c r="F2910" s="150">
        <v>19.690000000000001</v>
      </c>
      <c r="G2910" s="127" t="s">
        <v>98</v>
      </c>
      <c r="H2910" s="128">
        <v>1191.25</v>
      </c>
      <c r="I2910" s="151">
        <v>1</v>
      </c>
      <c r="J2910" s="128">
        <v>1191.25</v>
      </c>
      <c r="R2910" s="47">
        <v>0</v>
      </c>
      <c r="S2910" s="47">
        <v>0</v>
      </c>
      <c r="T2910" s="47">
        <v>0</v>
      </c>
      <c r="U2910" s="47">
        <v>0</v>
      </c>
    </row>
    <row r="2911" spans="1:21" outlineLevel="1">
      <c r="A2911" s="161"/>
      <c r="B2911" s="161"/>
      <c r="C2911" s="162" t="s">
        <v>1481</v>
      </c>
      <c r="D2911" s="161"/>
      <c r="E2911" s="161"/>
      <c r="F2911" s="161"/>
      <c r="G2911" s="161"/>
      <c r="H2911" s="161"/>
      <c r="I2911" s="161"/>
      <c r="J2911" s="161"/>
    </row>
    <row r="2912" spans="1:21" ht="15" outlineLevel="1">
      <c r="C2912" s="131" t="s">
        <v>95</v>
      </c>
      <c r="G2912" s="225">
        <v>1191.25</v>
      </c>
      <c r="H2912" s="225"/>
      <c r="I2912" s="225">
        <v>1191.25</v>
      </c>
      <c r="J2912" s="225"/>
      <c r="O2912" s="47">
        <v>1191.25</v>
      </c>
      <c r="P2912" s="47">
        <v>1191.25</v>
      </c>
    </row>
    <row r="2913" spans="1:32" ht="71.25" outlineLevel="1">
      <c r="A2913" s="147" t="s">
        <v>1482</v>
      </c>
      <c r="B2913" s="148" t="s">
        <v>1483</v>
      </c>
      <c r="C2913" s="148" t="s">
        <v>1484</v>
      </c>
      <c r="D2913" s="149" t="s">
        <v>495</v>
      </c>
      <c r="E2913" s="134">
        <v>0.2</v>
      </c>
      <c r="F2913" s="150"/>
      <c r="G2913" s="127"/>
      <c r="H2913" s="128"/>
      <c r="I2913" s="151" t="s">
        <v>98</v>
      </c>
      <c r="J2913" s="128"/>
      <c r="R2913" s="47">
        <v>8.66</v>
      </c>
      <c r="S2913" s="47">
        <v>8.66</v>
      </c>
      <c r="T2913" s="47">
        <v>6.73</v>
      </c>
      <c r="U2913" s="47">
        <v>6.73</v>
      </c>
    </row>
    <row r="2914" spans="1:32" ht="14.25" outlineLevel="1">
      <c r="A2914" s="147"/>
      <c r="B2914" s="148"/>
      <c r="C2914" s="148" t="s">
        <v>88</v>
      </c>
      <c r="D2914" s="149"/>
      <c r="E2914" s="134"/>
      <c r="F2914" s="150">
        <v>34.74</v>
      </c>
      <c r="G2914" s="127" t="s">
        <v>451</v>
      </c>
      <c r="H2914" s="128">
        <v>9.59</v>
      </c>
      <c r="I2914" s="151">
        <v>1</v>
      </c>
      <c r="J2914" s="128">
        <v>9.59</v>
      </c>
      <c r="Q2914" s="47">
        <v>9.59</v>
      </c>
    </row>
    <row r="2915" spans="1:32" ht="14.25" outlineLevel="1">
      <c r="A2915" s="147"/>
      <c r="B2915" s="148"/>
      <c r="C2915" s="148" t="s">
        <v>89</v>
      </c>
      <c r="D2915" s="149"/>
      <c r="E2915" s="134"/>
      <c r="F2915" s="150">
        <v>6.22</v>
      </c>
      <c r="G2915" s="127" t="s">
        <v>452</v>
      </c>
      <c r="H2915" s="128">
        <v>1.87</v>
      </c>
      <c r="I2915" s="151">
        <v>1</v>
      </c>
      <c r="J2915" s="128">
        <v>1.87</v>
      </c>
    </row>
    <row r="2916" spans="1:32" ht="14.25" outlineLevel="1">
      <c r="A2916" s="147"/>
      <c r="B2916" s="148"/>
      <c r="C2916" s="148" t="s">
        <v>96</v>
      </c>
      <c r="D2916" s="149"/>
      <c r="E2916" s="134"/>
      <c r="F2916" s="150">
        <v>0.1</v>
      </c>
      <c r="G2916" s="127" t="s">
        <v>452</v>
      </c>
      <c r="H2916" s="160">
        <v>0.03</v>
      </c>
      <c r="I2916" s="151">
        <v>1</v>
      </c>
      <c r="J2916" s="160">
        <v>0.03</v>
      </c>
      <c r="Q2916" s="47">
        <v>0.03</v>
      </c>
    </row>
    <row r="2917" spans="1:32" ht="14.25" outlineLevel="1">
      <c r="A2917" s="147"/>
      <c r="B2917" s="148"/>
      <c r="C2917" s="148" t="s">
        <v>97</v>
      </c>
      <c r="D2917" s="149"/>
      <c r="E2917" s="134"/>
      <c r="F2917" s="150">
        <v>281.27999999999997</v>
      </c>
      <c r="G2917" s="127" t="s">
        <v>98</v>
      </c>
      <c r="H2917" s="128">
        <v>56.26</v>
      </c>
      <c r="I2917" s="151">
        <v>1</v>
      </c>
      <c r="J2917" s="128">
        <v>56.26</v>
      </c>
    </row>
    <row r="2918" spans="1:32" ht="14.25" outlineLevel="1">
      <c r="A2918" s="147"/>
      <c r="B2918" s="148"/>
      <c r="C2918" s="148" t="s">
        <v>90</v>
      </c>
      <c r="D2918" s="149" t="s">
        <v>91</v>
      </c>
      <c r="E2918" s="134">
        <v>90</v>
      </c>
      <c r="F2918" s="150"/>
      <c r="G2918" s="127"/>
      <c r="H2918" s="128">
        <v>8.66</v>
      </c>
      <c r="I2918" s="151">
        <v>90</v>
      </c>
      <c r="J2918" s="128">
        <v>8.66</v>
      </c>
    </row>
    <row r="2919" spans="1:32" ht="14.25" outlineLevel="1">
      <c r="A2919" s="147"/>
      <c r="B2919" s="148"/>
      <c r="C2919" s="148" t="s">
        <v>92</v>
      </c>
      <c r="D2919" s="149" t="s">
        <v>91</v>
      </c>
      <c r="E2919" s="134">
        <v>70</v>
      </c>
      <c r="F2919" s="150"/>
      <c r="G2919" s="127"/>
      <c r="H2919" s="128">
        <v>6.73</v>
      </c>
      <c r="I2919" s="151">
        <v>70</v>
      </c>
      <c r="J2919" s="128">
        <v>6.73</v>
      </c>
    </row>
    <row r="2920" spans="1:32" ht="14.25" outlineLevel="1">
      <c r="A2920" s="152"/>
      <c r="B2920" s="153"/>
      <c r="C2920" s="153" t="s">
        <v>93</v>
      </c>
      <c r="D2920" s="154" t="s">
        <v>94</v>
      </c>
      <c r="E2920" s="155">
        <v>3.83</v>
      </c>
      <c r="F2920" s="156"/>
      <c r="G2920" s="157" t="s">
        <v>451</v>
      </c>
      <c r="H2920" s="158">
        <v>1.0570799999999998</v>
      </c>
      <c r="I2920" s="159"/>
      <c r="J2920" s="158"/>
    </row>
    <row r="2921" spans="1:32" ht="15" outlineLevel="1">
      <c r="C2921" s="131" t="s">
        <v>95</v>
      </c>
      <c r="G2921" s="225">
        <v>83.11</v>
      </c>
      <c r="H2921" s="225"/>
      <c r="I2921" s="225">
        <v>83.11</v>
      </c>
      <c r="J2921" s="225"/>
      <c r="O2921" s="79">
        <v>83.11</v>
      </c>
      <c r="P2921" s="79">
        <v>83.11</v>
      </c>
    </row>
    <row r="2922" spans="1:32" outlineLevel="1"/>
    <row r="2923" spans="1:32" ht="15" outlineLevel="1">
      <c r="A2923" s="240" t="s">
        <v>1485</v>
      </c>
      <c r="B2923" s="240"/>
      <c r="C2923" s="240"/>
      <c r="D2923" s="240"/>
      <c r="E2923" s="240"/>
      <c r="F2923" s="240"/>
      <c r="G2923" s="225">
        <v>8836.1899999999969</v>
      </c>
      <c r="H2923" s="225"/>
      <c r="I2923" s="225">
        <v>8836.1899999999987</v>
      </c>
      <c r="J2923" s="225"/>
      <c r="AF2923" s="85" t="s">
        <v>1485</v>
      </c>
    </row>
    <row r="2924" spans="1:32" outlineLevel="1"/>
    <row r="2925" spans="1:32" outlineLevel="1"/>
    <row r="2926" spans="1:32" outlineLevel="1"/>
    <row r="2927" spans="1:32" ht="15" outlineLevel="1">
      <c r="A2927" s="240" t="s">
        <v>1486</v>
      </c>
      <c r="B2927" s="240"/>
      <c r="C2927" s="240"/>
      <c r="D2927" s="240"/>
      <c r="E2927" s="240"/>
      <c r="F2927" s="240"/>
      <c r="G2927" s="225">
        <v>35945.709999999992</v>
      </c>
      <c r="H2927" s="225"/>
      <c r="I2927" s="225">
        <v>35945.709999999992</v>
      </c>
      <c r="J2927" s="225"/>
      <c r="AF2927" s="85" t="s">
        <v>1486</v>
      </c>
    </row>
    <row r="2928" spans="1:32" outlineLevel="1"/>
    <row r="2929" spans="1:34" outlineLevel="1"/>
    <row r="2930" spans="1:34" outlineLevel="1"/>
    <row r="2931" spans="1:34" ht="15" customHeight="1" outlineLevel="1">
      <c r="A2931" s="240" t="s">
        <v>1487</v>
      </c>
      <c r="B2931" s="240"/>
      <c r="C2931" s="240"/>
      <c r="D2931" s="240"/>
      <c r="E2931" s="240"/>
      <c r="F2931" s="240"/>
      <c r="G2931" s="225">
        <v>1810394.3900000001</v>
      </c>
      <c r="H2931" s="225"/>
      <c r="I2931" s="225">
        <v>1810394.3900000001</v>
      </c>
      <c r="J2931" s="225"/>
      <c r="AF2931" s="85" t="s">
        <v>1488</v>
      </c>
    </row>
    <row r="2932" spans="1:34" outlineLevel="1"/>
    <row r="2933" spans="1:34" ht="14.25" outlineLevel="1">
      <c r="C2933" s="235" t="s">
        <v>148</v>
      </c>
      <c r="D2933" s="235"/>
      <c r="E2933" s="235"/>
      <c r="F2933" s="235"/>
      <c r="G2933" s="235"/>
      <c r="H2933" s="235"/>
      <c r="I2933" s="241">
        <f>1294468.9-38701.57</f>
        <v>1255767.3299999998</v>
      </c>
      <c r="J2933" s="241"/>
      <c r="M2933" s="126">
        <v>-38701.57</v>
      </c>
      <c r="AH2933" s="84" t="s">
        <v>148</v>
      </c>
    </row>
    <row r="2934" spans="1:34" ht="14.25" outlineLevel="1">
      <c r="C2934" s="235" t="s">
        <v>149</v>
      </c>
      <c r="D2934" s="235"/>
      <c r="E2934" s="235"/>
      <c r="F2934" s="235"/>
      <c r="G2934" s="235"/>
      <c r="H2934" s="235"/>
      <c r="I2934" s="241">
        <v>493027.9</v>
      </c>
      <c r="J2934" s="241"/>
      <c r="AH2934" s="84" t="s">
        <v>149</v>
      </c>
    </row>
    <row r="2935" spans="1:34" ht="14.25" outlineLevel="1">
      <c r="C2935" s="235" t="s">
        <v>150</v>
      </c>
      <c r="D2935" s="235"/>
      <c r="E2935" s="235"/>
      <c r="F2935" s="235"/>
      <c r="G2935" s="235"/>
      <c r="H2935" s="235"/>
      <c r="I2935" s="241">
        <v>22897.59</v>
      </c>
      <c r="J2935" s="241"/>
      <c r="AH2935" s="84" t="s">
        <v>150</v>
      </c>
    </row>
    <row r="2936" spans="1:34" ht="14.25" outlineLevel="1">
      <c r="C2936" s="235" t="s">
        <v>151</v>
      </c>
      <c r="D2936" s="235"/>
      <c r="E2936" s="235"/>
      <c r="F2936" s="235"/>
      <c r="G2936" s="235"/>
      <c r="H2936" s="235"/>
      <c r="I2936" s="241"/>
      <c r="J2936" s="241"/>
      <c r="AH2936" s="84" t="s">
        <v>151</v>
      </c>
    </row>
    <row r="2937" spans="1:34" ht="14.25" outlineLevel="1">
      <c r="C2937" s="235" t="s">
        <v>152</v>
      </c>
      <c r="D2937" s="235"/>
      <c r="E2937" s="235"/>
      <c r="F2937" s="235"/>
      <c r="G2937" s="235"/>
      <c r="H2937" s="235"/>
      <c r="I2937" s="241">
        <f>I2936+I2935+I2934+I2933</f>
        <v>1771692.8199999998</v>
      </c>
      <c r="J2937" s="241"/>
      <c r="AH2937" s="84" t="s">
        <v>152</v>
      </c>
    </row>
    <row r="2938" spans="1:34" ht="14.25" outlineLevel="1">
      <c r="C2938" s="127"/>
      <c r="D2938" s="127"/>
      <c r="E2938" s="127"/>
      <c r="F2938" s="127"/>
      <c r="G2938" s="127"/>
      <c r="H2938" s="127"/>
      <c r="I2938" s="128"/>
      <c r="J2938" s="128"/>
      <c r="AH2938" s="84"/>
    </row>
    <row r="2939" spans="1:34" ht="30" outlineLevel="1">
      <c r="C2939" s="130" t="s">
        <v>299</v>
      </c>
      <c r="D2939" s="127"/>
      <c r="E2939" s="127"/>
      <c r="F2939" s="127"/>
      <c r="G2939" s="127"/>
      <c r="H2939" s="127"/>
      <c r="I2939" s="128"/>
      <c r="J2939" s="128"/>
      <c r="AH2939" s="84"/>
    </row>
    <row r="2940" spans="1:34" ht="14.25" outlineLevel="1">
      <c r="C2940" s="235" t="s">
        <v>300</v>
      </c>
      <c r="D2940" s="235"/>
      <c r="E2940" s="235"/>
      <c r="F2940" s="235"/>
      <c r="G2940" s="235"/>
      <c r="H2940" s="235"/>
      <c r="I2940" s="128"/>
      <c r="J2940" s="128">
        <f>ROUND(I2933*3.58,2)</f>
        <v>4495647.04</v>
      </c>
      <c r="AH2940" s="84"/>
    </row>
    <row r="2941" spans="1:34" ht="14.25" outlineLevel="1">
      <c r="C2941" s="235" t="s">
        <v>301</v>
      </c>
      <c r="D2941" s="235"/>
      <c r="E2941" s="235"/>
      <c r="F2941" s="235"/>
      <c r="G2941" s="235"/>
      <c r="H2941" s="235"/>
      <c r="I2941" s="128"/>
      <c r="J2941" s="128">
        <v>3500498.09</v>
      </c>
      <c r="AH2941" s="84"/>
    </row>
    <row r="2942" spans="1:34" ht="14.25" outlineLevel="1">
      <c r="C2942" s="235" t="s">
        <v>302</v>
      </c>
      <c r="D2942" s="235"/>
      <c r="E2942" s="235"/>
      <c r="F2942" s="235"/>
      <c r="G2942" s="235"/>
      <c r="H2942" s="235"/>
      <c r="I2942" s="128"/>
      <c r="J2942" s="128">
        <v>162572.89000000001</v>
      </c>
      <c r="AH2942" s="84"/>
    </row>
    <row r="2943" spans="1:34" ht="14.25" outlineLevel="1">
      <c r="C2943" s="235" t="s">
        <v>303</v>
      </c>
      <c r="D2943" s="235"/>
      <c r="E2943" s="235"/>
      <c r="F2943" s="235"/>
      <c r="G2943" s="235"/>
      <c r="H2943" s="235"/>
      <c r="I2943" s="128"/>
      <c r="J2943" s="128">
        <v>0</v>
      </c>
      <c r="AH2943" s="84"/>
    </row>
    <row r="2944" spans="1:34" ht="15" outlineLevel="1">
      <c r="C2944" s="240" t="s">
        <v>152</v>
      </c>
      <c r="D2944" s="240"/>
      <c r="E2944" s="240"/>
      <c r="F2944" s="240"/>
      <c r="G2944" s="240"/>
      <c r="H2944" s="240"/>
      <c r="I2944" s="131"/>
      <c r="J2944" s="131">
        <f>J2940+J2941+J2942+J2943</f>
        <v>8158718.0199999996</v>
      </c>
      <c r="AH2944" s="84"/>
    </row>
    <row r="2946" spans="1:31" s="1" customFormat="1" ht="14.25">
      <c r="A2946" s="165"/>
      <c r="B2946" s="165"/>
      <c r="C2946" s="165"/>
      <c r="D2946" s="165"/>
      <c r="E2946" s="165"/>
      <c r="F2946" s="165"/>
      <c r="G2946" s="165"/>
      <c r="H2946" s="165"/>
      <c r="I2946" s="165"/>
      <c r="J2946" s="165"/>
      <c r="K2946" s="132"/>
      <c r="L2946" s="132"/>
      <c r="M2946" s="132"/>
    </row>
    <row r="2947" spans="1:31" s="1" customFormat="1" ht="15.75">
      <c r="A2947" s="252" t="s">
        <v>304</v>
      </c>
      <c r="B2947" s="252"/>
      <c r="C2947" s="252"/>
      <c r="D2947" s="252"/>
      <c r="E2947" s="252"/>
      <c r="F2947" s="252"/>
      <c r="G2947" s="252"/>
      <c r="H2947" s="252"/>
      <c r="I2947" s="252"/>
      <c r="J2947" s="252"/>
      <c r="K2947" s="132"/>
      <c r="L2947" s="132"/>
      <c r="M2947" s="132"/>
      <c r="AE2947" s="92" t="s">
        <v>321</v>
      </c>
    </row>
    <row r="2948" spans="1:31" s="1" customFormat="1">
      <c r="A2948" s="246" t="s">
        <v>71</v>
      </c>
      <c r="B2948" s="246"/>
      <c r="C2948" s="246"/>
      <c r="D2948" s="246"/>
      <c r="E2948" s="246"/>
      <c r="F2948" s="246"/>
      <c r="G2948" s="246"/>
      <c r="H2948" s="246"/>
      <c r="I2948" s="246"/>
      <c r="J2948" s="246"/>
      <c r="K2948" s="132"/>
      <c r="L2948" s="132"/>
      <c r="M2948" s="132"/>
    </row>
    <row r="2949" spans="1:31" s="1" customFormat="1" ht="14.25" outlineLevel="1">
      <c r="A2949" s="165"/>
      <c r="B2949" s="165"/>
      <c r="C2949" s="165"/>
      <c r="D2949" s="165"/>
      <c r="E2949" s="165"/>
      <c r="F2949" s="165"/>
      <c r="G2949" s="165"/>
      <c r="H2949" s="165"/>
      <c r="I2949" s="165"/>
      <c r="J2949" s="165"/>
      <c r="K2949" s="132"/>
      <c r="L2949" s="132"/>
      <c r="M2949" s="132"/>
    </row>
    <row r="2950" spans="1:31" s="1" customFormat="1" ht="18" outlineLevel="1">
      <c r="A2950" s="247"/>
      <c r="B2950" s="247"/>
      <c r="C2950" s="247"/>
      <c r="D2950" s="247"/>
      <c r="E2950" s="247"/>
      <c r="F2950" s="247"/>
      <c r="G2950" s="247"/>
      <c r="H2950" s="247"/>
      <c r="I2950" s="247"/>
      <c r="J2950" s="247"/>
      <c r="K2950" s="132"/>
      <c r="L2950" s="132"/>
      <c r="M2950" s="132"/>
    </row>
    <row r="2951" spans="1:31" s="1" customFormat="1" ht="14.25" outlineLevel="1">
      <c r="A2951" s="165"/>
      <c r="B2951" s="165"/>
      <c r="C2951" s="165"/>
      <c r="D2951" s="165"/>
      <c r="E2951" s="165"/>
      <c r="F2951" s="165"/>
      <c r="G2951" s="165"/>
      <c r="H2951" s="165"/>
      <c r="I2951" s="165"/>
      <c r="J2951" s="165"/>
      <c r="K2951" s="132"/>
      <c r="L2951" s="132"/>
      <c r="M2951" s="132"/>
    </row>
    <row r="2952" spans="1:31" s="1" customFormat="1" ht="18" outlineLevel="1">
      <c r="A2952" s="248" t="s">
        <v>40</v>
      </c>
      <c r="B2952" s="249"/>
      <c r="C2952" s="249"/>
      <c r="D2952" s="249"/>
      <c r="E2952" s="249"/>
      <c r="F2952" s="249"/>
      <c r="G2952" s="249"/>
      <c r="H2952" s="249"/>
      <c r="I2952" s="249"/>
      <c r="J2952" s="249"/>
      <c r="K2952" s="132"/>
      <c r="L2952" s="132"/>
      <c r="M2952" s="132"/>
      <c r="AE2952" s="93" t="s">
        <v>1489</v>
      </c>
    </row>
    <row r="2953" spans="1:31" s="1" customFormat="1" outlineLevel="1">
      <c r="A2953" s="246" t="s">
        <v>72</v>
      </c>
      <c r="B2953" s="250"/>
      <c r="C2953" s="250"/>
      <c r="D2953" s="250"/>
      <c r="E2953" s="250"/>
      <c r="F2953" s="250"/>
      <c r="G2953" s="250"/>
      <c r="H2953" s="250"/>
      <c r="I2953" s="250"/>
      <c r="J2953" s="250"/>
      <c r="K2953" s="132"/>
      <c r="L2953" s="132"/>
      <c r="M2953" s="132"/>
    </row>
    <row r="2954" spans="1:31" s="1" customFormat="1" ht="14.25" outlineLevel="1">
      <c r="A2954" s="165"/>
      <c r="B2954" s="165"/>
      <c r="C2954" s="165"/>
      <c r="D2954" s="165"/>
      <c r="E2954" s="165"/>
      <c r="F2954" s="165"/>
      <c r="G2954" s="165"/>
      <c r="H2954" s="165"/>
      <c r="I2954" s="165"/>
      <c r="J2954" s="165"/>
      <c r="K2954" s="132"/>
      <c r="L2954" s="132"/>
      <c r="M2954" s="132"/>
    </row>
    <row r="2955" spans="1:31" s="1" customFormat="1" ht="14.25" outlineLevel="1">
      <c r="A2955" s="251" t="s">
        <v>373</v>
      </c>
      <c r="B2955" s="251"/>
      <c r="C2955" s="251"/>
      <c r="D2955" s="251"/>
      <c r="E2955" s="251"/>
      <c r="F2955" s="251"/>
      <c r="G2955" s="251"/>
      <c r="H2955" s="251"/>
      <c r="I2955" s="251"/>
      <c r="J2955" s="251"/>
      <c r="K2955" s="132"/>
      <c r="L2955" s="132"/>
      <c r="M2955" s="132"/>
      <c r="AE2955" s="94" t="s">
        <v>373</v>
      </c>
    </row>
    <row r="2956" spans="1:31" s="1" customFormat="1" ht="14.25" outlineLevel="1">
      <c r="A2956" s="165"/>
      <c r="B2956" s="165"/>
      <c r="C2956" s="165"/>
      <c r="D2956" s="165"/>
      <c r="E2956" s="165"/>
      <c r="F2956" s="165"/>
      <c r="G2956" s="165"/>
      <c r="H2956" s="165"/>
      <c r="I2956" s="165"/>
      <c r="J2956" s="165"/>
      <c r="K2956" s="132"/>
      <c r="L2956" s="132"/>
      <c r="M2956" s="132"/>
    </row>
    <row r="2957" spans="1:31" s="1" customFormat="1" ht="14.25" outlineLevel="1">
      <c r="A2957" s="165"/>
      <c r="B2957" s="165"/>
      <c r="C2957" s="165"/>
      <c r="D2957" s="165"/>
      <c r="E2957" s="165"/>
      <c r="F2957" s="165"/>
      <c r="G2957" s="165"/>
      <c r="H2957" s="166" t="s">
        <v>73</v>
      </c>
      <c r="I2957" s="166" t="s">
        <v>74</v>
      </c>
      <c r="J2957" s="165"/>
      <c r="K2957" s="132"/>
      <c r="L2957" s="132"/>
      <c r="M2957" s="132"/>
    </row>
    <row r="2958" spans="1:31" s="1" customFormat="1" ht="14.25" outlineLevel="1">
      <c r="A2958" s="165"/>
      <c r="B2958" s="165"/>
      <c r="C2958" s="165"/>
      <c r="D2958" s="165"/>
      <c r="E2958" s="165"/>
      <c r="F2958" s="165"/>
      <c r="G2958" s="165"/>
      <c r="H2958" s="166" t="s">
        <v>75</v>
      </c>
      <c r="I2958" s="166" t="s">
        <v>75</v>
      </c>
      <c r="J2958" s="165"/>
      <c r="K2958" s="132"/>
      <c r="L2958" s="132"/>
      <c r="M2958" s="132"/>
    </row>
    <row r="2959" spans="1:31" s="1" customFormat="1" ht="14.25" outlineLevel="1">
      <c r="A2959" s="165"/>
      <c r="B2959" s="165"/>
      <c r="C2959" s="165"/>
      <c r="D2959" s="165"/>
      <c r="E2959" s="243" t="s">
        <v>76</v>
      </c>
      <c r="F2959" s="243"/>
      <c r="G2959" s="243"/>
      <c r="H2959" s="167">
        <v>208.86220999999998</v>
      </c>
      <c r="I2959" s="167">
        <v>1749.8475900000001</v>
      </c>
      <c r="J2959" s="165" t="s">
        <v>77</v>
      </c>
      <c r="K2959" s="132"/>
      <c r="L2959" s="132"/>
      <c r="M2959" s="132"/>
    </row>
    <row r="2960" spans="1:31" s="1" customFormat="1" ht="14.25" outlineLevel="1">
      <c r="A2960" s="165"/>
      <c r="B2960" s="165"/>
      <c r="C2960" s="165"/>
      <c r="D2960" s="165"/>
      <c r="E2960" s="243" t="s">
        <v>78</v>
      </c>
      <c r="F2960" s="243"/>
      <c r="G2960" s="243"/>
      <c r="H2960" s="167">
        <v>2110.6884818999997</v>
      </c>
      <c r="I2960" s="167">
        <v>2110.6884818999997</v>
      </c>
      <c r="J2960" s="165" t="s">
        <v>79</v>
      </c>
      <c r="K2960" s="132"/>
      <c r="L2960" s="132"/>
      <c r="M2960" s="132"/>
    </row>
    <row r="2961" spans="1:31" s="1" customFormat="1" ht="14.25" outlineLevel="1">
      <c r="A2961" s="165"/>
      <c r="B2961" s="165"/>
      <c r="C2961" s="165"/>
      <c r="D2961" s="165"/>
      <c r="E2961" s="243" t="s">
        <v>26</v>
      </c>
      <c r="F2961" s="243"/>
      <c r="G2961" s="243"/>
      <c r="H2961" s="167">
        <v>20.61768</v>
      </c>
      <c r="I2961" s="167">
        <v>20.61768</v>
      </c>
      <c r="J2961" s="165" t="s">
        <v>77</v>
      </c>
      <c r="K2961" s="132"/>
      <c r="L2961" s="132"/>
      <c r="M2961" s="132"/>
    </row>
    <row r="2962" spans="1:31" s="1" customFormat="1" ht="14.25" outlineLevel="1">
      <c r="A2962" s="165"/>
      <c r="B2962" s="165"/>
      <c r="C2962" s="165"/>
      <c r="D2962" s="165"/>
      <c r="E2962" s="165"/>
      <c r="F2962" s="165"/>
      <c r="G2962" s="165"/>
      <c r="H2962" s="168"/>
      <c r="I2962" s="167"/>
      <c r="J2962" s="165"/>
      <c r="K2962" s="132"/>
      <c r="L2962" s="132"/>
      <c r="M2962" s="132"/>
    </row>
    <row r="2963" spans="1:31" s="1" customFormat="1" ht="14.25" outlineLevel="1">
      <c r="A2963" s="165" t="s">
        <v>22</v>
      </c>
      <c r="B2963" s="165"/>
      <c r="C2963" s="165"/>
      <c r="D2963" s="169"/>
      <c r="E2963" s="170"/>
      <c r="F2963" s="165"/>
      <c r="G2963" s="165"/>
      <c r="H2963" s="165"/>
      <c r="I2963" s="165"/>
      <c r="J2963" s="165"/>
      <c r="K2963" s="132"/>
      <c r="L2963" s="132"/>
      <c r="M2963" s="132"/>
    </row>
    <row r="2964" spans="1:31" s="1" customFormat="1" ht="71.25" outlineLevel="1">
      <c r="A2964" s="171" t="s">
        <v>2</v>
      </c>
      <c r="B2964" s="171" t="s">
        <v>80</v>
      </c>
      <c r="C2964" s="171" t="s">
        <v>24</v>
      </c>
      <c r="D2964" s="171" t="s">
        <v>81</v>
      </c>
      <c r="E2964" s="171" t="s">
        <v>82</v>
      </c>
      <c r="F2964" s="171" t="s">
        <v>83</v>
      </c>
      <c r="G2964" s="172" t="s">
        <v>84</v>
      </c>
      <c r="H2964" s="171" t="s">
        <v>85</v>
      </c>
      <c r="I2964" s="171" t="s">
        <v>86</v>
      </c>
      <c r="J2964" s="171" t="s">
        <v>87</v>
      </c>
      <c r="K2964" s="132"/>
      <c r="L2964" s="132"/>
      <c r="M2964" s="132"/>
    </row>
    <row r="2965" spans="1:31" s="1" customFormat="1" ht="14.25" outlineLevel="1">
      <c r="A2965" s="171">
        <v>1</v>
      </c>
      <c r="B2965" s="171">
        <v>2</v>
      </c>
      <c r="C2965" s="171">
        <v>3</v>
      </c>
      <c r="D2965" s="171">
        <v>4</v>
      </c>
      <c r="E2965" s="171">
        <v>5</v>
      </c>
      <c r="F2965" s="171">
        <v>6</v>
      </c>
      <c r="G2965" s="171">
        <v>7</v>
      </c>
      <c r="H2965" s="171">
        <v>8</v>
      </c>
      <c r="I2965" s="171">
        <v>9</v>
      </c>
      <c r="J2965" s="171">
        <v>10</v>
      </c>
      <c r="K2965" s="132"/>
      <c r="L2965" s="132"/>
      <c r="M2965" s="132"/>
    </row>
    <row r="2966" spans="1:31" s="1" customFormat="1" outlineLevel="1">
      <c r="A2966" s="132"/>
      <c r="B2966" s="132"/>
      <c r="C2966" s="132"/>
      <c r="D2966" s="132"/>
      <c r="E2966" s="132"/>
      <c r="F2966" s="132"/>
      <c r="G2966" s="132"/>
      <c r="H2966" s="132"/>
      <c r="I2966" s="132"/>
      <c r="J2966" s="132"/>
      <c r="K2966" s="132"/>
      <c r="L2966" s="132"/>
      <c r="M2966" s="132"/>
    </row>
    <row r="2967" spans="1:31" s="1" customFormat="1" ht="16.5" outlineLevel="1">
      <c r="A2967" s="244" t="s">
        <v>1490</v>
      </c>
      <c r="B2967" s="244"/>
      <c r="C2967" s="244"/>
      <c r="D2967" s="244"/>
      <c r="E2967" s="244"/>
      <c r="F2967" s="244"/>
      <c r="G2967" s="244"/>
      <c r="H2967" s="244"/>
      <c r="I2967" s="244"/>
      <c r="J2967" s="244"/>
      <c r="K2967" s="132"/>
      <c r="L2967" s="132"/>
      <c r="M2967" s="132"/>
      <c r="AE2967" s="97" t="s">
        <v>1490</v>
      </c>
    </row>
    <row r="2968" spans="1:31" s="1" customFormat="1" ht="71.25" outlineLevel="1">
      <c r="A2968" s="173" t="s">
        <v>376</v>
      </c>
      <c r="B2968" s="174" t="s">
        <v>1491</v>
      </c>
      <c r="C2968" s="174" t="s">
        <v>1492</v>
      </c>
      <c r="D2968" s="175" t="s">
        <v>460</v>
      </c>
      <c r="E2968" s="168">
        <v>1</v>
      </c>
      <c r="F2968" s="176"/>
      <c r="G2968" s="177"/>
      <c r="H2968" s="167"/>
      <c r="I2968" s="178" t="s">
        <v>98</v>
      </c>
      <c r="J2968" s="167"/>
      <c r="K2968" s="132"/>
      <c r="L2968" s="132"/>
      <c r="M2968" s="132"/>
      <c r="R2968" s="1">
        <v>38.78</v>
      </c>
      <c r="S2968" s="1">
        <v>38.78</v>
      </c>
      <c r="T2968" s="1">
        <v>29.09</v>
      </c>
      <c r="U2968" s="1">
        <v>29.09</v>
      </c>
    </row>
    <row r="2969" spans="1:31" s="1" customFormat="1" ht="14.25" outlineLevel="1">
      <c r="A2969" s="173"/>
      <c r="B2969" s="174"/>
      <c r="C2969" s="174" t="s">
        <v>88</v>
      </c>
      <c r="D2969" s="175"/>
      <c r="E2969" s="168"/>
      <c r="F2969" s="176">
        <v>40.4</v>
      </c>
      <c r="G2969" s="177" t="s">
        <v>771</v>
      </c>
      <c r="H2969" s="167">
        <v>48.48</v>
      </c>
      <c r="I2969" s="178">
        <v>1</v>
      </c>
      <c r="J2969" s="167">
        <v>48.48</v>
      </c>
      <c r="K2969" s="132"/>
      <c r="L2969" s="132"/>
      <c r="M2969" s="132"/>
      <c r="Q2969" s="1">
        <v>48.48</v>
      </c>
    </row>
    <row r="2970" spans="1:31" s="1" customFormat="1" ht="14.25" outlineLevel="1">
      <c r="A2970" s="173"/>
      <c r="B2970" s="174"/>
      <c r="C2970" s="174" t="s">
        <v>97</v>
      </c>
      <c r="D2970" s="175"/>
      <c r="E2970" s="168"/>
      <c r="F2970" s="176">
        <v>2.09</v>
      </c>
      <c r="G2970" s="177" t="s">
        <v>98</v>
      </c>
      <c r="H2970" s="167">
        <v>2.09</v>
      </c>
      <c r="I2970" s="178">
        <v>1</v>
      </c>
      <c r="J2970" s="167">
        <v>2.09</v>
      </c>
      <c r="K2970" s="132"/>
      <c r="L2970" s="132"/>
      <c r="M2970" s="132"/>
    </row>
    <row r="2971" spans="1:31" s="1" customFormat="1" ht="14.25" outlineLevel="1">
      <c r="A2971" s="173"/>
      <c r="B2971" s="174"/>
      <c r="C2971" s="174" t="s">
        <v>90</v>
      </c>
      <c r="D2971" s="175" t="s">
        <v>91</v>
      </c>
      <c r="E2971" s="168">
        <v>80</v>
      </c>
      <c r="F2971" s="176"/>
      <c r="G2971" s="177"/>
      <c r="H2971" s="167">
        <v>38.78</v>
      </c>
      <c r="I2971" s="178">
        <v>80</v>
      </c>
      <c r="J2971" s="167">
        <v>38.78</v>
      </c>
      <c r="K2971" s="132"/>
      <c r="L2971" s="132"/>
      <c r="M2971" s="132"/>
    </row>
    <row r="2972" spans="1:31" s="1" customFormat="1" ht="14.25" outlineLevel="1">
      <c r="A2972" s="173"/>
      <c r="B2972" s="174"/>
      <c r="C2972" s="174" t="s">
        <v>92</v>
      </c>
      <c r="D2972" s="175" t="s">
        <v>91</v>
      </c>
      <c r="E2972" s="168">
        <v>60</v>
      </c>
      <c r="F2972" s="176"/>
      <c r="G2972" s="177"/>
      <c r="H2972" s="167">
        <v>29.09</v>
      </c>
      <c r="I2972" s="178">
        <v>60</v>
      </c>
      <c r="J2972" s="167">
        <v>29.09</v>
      </c>
      <c r="K2972" s="132"/>
      <c r="L2972" s="132"/>
      <c r="M2972" s="132"/>
    </row>
    <row r="2973" spans="1:31" s="1" customFormat="1" ht="14.25" outlineLevel="1">
      <c r="A2973" s="180"/>
      <c r="B2973" s="181"/>
      <c r="C2973" s="181" t="s">
        <v>93</v>
      </c>
      <c r="D2973" s="182" t="s">
        <v>94</v>
      </c>
      <c r="E2973" s="183">
        <v>4.2</v>
      </c>
      <c r="F2973" s="184"/>
      <c r="G2973" s="185" t="s">
        <v>771</v>
      </c>
      <c r="H2973" s="186">
        <v>5.04</v>
      </c>
      <c r="I2973" s="187"/>
      <c r="J2973" s="186"/>
      <c r="K2973" s="132"/>
      <c r="L2973" s="132"/>
      <c r="M2973" s="132"/>
    </row>
    <row r="2974" spans="1:31" s="1" customFormat="1" ht="15" outlineLevel="1">
      <c r="A2974" s="132"/>
      <c r="B2974" s="132"/>
      <c r="C2974" s="188" t="s">
        <v>95</v>
      </c>
      <c r="D2974" s="132"/>
      <c r="E2974" s="132"/>
      <c r="F2974" s="132"/>
      <c r="G2974" s="245">
        <v>118.44</v>
      </c>
      <c r="H2974" s="245"/>
      <c r="I2974" s="245">
        <v>118.44</v>
      </c>
      <c r="J2974" s="245"/>
      <c r="K2974" s="132"/>
      <c r="L2974" s="132"/>
      <c r="M2974" s="132"/>
      <c r="O2974" s="113">
        <v>118.44</v>
      </c>
      <c r="P2974" s="113">
        <v>118.44</v>
      </c>
    </row>
    <row r="2975" spans="1:31" s="1" customFormat="1" ht="85.5" outlineLevel="1">
      <c r="A2975" s="180" t="s">
        <v>381</v>
      </c>
      <c r="B2975" s="181" t="s">
        <v>432</v>
      </c>
      <c r="C2975" s="181" t="s">
        <v>1493</v>
      </c>
      <c r="D2975" s="182" t="s">
        <v>454</v>
      </c>
      <c r="E2975" s="183">
        <v>1</v>
      </c>
      <c r="F2975" s="184">
        <v>8277.48</v>
      </c>
      <c r="G2975" s="185" t="s">
        <v>98</v>
      </c>
      <c r="H2975" s="186">
        <v>8277.48</v>
      </c>
      <c r="I2975" s="187">
        <v>1</v>
      </c>
      <c r="J2975" s="186">
        <v>8277.48</v>
      </c>
      <c r="K2975" s="132"/>
      <c r="L2975" s="132"/>
      <c r="M2975" s="132"/>
      <c r="R2975" s="1">
        <v>0</v>
      </c>
      <c r="S2975" s="1">
        <v>0</v>
      </c>
      <c r="T2975" s="1">
        <v>0</v>
      </c>
      <c r="U2975" s="1">
        <v>0</v>
      </c>
    </row>
    <row r="2976" spans="1:31" s="1" customFormat="1" ht="15" outlineLevel="1">
      <c r="A2976" s="132"/>
      <c r="B2976" s="132"/>
      <c r="C2976" s="188" t="s">
        <v>95</v>
      </c>
      <c r="D2976" s="132"/>
      <c r="E2976" s="132"/>
      <c r="F2976" s="132"/>
      <c r="G2976" s="245">
        <v>8277.48</v>
      </c>
      <c r="H2976" s="245"/>
      <c r="I2976" s="245">
        <v>8277.48</v>
      </c>
      <c r="J2976" s="245"/>
      <c r="K2976" s="132"/>
      <c r="L2976" s="132"/>
      <c r="M2976" s="132"/>
      <c r="O2976" s="1">
        <v>8277.48</v>
      </c>
      <c r="P2976" s="1">
        <v>8277.48</v>
      </c>
    </row>
    <row r="2977" spans="1:21" s="1" customFormat="1" ht="42.75" outlineLevel="1">
      <c r="A2977" s="173" t="s">
        <v>385</v>
      </c>
      <c r="B2977" s="174" t="s">
        <v>1494</v>
      </c>
      <c r="C2977" s="174" t="s">
        <v>1495</v>
      </c>
      <c r="D2977" s="175" t="s">
        <v>460</v>
      </c>
      <c r="E2977" s="168">
        <v>1</v>
      </c>
      <c r="F2977" s="176"/>
      <c r="G2977" s="177"/>
      <c r="H2977" s="167"/>
      <c r="I2977" s="178" t="s">
        <v>98</v>
      </c>
      <c r="J2977" s="167"/>
      <c r="K2977" s="132"/>
      <c r="L2977" s="132"/>
      <c r="M2977" s="132"/>
      <c r="R2977" s="1">
        <v>63.13</v>
      </c>
      <c r="S2977" s="1">
        <v>63.13</v>
      </c>
      <c r="T2977" s="1">
        <v>47.35</v>
      </c>
      <c r="U2977" s="1">
        <v>47.35</v>
      </c>
    </row>
    <row r="2978" spans="1:21" s="1" customFormat="1" ht="14.25" outlineLevel="1">
      <c r="A2978" s="173"/>
      <c r="B2978" s="174"/>
      <c r="C2978" s="174" t="s">
        <v>88</v>
      </c>
      <c r="D2978" s="175"/>
      <c r="E2978" s="168"/>
      <c r="F2978" s="176">
        <v>63</v>
      </c>
      <c r="G2978" s="177" t="s">
        <v>771</v>
      </c>
      <c r="H2978" s="167">
        <v>75.599999999999994</v>
      </c>
      <c r="I2978" s="178">
        <v>1</v>
      </c>
      <c r="J2978" s="167">
        <v>75.599999999999994</v>
      </c>
      <c r="K2978" s="132"/>
      <c r="L2978" s="132"/>
      <c r="M2978" s="132"/>
      <c r="Q2978" s="1">
        <v>75.599999999999994</v>
      </c>
    </row>
    <row r="2979" spans="1:21" s="1" customFormat="1" ht="14.25" outlineLevel="1">
      <c r="A2979" s="173"/>
      <c r="B2979" s="174"/>
      <c r="C2979" s="174" t="s">
        <v>89</v>
      </c>
      <c r="D2979" s="175"/>
      <c r="E2979" s="168"/>
      <c r="F2979" s="176">
        <v>47.46</v>
      </c>
      <c r="G2979" s="177" t="s">
        <v>771</v>
      </c>
      <c r="H2979" s="167">
        <v>56.95</v>
      </c>
      <c r="I2979" s="178">
        <v>1</v>
      </c>
      <c r="J2979" s="167">
        <v>56.95</v>
      </c>
      <c r="K2979" s="132"/>
      <c r="L2979" s="132"/>
      <c r="M2979" s="132"/>
    </row>
    <row r="2980" spans="1:21" s="1" customFormat="1" ht="14.25" outlineLevel="1">
      <c r="A2980" s="173"/>
      <c r="B2980" s="174"/>
      <c r="C2980" s="174" t="s">
        <v>96</v>
      </c>
      <c r="D2980" s="175"/>
      <c r="E2980" s="168"/>
      <c r="F2980" s="176">
        <v>2.76</v>
      </c>
      <c r="G2980" s="177" t="s">
        <v>771</v>
      </c>
      <c r="H2980" s="179">
        <v>3.31</v>
      </c>
      <c r="I2980" s="178">
        <v>1</v>
      </c>
      <c r="J2980" s="179">
        <v>3.31</v>
      </c>
      <c r="K2980" s="132"/>
      <c r="L2980" s="132"/>
      <c r="M2980" s="132"/>
      <c r="Q2980" s="1">
        <v>3.31</v>
      </c>
    </row>
    <row r="2981" spans="1:21" s="1" customFormat="1" ht="14.25" outlineLevel="1">
      <c r="A2981" s="173"/>
      <c r="B2981" s="174"/>
      <c r="C2981" s="174" t="s">
        <v>97</v>
      </c>
      <c r="D2981" s="175"/>
      <c r="E2981" s="168"/>
      <c r="F2981" s="176">
        <v>12.65</v>
      </c>
      <c r="G2981" s="177" t="s">
        <v>98</v>
      </c>
      <c r="H2981" s="167">
        <v>12.65</v>
      </c>
      <c r="I2981" s="178">
        <v>1</v>
      </c>
      <c r="J2981" s="167">
        <v>12.65</v>
      </c>
      <c r="K2981" s="132"/>
      <c r="L2981" s="132"/>
      <c r="M2981" s="132"/>
    </row>
    <row r="2982" spans="1:21" s="1" customFormat="1" ht="14.25" outlineLevel="1">
      <c r="A2982" s="173"/>
      <c r="B2982" s="174"/>
      <c r="C2982" s="174" t="s">
        <v>90</v>
      </c>
      <c r="D2982" s="175" t="s">
        <v>91</v>
      </c>
      <c r="E2982" s="168">
        <v>80</v>
      </c>
      <c r="F2982" s="176"/>
      <c r="G2982" s="177"/>
      <c r="H2982" s="167">
        <v>63.13</v>
      </c>
      <c r="I2982" s="178">
        <v>80</v>
      </c>
      <c r="J2982" s="167">
        <v>63.13</v>
      </c>
      <c r="K2982" s="132"/>
      <c r="L2982" s="132"/>
      <c r="M2982" s="132"/>
    </row>
    <row r="2983" spans="1:21" s="1" customFormat="1" ht="14.25" outlineLevel="1">
      <c r="A2983" s="173"/>
      <c r="B2983" s="174"/>
      <c r="C2983" s="174" t="s">
        <v>92</v>
      </c>
      <c r="D2983" s="175" t="s">
        <v>91</v>
      </c>
      <c r="E2983" s="168">
        <v>60</v>
      </c>
      <c r="F2983" s="176"/>
      <c r="G2983" s="177"/>
      <c r="H2983" s="167">
        <v>47.35</v>
      </c>
      <c r="I2983" s="178">
        <v>60</v>
      </c>
      <c r="J2983" s="167">
        <v>47.35</v>
      </c>
      <c r="K2983" s="132"/>
      <c r="L2983" s="132"/>
      <c r="M2983" s="132"/>
    </row>
    <row r="2984" spans="1:21" s="1" customFormat="1" ht="14.25" outlineLevel="1">
      <c r="A2984" s="180"/>
      <c r="B2984" s="181"/>
      <c r="C2984" s="181" t="s">
        <v>93</v>
      </c>
      <c r="D2984" s="182" t="s">
        <v>94</v>
      </c>
      <c r="E2984" s="183">
        <v>6</v>
      </c>
      <c r="F2984" s="184"/>
      <c r="G2984" s="185" t="s">
        <v>771</v>
      </c>
      <c r="H2984" s="186">
        <v>7.1999999999999993</v>
      </c>
      <c r="I2984" s="187"/>
      <c r="J2984" s="186"/>
      <c r="K2984" s="132"/>
      <c r="L2984" s="132"/>
      <c r="M2984" s="132"/>
    </row>
    <row r="2985" spans="1:21" s="1" customFormat="1" ht="15" outlineLevel="1">
      <c r="A2985" s="132"/>
      <c r="B2985" s="132"/>
      <c r="C2985" s="188" t="s">
        <v>95</v>
      </c>
      <c r="D2985" s="132"/>
      <c r="E2985" s="132"/>
      <c r="F2985" s="132"/>
      <c r="G2985" s="245">
        <v>255.68</v>
      </c>
      <c r="H2985" s="245"/>
      <c r="I2985" s="245">
        <v>255.68</v>
      </c>
      <c r="J2985" s="245"/>
      <c r="K2985" s="132"/>
      <c r="L2985" s="132"/>
      <c r="M2985" s="132"/>
      <c r="O2985" s="113">
        <v>255.68</v>
      </c>
      <c r="P2985" s="113">
        <v>255.68</v>
      </c>
    </row>
    <row r="2986" spans="1:21" s="1" customFormat="1" ht="71.25" outlineLevel="1">
      <c r="A2986" s="180" t="s">
        <v>389</v>
      </c>
      <c r="B2986" s="181" t="s">
        <v>432</v>
      </c>
      <c r="C2986" s="181" t="s">
        <v>1496</v>
      </c>
      <c r="D2986" s="182" t="s">
        <v>454</v>
      </c>
      <c r="E2986" s="183">
        <v>1</v>
      </c>
      <c r="F2986" s="184">
        <v>570.04</v>
      </c>
      <c r="G2986" s="185" t="s">
        <v>98</v>
      </c>
      <c r="H2986" s="186">
        <v>570.04</v>
      </c>
      <c r="I2986" s="187">
        <v>1</v>
      </c>
      <c r="J2986" s="186">
        <v>570.04</v>
      </c>
      <c r="K2986" s="132"/>
      <c r="L2986" s="132"/>
      <c r="M2986" s="132"/>
      <c r="R2986" s="1">
        <v>0</v>
      </c>
      <c r="S2986" s="1">
        <v>0</v>
      </c>
      <c r="T2986" s="1">
        <v>0</v>
      </c>
      <c r="U2986" s="1">
        <v>0</v>
      </c>
    </row>
    <row r="2987" spans="1:21" s="1" customFormat="1" ht="15" outlineLevel="1">
      <c r="A2987" s="132"/>
      <c r="B2987" s="132"/>
      <c r="C2987" s="188" t="s">
        <v>95</v>
      </c>
      <c r="D2987" s="132"/>
      <c r="E2987" s="132"/>
      <c r="F2987" s="132"/>
      <c r="G2987" s="245">
        <v>570.04</v>
      </c>
      <c r="H2987" s="245"/>
      <c r="I2987" s="245">
        <v>570.04</v>
      </c>
      <c r="J2987" s="245"/>
      <c r="K2987" s="132"/>
      <c r="L2987" s="132"/>
      <c r="M2987" s="132"/>
      <c r="O2987" s="1">
        <v>570.04</v>
      </c>
      <c r="P2987" s="1">
        <v>570.04</v>
      </c>
    </row>
    <row r="2988" spans="1:21" s="1" customFormat="1" ht="42.75" outlineLevel="1">
      <c r="A2988" s="173" t="s">
        <v>392</v>
      </c>
      <c r="B2988" s="174" t="s">
        <v>1497</v>
      </c>
      <c r="C2988" s="174" t="s">
        <v>1498</v>
      </c>
      <c r="D2988" s="175" t="s">
        <v>460</v>
      </c>
      <c r="E2988" s="168">
        <v>1</v>
      </c>
      <c r="F2988" s="176"/>
      <c r="G2988" s="177"/>
      <c r="H2988" s="167"/>
      <c r="I2988" s="178" t="s">
        <v>98</v>
      </c>
      <c r="J2988" s="167"/>
      <c r="K2988" s="132"/>
      <c r="L2988" s="132"/>
      <c r="M2988" s="132"/>
      <c r="R2988" s="1">
        <v>47.09</v>
      </c>
      <c r="S2988" s="1">
        <v>47.09</v>
      </c>
      <c r="T2988" s="1">
        <v>35.32</v>
      </c>
      <c r="U2988" s="1">
        <v>35.32</v>
      </c>
    </row>
    <row r="2989" spans="1:21" s="1" customFormat="1" ht="14.25" outlineLevel="1">
      <c r="A2989" s="173"/>
      <c r="B2989" s="174"/>
      <c r="C2989" s="174" t="s">
        <v>88</v>
      </c>
      <c r="D2989" s="175"/>
      <c r="E2989" s="168"/>
      <c r="F2989" s="176">
        <v>48.8</v>
      </c>
      <c r="G2989" s="177" t="s">
        <v>771</v>
      </c>
      <c r="H2989" s="167">
        <v>58.56</v>
      </c>
      <c r="I2989" s="178">
        <v>1</v>
      </c>
      <c r="J2989" s="167">
        <v>58.56</v>
      </c>
      <c r="K2989" s="132"/>
      <c r="L2989" s="132"/>
      <c r="M2989" s="132"/>
      <c r="Q2989" s="1">
        <v>58.56</v>
      </c>
    </row>
    <row r="2990" spans="1:21" s="1" customFormat="1" ht="14.25" outlineLevel="1">
      <c r="A2990" s="173"/>
      <c r="B2990" s="174"/>
      <c r="C2990" s="174" t="s">
        <v>89</v>
      </c>
      <c r="D2990" s="175"/>
      <c r="E2990" s="168"/>
      <c r="F2990" s="176">
        <v>11.65</v>
      </c>
      <c r="G2990" s="177" t="s">
        <v>771</v>
      </c>
      <c r="H2990" s="167">
        <v>13.98</v>
      </c>
      <c r="I2990" s="178">
        <v>1</v>
      </c>
      <c r="J2990" s="167">
        <v>13.98</v>
      </c>
      <c r="K2990" s="132"/>
      <c r="L2990" s="132"/>
      <c r="M2990" s="132"/>
    </row>
    <row r="2991" spans="1:21" s="1" customFormat="1" ht="14.25" outlineLevel="1">
      <c r="A2991" s="173"/>
      <c r="B2991" s="174"/>
      <c r="C2991" s="174" t="s">
        <v>96</v>
      </c>
      <c r="D2991" s="175"/>
      <c r="E2991" s="168"/>
      <c r="F2991" s="176">
        <v>0.25</v>
      </c>
      <c r="G2991" s="177" t="s">
        <v>771</v>
      </c>
      <c r="H2991" s="179">
        <v>0.3</v>
      </c>
      <c r="I2991" s="178">
        <v>1</v>
      </c>
      <c r="J2991" s="179">
        <v>0.3</v>
      </c>
      <c r="K2991" s="132"/>
      <c r="L2991" s="132"/>
      <c r="M2991" s="132"/>
      <c r="Q2991" s="1">
        <v>0.3</v>
      </c>
    </row>
    <row r="2992" spans="1:21" s="1" customFormat="1" ht="14.25" outlineLevel="1">
      <c r="A2992" s="173"/>
      <c r="B2992" s="174"/>
      <c r="C2992" s="174" t="s">
        <v>97</v>
      </c>
      <c r="D2992" s="175"/>
      <c r="E2992" s="168"/>
      <c r="F2992" s="176">
        <v>14.68</v>
      </c>
      <c r="G2992" s="177" t="s">
        <v>98</v>
      </c>
      <c r="H2992" s="167">
        <v>14.68</v>
      </c>
      <c r="I2992" s="178">
        <v>1</v>
      </c>
      <c r="J2992" s="167">
        <v>14.68</v>
      </c>
      <c r="K2992" s="132"/>
      <c r="L2992" s="132"/>
      <c r="M2992" s="132"/>
    </row>
    <row r="2993" spans="1:21" s="1" customFormat="1" ht="14.25" outlineLevel="1">
      <c r="A2993" s="173"/>
      <c r="B2993" s="174"/>
      <c r="C2993" s="174" t="s">
        <v>90</v>
      </c>
      <c r="D2993" s="175" t="s">
        <v>91</v>
      </c>
      <c r="E2993" s="168">
        <v>80</v>
      </c>
      <c r="F2993" s="176"/>
      <c r="G2993" s="177"/>
      <c r="H2993" s="167">
        <v>47.09</v>
      </c>
      <c r="I2993" s="178">
        <v>80</v>
      </c>
      <c r="J2993" s="167">
        <v>47.09</v>
      </c>
      <c r="K2993" s="132"/>
      <c r="L2993" s="132"/>
      <c r="M2993" s="132"/>
    </row>
    <row r="2994" spans="1:21" s="1" customFormat="1" ht="14.25" outlineLevel="1">
      <c r="A2994" s="173"/>
      <c r="B2994" s="174"/>
      <c r="C2994" s="174" t="s">
        <v>92</v>
      </c>
      <c r="D2994" s="175" t="s">
        <v>91</v>
      </c>
      <c r="E2994" s="168">
        <v>60</v>
      </c>
      <c r="F2994" s="176"/>
      <c r="G2994" s="177"/>
      <c r="H2994" s="167">
        <v>35.32</v>
      </c>
      <c r="I2994" s="178">
        <v>60</v>
      </c>
      <c r="J2994" s="167">
        <v>35.32</v>
      </c>
      <c r="K2994" s="132"/>
      <c r="L2994" s="132"/>
      <c r="M2994" s="132"/>
    </row>
    <row r="2995" spans="1:21" s="1" customFormat="1" ht="14.25" outlineLevel="1">
      <c r="A2995" s="180"/>
      <c r="B2995" s="181"/>
      <c r="C2995" s="181" t="s">
        <v>93</v>
      </c>
      <c r="D2995" s="182" t="s">
        <v>94</v>
      </c>
      <c r="E2995" s="183">
        <v>5</v>
      </c>
      <c r="F2995" s="184"/>
      <c r="G2995" s="185" t="s">
        <v>771</v>
      </c>
      <c r="H2995" s="186">
        <v>6</v>
      </c>
      <c r="I2995" s="187"/>
      <c r="J2995" s="186"/>
      <c r="K2995" s="132"/>
      <c r="L2995" s="132"/>
      <c r="M2995" s="132"/>
    </row>
    <row r="2996" spans="1:21" s="1" customFormat="1" ht="15" outlineLevel="1">
      <c r="A2996" s="132"/>
      <c r="B2996" s="132"/>
      <c r="C2996" s="188" t="s">
        <v>95</v>
      </c>
      <c r="D2996" s="132"/>
      <c r="E2996" s="132"/>
      <c r="F2996" s="132"/>
      <c r="G2996" s="245">
        <v>169.63</v>
      </c>
      <c r="H2996" s="245"/>
      <c r="I2996" s="245">
        <v>169.63</v>
      </c>
      <c r="J2996" s="245"/>
      <c r="K2996" s="132"/>
      <c r="L2996" s="132"/>
      <c r="M2996" s="132"/>
      <c r="O2996" s="113">
        <v>169.63</v>
      </c>
      <c r="P2996" s="113">
        <v>169.63</v>
      </c>
    </row>
    <row r="2997" spans="1:21" s="1" customFormat="1" ht="85.5" outlineLevel="1">
      <c r="A2997" s="180" t="s">
        <v>396</v>
      </c>
      <c r="B2997" s="181" t="s">
        <v>432</v>
      </c>
      <c r="C2997" s="181" t="s">
        <v>1499</v>
      </c>
      <c r="D2997" s="182" t="s">
        <v>454</v>
      </c>
      <c r="E2997" s="183">
        <v>1</v>
      </c>
      <c r="F2997" s="184">
        <v>1802.62</v>
      </c>
      <c r="G2997" s="185" t="s">
        <v>98</v>
      </c>
      <c r="H2997" s="186">
        <v>1802.62</v>
      </c>
      <c r="I2997" s="187">
        <v>1</v>
      </c>
      <c r="J2997" s="186">
        <v>1802.62</v>
      </c>
      <c r="K2997" s="132"/>
      <c r="L2997" s="132"/>
      <c r="M2997" s="132"/>
      <c r="R2997" s="1">
        <v>0</v>
      </c>
      <c r="S2997" s="1">
        <v>0</v>
      </c>
      <c r="T2997" s="1">
        <v>0</v>
      </c>
      <c r="U2997" s="1">
        <v>0</v>
      </c>
    </row>
    <row r="2998" spans="1:21" s="1" customFormat="1" ht="15" outlineLevel="1">
      <c r="A2998" s="132"/>
      <c r="B2998" s="132"/>
      <c r="C2998" s="188" t="s">
        <v>95</v>
      </c>
      <c r="D2998" s="132"/>
      <c r="E2998" s="132"/>
      <c r="F2998" s="132"/>
      <c r="G2998" s="245">
        <v>1802.62</v>
      </c>
      <c r="H2998" s="245"/>
      <c r="I2998" s="245">
        <v>1802.62</v>
      </c>
      <c r="J2998" s="245"/>
      <c r="K2998" s="132"/>
      <c r="L2998" s="132"/>
      <c r="M2998" s="132"/>
      <c r="O2998" s="1">
        <v>1802.62</v>
      </c>
      <c r="P2998" s="1">
        <v>1802.62</v>
      </c>
    </row>
    <row r="2999" spans="1:21" s="1" customFormat="1" ht="42.75" outlineLevel="1">
      <c r="A2999" s="173" t="s">
        <v>401</v>
      </c>
      <c r="B2999" s="174" t="s">
        <v>1500</v>
      </c>
      <c r="C2999" s="174" t="s">
        <v>1501</v>
      </c>
      <c r="D2999" s="175" t="s">
        <v>460</v>
      </c>
      <c r="E2999" s="168">
        <v>2</v>
      </c>
      <c r="F2999" s="176"/>
      <c r="G2999" s="177"/>
      <c r="H2999" s="167"/>
      <c r="I2999" s="178" t="s">
        <v>98</v>
      </c>
      <c r="J2999" s="167"/>
      <c r="K2999" s="132"/>
      <c r="L2999" s="132"/>
      <c r="M2999" s="132"/>
      <c r="R2999" s="1">
        <v>150.38999999999999</v>
      </c>
      <c r="S2999" s="1">
        <v>150.38999999999999</v>
      </c>
      <c r="T2999" s="1">
        <v>112.79</v>
      </c>
      <c r="U2999" s="1">
        <v>112.79</v>
      </c>
    </row>
    <row r="3000" spans="1:21" s="1" customFormat="1" ht="14.25" outlineLevel="1">
      <c r="A3000" s="173"/>
      <c r="B3000" s="174"/>
      <c r="C3000" s="174" t="s">
        <v>88</v>
      </c>
      <c r="D3000" s="175"/>
      <c r="E3000" s="168"/>
      <c r="F3000" s="176">
        <v>78.08</v>
      </c>
      <c r="G3000" s="177" t="s">
        <v>771</v>
      </c>
      <c r="H3000" s="167">
        <v>187.39</v>
      </c>
      <c r="I3000" s="178">
        <v>1</v>
      </c>
      <c r="J3000" s="167">
        <v>187.39</v>
      </c>
      <c r="K3000" s="132"/>
      <c r="L3000" s="132"/>
      <c r="M3000" s="132"/>
      <c r="Q3000" s="1">
        <v>187.39</v>
      </c>
    </row>
    <row r="3001" spans="1:21" s="1" customFormat="1" ht="14.25" outlineLevel="1">
      <c r="A3001" s="173"/>
      <c r="B3001" s="174"/>
      <c r="C3001" s="174" t="s">
        <v>89</v>
      </c>
      <c r="D3001" s="175"/>
      <c r="E3001" s="168"/>
      <c r="F3001" s="176">
        <v>24.99</v>
      </c>
      <c r="G3001" s="177" t="s">
        <v>771</v>
      </c>
      <c r="H3001" s="167">
        <v>59.98</v>
      </c>
      <c r="I3001" s="178">
        <v>1</v>
      </c>
      <c r="J3001" s="167">
        <v>59.98</v>
      </c>
      <c r="K3001" s="132"/>
      <c r="L3001" s="132"/>
      <c r="M3001" s="132"/>
    </row>
    <row r="3002" spans="1:21" s="1" customFormat="1" ht="14.25" outlineLevel="1">
      <c r="A3002" s="173"/>
      <c r="B3002" s="174"/>
      <c r="C3002" s="174" t="s">
        <v>96</v>
      </c>
      <c r="D3002" s="175"/>
      <c r="E3002" s="168"/>
      <c r="F3002" s="176">
        <v>0.25</v>
      </c>
      <c r="G3002" s="177" t="s">
        <v>771</v>
      </c>
      <c r="H3002" s="179">
        <v>0.6</v>
      </c>
      <c r="I3002" s="178">
        <v>1</v>
      </c>
      <c r="J3002" s="179">
        <v>0.6</v>
      </c>
      <c r="K3002" s="132"/>
      <c r="L3002" s="132"/>
      <c r="M3002" s="132"/>
      <c r="Q3002" s="1">
        <v>0.6</v>
      </c>
    </row>
    <row r="3003" spans="1:21" s="1" customFormat="1" ht="14.25" outlineLevel="1">
      <c r="A3003" s="173"/>
      <c r="B3003" s="174"/>
      <c r="C3003" s="174" t="s">
        <v>97</v>
      </c>
      <c r="D3003" s="175"/>
      <c r="E3003" s="168"/>
      <c r="F3003" s="176">
        <v>26.06</v>
      </c>
      <c r="G3003" s="177" t="s">
        <v>98</v>
      </c>
      <c r="H3003" s="167">
        <v>52.12</v>
      </c>
      <c r="I3003" s="178">
        <v>1</v>
      </c>
      <c r="J3003" s="167">
        <v>52.12</v>
      </c>
      <c r="K3003" s="132"/>
      <c r="L3003" s="132"/>
      <c r="M3003" s="132"/>
    </row>
    <row r="3004" spans="1:21" s="1" customFormat="1" ht="14.25" outlineLevel="1">
      <c r="A3004" s="173"/>
      <c r="B3004" s="174"/>
      <c r="C3004" s="174" t="s">
        <v>90</v>
      </c>
      <c r="D3004" s="175" t="s">
        <v>91</v>
      </c>
      <c r="E3004" s="168">
        <v>80</v>
      </c>
      <c r="F3004" s="176"/>
      <c r="G3004" s="177"/>
      <c r="H3004" s="167">
        <v>150.38999999999999</v>
      </c>
      <c r="I3004" s="178">
        <v>80</v>
      </c>
      <c r="J3004" s="167">
        <v>150.38999999999999</v>
      </c>
      <c r="K3004" s="132"/>
      <c r="L3004" s="132"/>
      <c r="M3004" s="132"/>
    </row>
    <row r="3005" spans="1:21" s="1" customFormat="1" ht="14.25" outlineLevel="1">
      <c r="A3005" s="173"/>
      <c r="B3005" s="174"/>
      <c r="C3005" s="174" t="s">
        <v>92</v>
      </c>
      <c r="D3005" s="175" t="s">
        <v>91</v>
      </c>
      <c r="E3005" s="168">
        <v>60</v>
      </c>
      <c r="F3005" s="176"/>
      <c r="G3005" s="177"/>
      <c r="H3005" s="167">
        <v>112.79</v>
      </c>
      <c r="I3005" s="178">
        <v>60</v>
      </c>
      <c r="J3005" s="167">
        <v>112.79</v>
      </c>
      <c r="K3005" s="132"/>
      <c r="L3005" s="132"/>
      <c r="M3005" s="132"/>
    </row>
    <row r="3006" spans="1:21" s="1" customFormat="1" ht="14.25" outlineLevel="1">
      <c r="A3006" s="180"/>
      <c r="B3006" s="181"/>
      <c r="C3006" s="181" t="s">
        <v>93</v>
      </c>
      <c r="D3006" s="182" t="s">
        <v>94</v>
      </c>
      <c r="E3006" s="183">
        <v>8</v>
      </c>
      <c r="F3006" s="184"/>
      <c r="G3006" s="185" t="s">
        <v>771</v>
      </c>
      <c r="H3006" s="186">
        <v>19.2</v>
      </c>
      <c r="I3006" s="187"/>
      <c r="J3006" s="186"/>
      <c r="K3006" s="132"/>
      <c r="L3006" s="132"/>
      <c r="M3006" s="132"/>
    </row>
    <row r="3007" spans="1:21" s="1" customFormat="1" ht="15" outlineLevel="1">
      <c r="A3007" s="132"/>
      <c r="B3007" s="132"/>
      <c r="C3007" s="188" t="s">
        <v>95</v>
      </c>
      <c r="D3007" s="132"/>
      <c r="E3007" s="132"/>
      <c r="F3007" s="132"/>
      <c r="G3007" s="245">
        <v>562.67000000000007</v>
      </c>
      <c r="H3007" s="245"/>
      <c r="I3007" s="245">
        <v>562.67000000000007</v>
      </c>
      <c r="J3007" s="245"/>
      <c r="K3007" s="132"/>
      <c r="L3007" s="132"/>
      <c r="M3007" s="132"/>
      <c r="O3007" s="113">
        <v>562.67000000000007</v>
      </c>
      <c r="P3007" s="113">
        <v>562.67000000000007</v>
      </c>
    </row>
    <row r="3008" spans="1:21" s="1" customFormat="1" ht="85.5" outlineLevel="1">
      <c r="A3008" s="180" t="s">
        <v>405</v>
      </c>
      <c r="B3008" s="181" t="s">
        <v>432</v>
      </c>
      <c r="C3008" s="181" t="s">
        <v>1502</v>
      </c>
      <c r="D3008" s="182" t="s">
        <v>454</v>
      </c>
      <c r="E3008" s="183">
        <v>2</v>
      </c>
      <c r="F3008" s="184">
        <v>620.17999999999995</v>
      </c>
      <c r="G3008" s="185" t="s">
        <v>98</v>
      </c>
      <c r="H3008" s="186">
        <v>1240.3599999999999</v>
      </c>
      <c r="I3008" s="187">
        <v>1</v>
      </c>
      <c r="J3008" s="186">
        <v>1240.3599999999999</v>
      </c>
      <c r="K3008" s="132"/>
      <c r="L3008" s="132"/>
      <c r="M3008" s="132"/>
      <c r="R3008" s="1">
        <v>0</v>
      </c>
      <c r="S3008" s="1">
        <v>0</v>
      </c>
      <c r="T3008" s="1">
        <v>0</v>
      </c>
      <c r="U3008" s="1">
        <v>0</v>
      </c>
    </row>
    <row r="3009" spans="1:21" s="1" customFormat="1" ht="15" outlineLevel="1">
      <c r="A3009" s="132"/>
      <c r="B3009" s="132"/>
      <c r="C3009" s="188" t="s">
        <v>95</v>
      </c>
      <c r="D3009" s="132"/>
      <c r="E3009" s="132"/>
      <c r="F3009" s="132"/>
      <c r="G3009" s="245">
        <v>1240.3599999999999</v>
      </c>
      <c r="H3009" s="245"/>
      <c r="I3009" s="245">
        <v>1240.3599999999999</v>
      </c>
      <c r="J3009" s="245"/>
      <c r="K3009" s="132"/>
      <c r="L3009" s="132"/>
      <c r="M3009" s="132"/>
      <c r="O3009" s="1">
        <v>1240.3599999999999</v>
      </c>
      <c r="P3009" s="1">
        <v>1240.3599999999999</v>
      </c>
    </row>
    <row r="3010" spans="1:21" s="1" customFormat="1" ht="42.75" outlineLevel="1">
      <c r="A3010" s="173" t="s">
        <v>414</v>
      </c>
      <c r="B3010" s="174" t="s">
        <v>1500</v>
      </c>
      <c r="C3010" s="174" t="s">
        <v>1501</v>
      </c>
      <c r="D3010" s="175" t="s">
        <v>460</v>
      </c>
      <c r="E3010" s="168">
        <v>4</v>
      </c>
      <c r="F3010" s="176"/>
      <c r="G3010" s="177"/>
      <c r="H3010" s="167"/>
      <c r="I3010" s="178" t="s">
        <v>98</v>
      </c>
      <c r="J3010" s="167"/>
      <c r="K3010" s="132"/>
      <c r="L3010" s="132"/>
      <c r="M3010" s="132"/>
      <c r="R3010" s="1">
        <v>300.77999999999997</v>
      </c>
      <c r="S3010" s="1">
        <v>300.77999999999997</v>
      </c>
      <c r="T3010" s="1">
        <v>225.59</v>
      </c>
      <c r="U3010" s="1">
        <v>225.59</v>
      </c>
    </row>
    <row r="3011" spans="1:21" s="1" customFormat="1" ht="14.25" outlineLevel="1">
      <c r="A3011" s="173"/>
      <c r="B3011" s="174"/>
      <c r="C3011" s="174" t="s">
        <v>88</v>
      </c>
      <c r="D3011" s="175"/>
      <c r="E3011" s="168"/>
      <c r="F3011" s="176">
        <v>78.08</v>
      </c>
      <c r="G3011" s="177" t="s">
        <v>771</v>
      </c>
      <c r="H3011" s="167">
        <v>374.78</v>
      </c>
      <c r="I3011" s="178">
        <v>1</v>
      </c>
      <c r="J3011" s="167">
        <v>374.78</v>
      </c>
      <c r="K3011" s="132"/>
      <c r="L3011" s="132"/>
      <c r="M3011" s="132"/>
      <c r="Q3011" s="1">
        <v>374.78</v>
      </c>
    </row>
    <row r="3012" spans="1:21" s="1" customFormat="1" ht="14.25" outlineLevel="1">
      <c r="A3012" s="173"/>
      <c r="B3012" s="174"/>
      <c r="C3012" s="174" t="s">
        <v>89</v>
      </c>
      <c r="D3012" s="175"/>
      <c r="E3012" s="168"/>
      <c r="F3012" s="176">
        <v>24.99</v>
      </c>
      <c r="G3012" s="177" t="s">
        <v>771</v>
      </c>
      <c r="H3012" s="167">
        <v>119.95</v>
      </c>
      <c r="I3012" s="178">
        <v>1</v>
      </c>
      <c r="J3012" s="167">
        <v>119.95</v>
      </c>
      <c r="K3012" s="132"/>
      <c r="L3012" s="132"/>
      <c r="M3012" s="132"/>
    </row>
    <row r="3013" spans="1:21" s="1" customFormat="1" ht="14.25" outlineLevel="1">
      <c r="A3013" s="173"/>
      <c r="B3013" s="174"/>
      <c r="C3013" s="174" t="s">
        <v>96</v>
      </c>
      <c r="D3013" s="175"/>
      <c r="E3013" s="168"/>
      <c r="F3013" s="176">
        <v>0.25</v>
      </c>
      <c r="G3013" s="177" t="s">
        <v>771</v>
      </c>
      <c r="H3013" s="179">
        <v>1.2</v>
      </c>
      <c r="I3013" s="178">
        <v>1</v>
      </c>
      <c r="J3013" s="179">
        <v>1.2</v>
      </c>
      <c r="K3013" s="132"/>
      <c r="L3013" s="132"/>
      <c r="M3013" s="132"/>
      <c r="Q3013" s="1">
        <v>1.2</v>
      </c>
    </row>
    <row r="3014" spans="1:21" s="1" customFormat="1" ht="14.25" outlineLevel="1">
      <c r="A3014" s="173"/>
      <c r="B3014" s="174"/>
      <c r="C3014" s="174" t="s">
        <v>97</v>
      </c>
      <c r="D3014" s="175"/>
      <c r="E3014" s="168"/>
      <c r="F3014" s="176">
        <v>26.06</v>
      </c>
      <c r="G3014" s="177" t="s">
        <v>98</v>
      </c>
      <c r="H3014" s="167">
        <v>104.24</v>
      </c>
      <c r="I3014" s="178">
        <v>1</v>
      </c>
      <c r="J3014" s="167">
        <v>104.24</v>
      </c>
      <c r="K3014" s="132"/>
      <c r="L3014" s="132"/>
      <c r="M3014" s="132"/>
    </row>
    <row r="3015" spans="1:21" s="1" customFormat="1" ht="14.25" outlineLevel="1">
      <c r="A3015" s="173"/>
      <c r="B3015" s="174"/>
      <c r="C3015" s="174" t="s">
        <v>90</v>
      </c>
      <c r="D3015" s="175" t="s">
        <v>91</v>
      </c>
      <c r="E3015" s="168">
        <v>80</v>
      </c>
      <c r="F3015" s="176"/>
      <c r="G3015" s="177"/>
      <c r="H3015" s="167">
        <v>300.77999999999997</v>
      </c>
      <c r="I3015" s="178">
        <v>80</v>
      </c>
      <c r="J3015" s="167">
        <v>300.77999999999997</v>
      </c>
      <c r="K3015" s="132"/>
      <c r="L3015" s="132"/>
      <c r="M3015" s="132"/>
    </row>
    <row r="3016" spans="1:21" s="1" customFormat="1" ht="14.25" outlineLevel="1">
      <c r="A3016" s="173"/>
      <c r="B3016" s="174"/>
      <c r="C3016" s="174" t="s">
        <v>92</v>
      </c>
      <c r="D3016" s="175" t="s">
        <v>91</v>
      </c>
      <c r="E3016" s="168">
        <v>60</v>
      </c>
      <c r="F3016" s="176"/>
      <c r="G3016" s="177"/>
      <c r="H3016" s="167">
        <v>225.59</v>
      </c>
      <c r="I3016" s="178">
        <v>60</v>
      </c>
      <c r="J3016" s="167">
        <v>225.59</v>
      </c>
      <c r="K3016" s="132"/>
      <c r="L3016" s="132"/>
      <c r="M3016" s="132"/>
    </row>
    <row r="3017" spans="1:21" s="1" customFormat="1" ht="14.25" outlineLevel="1">
      <c r="A3017" s="180"/>
      <c r="B3017" s="181"/>
      <c r="C3017" s="181" t="s">
        <v>93</v>
      </c>
      <c r="D3017" s="182" t="s">
        <v>94</v>
      </c>
      <c r="E3017" s="183">
        <v>8</v>
      </c>
      <c r="F3017" s="184"/>
      <c r="G3017" s="185" t="s">
        <v>771</v>
      </c>
      <c r="H3017" s="186">
        <v>38.4</v>
      </c>
      <c r="I3017" s="187"/>
      <c r="J3017" s="186"/>
      <c r="K3017" s="132"/>
      <c r="L3017" s="132"/>
      <c r="M3017" s="132"/>
    </row>
    <row r="3018" spans="1:21" s="1" customFormat="1" ht="15" outlineLevel="1">
      <c r="A3018" s="132"/>
      <c r="B3018" s="132"/>
      <c r="C3018" s="188" t="s">
        <v>95</v>
      </c>
      <c r="D3018" s="132"/>
      <c r="E3018" s="132"/>
      <c r="F3018" s="132"/>
      <c r="G3018" s="245">
        <v>1125.3400000000001</v>
      </c>
      <c r="H3018" s="245"/>
      <c r="I3018" s="245">
        <v>1125.3400000000001</v>
      </c>
      <c r="J3018" s="245"/>
      <c r="K3018" s="132"/>
      <c r="L3018" s="132"/>
      <c r="M3018" s="132"/>
      <c r="O3018" s="113">
        <v>1125.3400000000001</v>
      </c>
      <c r="P3018" s="113">
        <v>1125.3400000000001</v>
      </c>
    </row>
    <row r="3019" spans="1:21" s="1" customFormat="1" ht="85.5" outlineLevel="1">
      <c r="A3019" s="180" t="s">
        <v>417</v>
      </c>
      <c r="B3019" s="181" t="s">
        <v>432</v>
      </c>
      <c r="C3019" s="181" t="s">
        <v>1503</v>
      </c>
      <c r="D3019" s="182" t="s">
        <v>454</v>
      </c>
      <c r="E3019" s="183">
        <v>4</v>
      </c>
      <c r="F3019" s="184">
        <v>434.09</v>
      </c>
      <c r="G3019" s="185" t="s">
        <v>98</v>
      </c>
      <c r="H3019" s="186">
        <v>1736.36</v>
      </c>
      <c r="I3019" s="187">
        <v>1</v>
      </c>
      <c r="J3019" s="186">
        <v>1736.36</v>
      </c>
      <c r="K3019" s="132"/>
      <c r="L3019" s="132"/>
      <c r="M3019" s="132"/>
      <c r="R3019" s="1">
        <v>0</v>
      </c>
      <c r="S3019" s="1">
        <v>0</v>
      </c>
      <c r="T3019" s="1">
        <v>0</v>
      </c>
      <c r="U3019" s="1">
        <v>0</v>
      </c>
    </row>
    <row r="3020" spans="1:21" s="1" customFormat="1" ht="15" outlineLevel="1">
      <c r="A3020" s="132"/>
      <c r="B3020" s="132"/>
      <c r="C3020" s="188" t="s">
        <v>95</v>
      </c>
      <c r="D3020" s="132"/>
      <c r="E3020" s="132"/>
      <c r="F3020" s="132"/>
      <c r="G3020" s="245">
        <v>1736.36</v>
      </c>
      <c r="H3020" s="245"/>
      <c r="I3020" s="245">
        <v>1736.36</v>
      </c>
      <c r="J3020" s="245"/>
      <c r="K3020" s="132"/>
      <c r="L3020" s="132"/>
      <c r="M3020" s="132"/>
      <c r="O3020" s="1">
        <v>1736.36</v>
      </c>
      <c r="P3020" s="1">
        <v>1736.36</v>
      </c>
    </row>
    <row r="3021" spans="1:21" s="1" customFormat="1" ht="42.75" outlineLevel="1">
      <c r="A3021" s="173" t="s">
        <v>424</v>
      </c>
      <c r="B3021" s="174" t="s">
        <v>1497</v>
      </c>
      <c r="C3021" s="174" t="s">
        <v>1498</v>
      </c>
      <c r="D3021" s="175" t="s">
        <v>460</v>
      </c>
      <c r="E3021" s="168">
        <v>6</v>
      </c>
      <c r="F3021" s="176"/>
      <c r="G3021" s="177"/>
      <c r="H3021" s="167"/>
      <c r="I3021" s="178" t="s">
        <v>98</v>
      </c>
      <c r="J3021" s="167"/>
      <c r="K3021" s="132"/>
      <c r="L3021" s="132"/>
      <c r="M3021" s="132"/>
      <c r="R3021" s="1">
        <v>282.52999999999997</v>
      </c>
      <c r="S3021" s="1">
        <v>282.52999999999997</v>
      </c>
      <c r="T3021" s="1">
        <v>211.9</v>
      </c>
      <c r="U3021" s="1">
        <v>211.9</v>
      </c>
    </row>
    <row r="3022" spans="1:21" s="1" customFormat="1" ht="14.25" outlineLevel="1">
      <c r="A3022" s="173"/>
      <c r="B3022" s="174"/>
      <c r="C3022" s="174" t="s">
        <v>88</v>
      </c>
      <c r="D3022" s="175"/>
      <c r="E3022" s="168"/>
      <c r="F3022" s="176">
        <v>48.8</v>
      </c>
      <c r="G3022" s="177" t="s">
        <v>771</v>
      </c>
      <c r="H3022" s="167">
        <v>351.36</v>
      </c>
      <c r="I3022" s="178">
        <v>1</v>
      </c>
      <c r="J3022" s="167">
        <v>351.36</v>
      </c>
      <c r="K3022" s="132"/>
      <c r="L3022" s="132"/>
      <c r="M3022" s="132"/>
      <c r="Q3022" s="1">
        <v>351.36</v>
      </c>
    </row>
    <row r="3023" spans="1:21" s="1" customFormat="1" ht="14.25" outlineLevel="1">
      <c r="A3023" s="173"/>
      <c r="B3023" s="174"/>
      <c r="C3023" s="174" t="s">
        <v>89</v>
      </c>
      <c r="D3023" s="175"/>
      <c r="E3023" s="168"/>
      <c r="F3023" s="176">
        <v>11.65</v>
      </c>
      <c r="G3023" s="177" t="s">
        <v>771</v>
      </c>
      <c r="H3023" s="167">
        <v>83.88</v>
      </c>
      <c r="I3023" s="178">
        <v>1</v>
      </c>
      <c r="J3023" s="167">
        <v>83.88</v>
      </c>
      <c r="K3023" s="132"/>
      <c r="L3023" s="132"/>
      <c r="M3023" s="132"/>
    </row>
    <row r="3024" spans="1:21" s="1" customFormat="1" ht="14.25" outlineLevel="1">
      <c r="A3024" s="173"/>
      <c r="B3024" s="174"/>
      <c r="C3024" s="174" t="s">
        <v>96</v>
      </c>
      <c r="D3024" s="175"/>
      <c r="E3024" s="168"/>
      <c r="F3024" s="176">
        <v>0.25</v>
      </c>
      <c r="G3024" s="177" t="s">
        <v>771</v>
      </c>
      <c r="H3024" s="179">
        <v>1.8</v>
      </c>
      <c r="I3024" s="178">
        <v>1</v>
      </c>
      <c r="J3024" s="179">
        <v>1.8</v>
      </c>
      <c r="K3024" s="132"/>
      <c r="L3024" s="132"/>
      <c r="M3024" s="132"/>
      <c r="Q3024" s="1">
        <v>1.8</v>
      </c>
    </row>
    <row r="3025" spans="1:21" s="1" customFormat="1" ht="14.25" outlineLevel="1">
      <c r="A3025" s="173"/>
      <c r="B3025" s="174"/>
      <c r="C3025" s="174" t="s">
        <v>97</v>
      </c>
      <c r="D3025" s="175"/>
      <c r="E3025" s="168"/>
      <c r="F3025" s="176">
        <v>14.68</v>
      </c>
      <c r="G3025" s="177" t="s">
        <v>98</v>
      </c>
      <c r="H3025" s="167">
        <v>88.08</v>
      </c>
      <c r="I3025" s="178">
        <v>1</v>
      </c>
      <c r="J3025" s="167">
        <v>88.08</v>
      </c>
      <c r="K3025" s="132"/>
      <c r="L3025" s="132"/>
      <c r="M3025" s="132"/>
    </row>
    <row r="3026" spans="1:21" s="1" customFormat="1" ht="14.25" outlineLevel="1">
      <c r="A3026" s="173"/>
      <c r="B3026" s="174"/>
      <c r="C3026" s="174" t="s">
        <v>90</v>
      </c>
      <c r="D3026" s="175" t="s">
        <v>91</v>
      </c>
      <c r="E3026" s="168">
        <v>80</v>
      </c>
      <c r="F3026" s="176"/>
      <c r="G3026" s="177"/>
      <c r="H3026" s="167">
        <v>282.52999999999997</v>
      </c>
      <c r="I3026" s="178">
        <v>80</v>
      </c>
      <c r="J3026" s="167">
        <v>282.52999999999997</v>
      </c>
      <c r="K3026" s="132"/>
      <c r="L3026" s="132"/>
      <c r="M3026" s="132"/>
    </row>
    <row r="3027" spans="1:21" s="1" customFormat="1" ht="14.25" outlineLevel="1">
      <c r="A3027" s="173"/>
      <c r="B3027" s="174"/>
      <c r="C3027" s="174" t="s">
        <v>92</v>
      </c>
      <c r="D3027" s="175" t="s">
        <v>91</v>
      </c>
      <c r="E3027" s="168">
        <v>60</v>
      </c>
      <c r="F3027" s="176"/>
      <c r="G3027" s="177"/>
      <c r="H3027" s="167">
        <v>211.9</v>
      </c>
      <c r="I3027" s="178">
        <v>60</v>
      </c>
      <c r="J3027" s="167">
        <v>211.9</v>
      </c>
      <c r="K3027" s="132"/>
      <c r="L3027" s="132"/>
      <c r="M3027" s="132"/>
    </row>
    <row r="3028" spans="1:21" s="1" customFormat="1" ht="14.25" outlineLevel="1">
      <c r="A3028" s="180"/>
      <c r="B3028" s="181"/>
      <c r="C3028" s="181" t="s">
        <v>93</v>
      </c>
      <c r="D3028" s="182" t="s">
        <v>94</v>
      </c>
      <c r="E3028" s="183">
        <v>5</v>
      </c>
      <c r="F3028" s="184"/>
      <c r="G3028" s="185" t="s">
        <v>771</v>
      </c>
      <c r="H3028" s="186">
        <v>36</v>
      </c>
      <c r="I3028" s="187"/>
      <c r="J3028" s="186"/>
      <c r="K3028" s="132"/>
      <c r="L3028" s="132"/>
      <c r="M3028" s="132"/>
    </row>
    <row r="3029" spans="1:21" s="1" customFormat="1" ht="15" outlineLevel="1">
      <c r="A3029" s="132"/>
      <c r="B3029" s="132"/>
      <c r="C3029" s="188" t="s">
        <v>95</v>
      </c>
      <c r="D3029" s="132"/>
      <c r="E3029" s="132"/>
      <c r="F3029" s="132"/>
      <c r="G3029" s="245">
        <v>1017.7499999999999</v>
      </c>
      <c r="H3029" s="245"/>
      <c r="I3029" s="245">
        <v>1017.75</v>
      </c>
      <c r="J3029" s="245"/>
      <c r="K3029" s="132"/>
      <c r="L3029" s="132"/>
      <c r="M3029" s="132"/>
      <c r="O3029" s="113">
        <v>1017.7499999999999</v>
      </c>
      <c r="P3029" s="113">
        <v>1017.75</v>
      </c>
    </row>
    <row r="3030" spans="1:21" s="1" customFormat="1" ht="85.5" outlineLevel="1">
      <c r="A3030" s="180" t="s">
        <v>711</v>
      </c>
      <c r="B3030" s="181" t="s">
        <v>432</v>
      </c>
      <c r="C3030" s="181" t="s">
        <v>1504</v>
      </c>
      <c r="D3030" s="182" t="s">
        <v>454</v>
      </c>
      <c r="E3030" s="183">
        <v>6</v>
      </c>
      <c r="F3030" s="184">
        <v>407.45</v>
      </c>
      <c r="G3030" s="185" t="s">
        <v>98</v>
      </c>
      <c r="H3030" s="186">
        <v>2444.6999999999998</v>
      </c>
      <c r="I3030" s="187">
        <v>1</v>
      </c>
      <c r="J3030" s="186">
        <v>2444.6999999999998</v>
      </c>
      <c r="K3030" s="132"/>
      <c r="L3030" s="132"/>
      <c r="M3030" s="132"/>
      <c r="R3030" s="1">
        <v>0</v>
      </c>
      <c r="S3030" s="1">
        <v>0</v>
      </c>
      <c r="T3030" s="1">
        <v>0</v>
      </c>
      <c r="U3030" s="1">
        <v>0</v>
      </c>
    </row>
    <row r="3031" spans="1:21" s="1" customFormat="1" ht="15" outlineLevel="1">
      <c r="A3031" s="132"/>
      <c r="B3031" s="132"/>
      <c r="C3031" s="188" t="s">
        <v>95</v>
      </c>
      <c r="D3031" s="132"/>
      <c r="E3031" s="132"/>
      <c r="F3031" s="132"/>
      <c r="G3031" s="245">
        <v>2444.6999999999998</v>
      </c>
      <c r="H3031" s="245"/>
      <c r="I3031" s="245">
        <v>2444.6999999999998</v>
      </c>
      <c r="J3031" s="245"/>
      <c r="K3031" s="132"/>
      <c r="L3031" s="132"/>
      <c r="M3031" s="132"/>
      <c r="O3031" s="1">
        <v>2444.6999999999998</v>
      </c>
      <c r="P3031" s="1">
        <v>2444.6999999999998</v>
      </c>
    </row>
    <row r="3032" spans="1:21" s="1" customFormat="1" ht="42.75" outlineLevel="1">
      <c r="A3032" s="173" t="s">
        <v>714</v>
      </c>
      <c r="B3032" s="174" t="s">
        <v>1494</v>
      </c>
      <c r="C3032" s="174" t="s">
        <v>1495</v>
      </c>
      <c r="D3032" s="175" t="s">
        <v>460</v>
      </c>
      <c r="E3032" s="168">
        <v>7</v>
      </c>
      <c r="F3032" s="176"/>
      <c r="G3032" s="177"/>
      <c r="H3032" s="167"/>
      <c r="I3032" s="178" t="s">
        <v>98</v>
      </c>
      <c r="J3032" s="167"/>
      <c r="K3032" s="132"/>
      <c r="L3032" s="132"/>
      <c r="M3032" s="132"/>
      <c r="R3032" s="1">
        <v>441.9</v>
      </c>
      <c r="S3032" s="1">
        <v>441.9</v>
      </c>
      <c r="T3032" s="1">
        <v>331.43</v>
      </c>
      <c r="U3032" s="1">
        <v>331.43</v>
      </c>
    </row>
    <row r="3033" spans="1:21" s="1" customFormat="1" ht="14.25" outlineLevel="1">
      <c r="A3033" s="173"/>
      <c r="B3033" s="174"/>
      <c r="C3033" s="174" t="s">
        <v>88</v>
      </c>
      <c r="D3033" s="175"/>
      <c r="E3033" s="168"/>
      <c r="F3033" s="176">
        <v>63</v>
      </c>
      <c r="G3033" s="177" t="s">
        <v>771</v>
      </c>
      <c r="H3033" s="167">
        <v>529.20000000000005</v>
      </c>
      <c r="I3033" s="178">
        <v>1</v>
      </c>
      <c r="J3033" s="167">
        <v>529.20000000000005</v>
      </c>
      <c r="K3033" s="132"/>
      <c r="L3033" s="132"/>
      <c r="M3033" s="132"/>
      <c r="Q3033" s="1">
        <v>529.20000000000005</v>
      </c>
    </row>
    <row r="3034" spans="1:21" s="1" customFormat="1" ht="14.25" outlineLevel="1">
      <c r="A3034" s="173"/>
      <c r="B3034" s="174"/>
      <c r="C3034" s="174" t="s">
        <v>89</v>
      </c>
      <c r="D3034" s="175"/>
      <c r="E3034" s="168"/>
      <c r="F3034" s="176">
        <v>47.46</v>
      </c>
      <c r="G3034" s="177" t="s">
        <v>771</v>
      </c>
      <c r="H3034" s="167">
        <v>398.66</v>
      </c>
      <c r="I3034" s="178">
        <v>1</v>
      </c>
      <c r="J3034" s="167">
        <v>398.66</v>
      </c>
      <c r="K3034" s="132"/>
      <c r="L3034" s="132"/>
      <c r="M3034" s="132"/>
    </row>
    <row r="3035" spans="1:21" s="1" customFormat="1" ht="14.25" outlineLevel="1">
      <c r="A3035" s="173"/>
      <c r="B3035" s="174"/>
      <c r="C3035" s="174" t="s">
        <v>96</v>
      </c>
      <c r="D3035" s="175"/>
      <c r="E3035" s="168"/>
      <c r="F3035" s="176">
        <v>2.76</v>
      </c>
      <c r="G3035" s="177" t="s">
        <v>771</v>
      </c>
      <c r="H3035" s="179">
        <v>23.18</v>
      </c>
      <c r="I3035" s="178">
        <v>1</v>
      </c>
      <c r="J3035" s="179">
        <v>23.18</v>
      </c>
      <c r="K3035" s="132"/>
      <c r="L3035" s="132"/>
      <c r="M3035" s="132"/>
      <c r="Q3035" s="1">
        <v>23.18</v>
      </c>
    </row>
    <row r="3036" spans="1:21" s="1" customFormat="1" ht="14.25" outlineLevel="1">
      <c r="A3036" s="173"/>
      <c r="B3036" s="174"/>
      <c r="C3036" s="174" t="s">
        <v>97</v>
      </c>
      <c r="D3036" s="175"/>
      <c r="E3036" s="168"/>
      <c r="F3036" s="176">
        <v>12.65</v>
      </c>
      <c r="G3036" s="177" t="s">
        <v>98</v>
      </c>
      <c r="H3036" s="167">
        <v>88.55</v>
      </c>
      <c r="I3036" s="178">
        <v>1</v>
      </c>
      <c r="J3036" s="167">
        <v>88.55</v>
      </c>
      <c r="K3036" s="132"/>
      <c r="L3036" s="132"/>
      <c r="M3036" s="132"/>
    </row>
    <row r="3037" spans="1:21" s="1" customFormat="1" ht="14.25" outlineLevel="1">
      <c r="A3037" s="173"/>
      <c r="B3037" s="174"/>
      <c r="C3037" s="174" t="s">
        <v>90</v>
      </c>
      <c r="D3037" s="175" t="s">
        <v>91</v>
      </c>
      <c r="E3037" s="168">
        <v>80</v>
      </c>
      <c r="F3037" s="176"/>
      <c r="G3037" s="177"/>
      <c r="H3037" s="167">
        <v>441.9</v>
      </c>
      <c r="I3037" s="178">
        <v>80</v>
      </c>
      <c r="J3037" s="167">
        <v>441.9</v>
      </c>
      <c r="K3037" s="132"/>
      <c r="L3037" s="132"/>
      <c r="M3037" s="132"/>
    </row>
    <row r="3038" spans="1:21" s="1" customFormat="1" ht="14.25" outlineLevel="1">
      <c r="A3038" s="173"/>
      <c r="B3038" s="174"/>
      <c r="C3038" s="174" t="s">
        <v>92</v>
      </c>
      <c r="D3038" s="175" t="s">
        <v>91</v>
      </c>
      <c r="E3038" s="168">
        <v>60</v>
      </c>
      <c r="F3038" s="176"/>
      <c r="G3038" s="177"/>
      <c r="H3038" s="167">
        <v>331.43</v>
      </c>
      <c r="I3038" s="178">
        <v>60</v>
      </c>
      <c r="J3038" s="167">
        <v>331.43</v>
      </c>
      <c r="K3038" s="132"/>
      <c r="L3038" s="132"/>
      <c r="M3038" s="132"/>
    </row>
    <row r="3039" spans="1:21" s="1" customFormat="1" ht="14.25" outlineLevel="1">
      <c r="A3039" s="180"/>
      <c r="B3039" s="181"/>
      <c r="C3039" s="181" t="s">
        <v>93</v>
      </c>
      <c r="D3039" s="182" t="s">
        <v>94</v>
      </c>
      <c r="E3039" s="183">
        <v>6</v>
      </c>
      <c r="F3039" s="184"/>
      <c r="G3039" s="185" t="s">
        <v>771</v>
      </c>
      <c r="H3039" s="186">
        <v>50.399999999999991</v>
      </c>
      <c r="I3039" s="187"/>
      <c r="J3039" s="186"/>
      <c r="K3039" s="132"/>
      <c r="L3039" s="132"/>
      <c r="M3039" s="132"/>
    </row>
    <row r="3040" spans="1:21" s="1" customFormat="1" ht="15" outlineLevel="1">
      <c r="A3040" s="132"/>
      <c r="B3040" s="132"/>
      <c r="C3040" s="188" t="s">
        <v>95</v>
      </c>
      <c r="D3040" s="132"/>
      <c r="E3040" s="132"/>
      <c r="F3040" s="132"/>
      <c r="G3040" s="245">
        <v>1789.74</v>
      </c>
      <c r="H3040" s="245"/>
      <c r="I3040" s="245">
        <v>1789.7399999999998</v>
      </c>
      <c r="J3040" s="245"/>
      <c r="K3040" s="132"/>
      <c r="L3040" s="132"/>
      <c r="M3040" s="132"/>
      <c r="O3040" s="113">
        <v>1789.74</v>
      </c>
      <c r="P3040" s="113">
        <v>1789.7399999999998</v>
      </c>
    </row>
    <row r="3041" spans="1:21" s="1" customFormat="1" ht="85.5" outlineLevel="1">
      <c r="A3041" s="180" t="s">
        <v>717</v>
      </c>
      <c r="B3041" s="181" t="s">
        <v>432</v>
      </c>
      <c r="C3041" s="181" t="s">
        <v>1505</v>
      </c>
      <c r="D3041" s="182" t="s">
        <v>454</v>
      </c>
      <c r="E3041" s="183">
        <v>7</v>
      </c>
      <c r="F3041" s="184">
        <v>573.04999999999995</v>
      </c>
      <c r="G3041" s="185" t="s">
        <v>98</v>
      </c>
      <c r="H3041" s="186">
        <v>4011.35</v>
      </c>
      <c r="I3041" s="187">
        <v>1</v>
      </c>
      <c r="J3041" s="186">
        <v>4011.35</v>
      </c>
      <c r="K3041" s="132"/>
      <c r="L3041" s="132"/>
      <c r="M3041" s="132"/>
      <c r="R3041" s="1">
        <v>0</v>
      </c>
      <c r="S3041" s="1">
        <v>0</v>
      </c>
      <c r="T3041" s="1">
        <v>0</v>
      </c>
      <c r="U3041" s="1">
        <v>0</v>
      </c>
    </row>
    <row r="3042" spans="1:21" s="1" customFormat="1" ht="15" outlineLevel="1">
      <c r="A3042" s="132"/>
      <c r="B3042" s="132"/>
      <c r="C3042" s="188" t="s">
        <v>95</v>
      </c>
      <c r="D3042" s="132"/>
      <c r="E3042" s="132"/>
      <c r="F3042" s="132"/>
      <c r="G3042" s="245">
        <v>4011.35</v>
      </c>
      <c r="H3042" s="245"/>
      <c r="I3042" s="245">
        <v>4011.35</v>
      </c>
      <c r="J3042" s="245"/>
      <c r="K3042" s="132"/>
      <c r="L3042" s="132"/>
      <c r="M3042" s="132"/>
      <c r="O3042" s="1">
        <v>4011.35</v>
      </c>
      <c r="P3042" s="1">
        <v>4011.35</v>
      </c>
    </row>
    <row r="3043" spans="1:21" s="1" customFormat="1" ht="42.75" outlineLevel="1">
      <c r="A3043" s="173" t="s">
        <v>427</v>
      </c>
      <c r="B3043" s="174" t="s">
        <v>1506</v>
      </c>
      <c r="C3043" s="174" t="s">
        <v>1507</v>
      </c>
      <c r="D3043" s="175" t="s">
        <v>460</v>
      </c>
      <c r="E3043" s="168">
        <v>2</v>
      </c>
      <c r="F3043" s="176"/>
      <c r="G3043" s="177"/>
      <c r="H3043" s="167"/>
      <c r="I3043" s="178" t="s">
        <v>98</v>
      </c>
      <c r="J3043" s="167"/>
      <c r="K3043" s="132"/>
      <c r="L3043" s="132"/>
      <c r="M3043" s="132"/>
      <c r="R3043" s="1">
        <v>168.88</v>
      </c>
      <c r="S3043" s="1">
        <v>168.88</v>
      </c>
      <c r="T3043" s="1">
        <v>126.66</v>
      </c>
      <c r="U3043" s="1">
        <v>126.66</v>
      </c>
    </row>
    <row r="3044" spans="1:21" s="1" customFormat="1" ht="14.25" outlineLevel="1">
      <c r="A3044" s="173"/>
      <c r="B3044" s="174"/>
      <c r="C3044" s="174" t="s">
        <v>88</v>
      </c>
      <c r="D3044" s="175"/>
      <c r="E3044" s="168"/>
      <c r="F3044" s="176">
        <v>85.2</v>
      </c>
      <c r="G3044" s="177" t="s">
        <v>771</v>
      </c>
      <c r="H3044" s="167">
        <v>204.48</v>
      </c>
      <c r="I3044" s="178">
        <v>1</v>
      </c>
      <c r="J3044" s="167">
        <v>204.48</v>
      </c>
      <c r="K3044" s="132"/>
      <c r="L3044" s="132"/>
      <c r="M3044" s="132"/>
      <c r="Q3044" s="1">
        <v>204.48</v>
      </c>
    </row>
    <row r="3045" spans="1:21" s="1" customFormat="1" ht="14.25" outlineLevel="1">
      <c r="A3045" s="173"/>
      <c r="B3045" s="174"/>
      <c r="C3045" s="174" t="s">
        <v>89</v>
      </c>
      <c r="D3045" s="175"/>
      <c r="E3045" s="168"/>
      <c r="F3045" s="176">
        <v>51.2</v>
      </c>
      <c r="G3045" s="177" t="s">
        <v>771</v>
      </c>
      <c r="H3045" s="167">
        <v>122.88</v>
      </c>
      <c r="I3045" s="178">
        <v>1</v>
      </c>
      <c r="J3045" s="167">
        <v>122.88</v>
      </c>
      <c r="K3045" s="132"/>
      <c r="L3045" s="132"/>
      <c r="M3045" s="132"/>
    </row>
    <row r="3046" spans="1:21" s="1" customFormat="1" ht="14.25" outlineLevel="1">
      <c r="A3046" s="173"/>
      <c r="B3046" s="174"/>
      <c r="C3046" s="174" t="s">
        <v>96</v>
      </c>
      <c r="D3046" s="175"/>
      <c r="E3046" s="168"/>
      <c r="F3046" s="176">
        <v>2.76</v>
      </c>
      <c r="G3046" s="177" t="s">
        <v>771</v>
      </c>
      <c r="H3046" s="179">
        <v>6.62</v>
      </c>
      <c r="I3046" s="178">
        <v>1</v>
      </c>
      <c r="J3046" s="179">
        <v>6.62</v>
      </c>
      <c r="K3046" s="132"/>
      <c r="L3046" s="132"/>
      <c r="M3046" s="132"/>
      <c r="Q3046" s="1">
        <v>6.62</v>
      </c>
    </row>
    <row r="3047" spans="1:21" s="1" customFormat="1" ht="14.25" outlineLevel="1">
      <c r="A3047" s="173"/>
      <c r="B3047" s="174"/>
      <c r="C3047" s="174" t="s">
        <v>97</v>
      </c>
      <c r="D3047" s="175"/>
      <c r="E3047" s="168"/>
      <c r="F3047" s="176">
        <v>14.66</v>
      </c>
      <c r="G3047" s="177" t="s">
        <v>98</v>
      </c>
      <c r="H3047" s="167">
        <v>29.32</v>
      </c>
      <c r="I3047" s="178">
        <v>1</v>
      </c>
      <c r="J3047" s="167">
        <v>29.32</v>
      </c>
      <c r="K3047" s="132"/>
      <c r="L3047" s="132"/>
      <c r="M3047" s="132"/>
    </row>
    <row r="3048" spans="1:21" s="1" customFormat="1" ht="14.25" outlineLevel="1">
      <c r="A3048" s="173"/>
      <c r="B3048" s="174"/>
      <c r="C3048" s="174" t="s">
        <v>90</v>
      </c>
      <c r="D3048" s="175" t="s">
        <v>91</v>
      </c>
      <c r="E3048" s="168">
        <v>80</v>
      </c>
      <c r="F3048" s="176"/>
      <c r="G3048" s="177"/>
      <c r="H3048" s="167">
        <v>168.88</v>
      </c>
      <c r="I3048" s="178">
        <v>80</v>
      </c>
      <c r="J3048" s="167">
        <v>168.88</v>
      </c>
      <c r="K3048" s="132"/>
      <c r="L3048" s="132"/>
      <c r="M3048" s="132"/>
    </row>
    <row r="3049" spans="1:21" s="1" customFormat="1" ht="14.25" outlineLevel="1">
      <c r="A3049" s="173"/>
      <c r="B3049" s="174"/>
      <c r="C3049" s="174" t="s">
        <v>92</v>
      </c>
      <c r="D3049" s="175" t="s">
        <v>91</v>
      </c>
      <c r="E3049" s="168">
        <v>60</v>
      </c>
      <c r="F3049" s="176"/>
      <c r="G3049" s="177"/>
      <c r="H3049" s="167">
        <v>126.66</v>
      </c>
      <c r="I3049" s="178">
        <v>60</v>
      </c>
      <c r="J3049" s="167">
        <v>126.66</v>
      </c>
      <c r="K3049" s="132"/>
      <c r="L3049" s="132"/>
      <c r="M3049" s="132"/>
    </row>
    <row r="3050" spans="1:21" s="1" customFormat="1" ht="14.25" outlineLevel="1">
      <c r="A3050" s="180"/>
      <c r="B3050" s="181"/>
      <c r="C3050" s="181" t="s">
        <v>93</v>
      </c>
      <c r="D3050" s="182" t="s">
        <v>94</v>
      </c>
      <c r="E3050" s="183">
        <v>8</v>
      </c>
      <c r="F3050" s="184"/>
      <c r="G3050" s="185" t="s">
        <v>771</v>
      </c>
      <c r="H3050" s="186">
        <v>19.2</v>
      </c>
      <c r="I3050" s="187"/>
      <c r="J3050" s="186"/>
      <c r="K3050" s="132"/>
      <c r="L3050" s="132"/>
      <c r="M3050" s="132"/>
    </row>
    <row r="3051" spans="1:21" s="1" customFormat="1" ht="15" outlineLevel="1">
      <c r="A3051" s="132"/>
      <c r="B3051" s="132"/>
      <c r="C3051" s="188" t="s">
        <v>95</v>
      </c>
      <c r="D3051" s="132"/>
      <c r="E3051" s="132"/>
      <c r="F3051" s="132"/>
      <c r="G3051" s="245">
        <v>652.21999999999991</v>
      </c>
      <c r="H3051" s="245"/>
      <c r="I3051" s="245">
        <v>652.22</v>
      </c>
      <c r="J3051" s="245"/>
      <c r="K3051" s="132"/>
      <c r="L3051" s="132"/>
      <c r="M3051" s="132"/>
      <c r="O3051" s="113">
        <v>652.21999999999991</v>
      </c>
      <c r="P3051" s="113">
        <v>652.22</v>
      </c>
    </row>
    <row r="3052" spans="1:21" s="1" customFormat="1" ht="57" outlineLevel="1">
      <c r="A3052" s="180" t="s">
        <v>431</v>
      </c>
      <c r="B3052" s="181" t="s">
        <v>432</v>
      </c>
      <c r="C3052" s="181" t="s">
        <v>1508</v>
      </c>
      <c r="D3052" s="182" t="s">
        <v>454</v>
      </c>
      <c r="E3052" s="183">
        <v>2</v>
      </c>
      <c r="F3052" s="184">
        <v>75.83</v>
      </c>
      <c r="G3052" s="185" t="s">
        <v>98</v>
      </c>
      <c r="H3052" s="186">
        <v>151.66</v>
      </c>
      <c r="I3052" s="187">
        <v>1</v>
      </c>
      <c r="J3052" s="186">
        <v>151.66</v>
      </c>
      <c r="K3052" s="132"/>
      <c r="L3052" s="132"/>
      <c r="M3052" s="132"/>
      <c r="R3052" s="1">
        <v>0</v>
      </c>
      <c r="S3052" s="1">
        <v>0</v>
      </c>
      <c r="T3052" s="1">
        <v>0</v>
      </c>
      <c r="U3052" s="1">
        <v>0</v>
      </c>
    </row>
    <row r="3053" spans="1:21" s="1" customFormat="1" ht="15" outlineLevel="1">
      <c r="A3053" s="132"/>
      <c r="B3053" s="132"/>
      <c r="C3053" s="188" t="s">
        <v>95</v>
      </c>
      <c r="D3053" s="132"/>
      <c r="E3053" s="132"/>
      <c r="F3053" s="132"/>
      <c r="G3053" s="245">
        <v>151.66</v>
      </c>
      <c r="H3053" s="245"/>
      <c r="I3053" s="245">
        <v>151.66</v>
      </c>
      <c r="J3053" s="245"/>
      <c r="K3053" s="132"/>
      <c r="L3053" s="132"/>
      <c r="M3053" s="132"/>
      <c r="O3053" s="1">
        <v>151.66</v>
      </c>
      <c r="P3053" s="1">
        <v>151.66</v>
      </c>
    </row>
    <row r="3054" spans="1:21" s="1" customFormat="1" ht="42.75" outlineLevel="1">
      <c r="A3054" s="173" t="s">
        <v>433</v>
      </c>
      <c r="B3054" s="174" t="s">
        <v>1500</v>
      </c>
      <c r="C3054" s="174" t="s">
        <v>1501</v>
      </c>
      <c r="D3054" s="175" t="s">
        <v>460</v>
      </c>
      <c r="E3054" s="168">
        <v>2</v>
      </c>
      <c r="F3054" s="176"/>
      <c r="G3054" s="177"/>
      <c r="H3054" s="167"/>
      <c r="I3054" s="178" t="s">
        <v>98</v>
      </c>
      <c r="J3054" s="167"/>
      <c r="K3054" s="132"/>
      <c r="L3054" s="132"/>
      <c r="M3054" s="132"/>
      <c r="R3054" s="1">
        <v>150.38999999999999</v>
      </c>
      <c r="S3054" s="1">
        <v>150.38999999999999</v>
      </c>
      <c r="T3054" s="1">
        <v>112.79</v>
      </c>
      <c r="U3054" s="1">
        <v>112.79</v>
      </c>
    </row>
    <row r="3055" spans="1:21" s="1" customFormat="1" ht="14.25" outlineLevel="1">
      <c r="A3055" s="173"/>
      <c r="B3055" s="174"/>
      <c r="C3055" s="174" t="s">
        <v>88</v>
      </c>
      <c r="D3055" s="175"/>
      <c r="E3055" s="168"/>
      <c r="F3055" s="176">
        <v>78.08</v>
      </c>
      <c r="G3055" s="177" t="s">
        <v>771</v>
      </c>
      <c r="H3055" s="167">
        <v>187.39</v>
      </c>
      <c r="I3055" s="178">
        <v>1</v>
      </c>
      <c r="J3055" s="167">
        <v>187.39</v>
      </c>
      <c r="K3055" s="132"/>
      <c r="L3055" s="132"/>
      <c r="M3055" s="132"/>
      <c r="Q3055" s="1">
        <v>187.39</v>
      </c>
    </row>
    <row r="3056" spans="1:21" s="1" customFormat="1" ht="14.25" outlineLevel="1">
      <c r="A3056" s="173"/>
      <c r="B3056" s="174"/>
      <c r="C3056" s="174" t="s">
        <v>89</v>
      </c>
      <c r="D3056" s="175"/>
      <c r="E3056" s="168"/>
      <c r="F3056" s="176">
        <v>24.99</v>
      </c>
      <c r="G3056" s="177" t="s">
        <v>771</v>
      </c>
      <c r="H3056" s="167">
        <v>59.98</v>
      </c>
      <c r="I3056" s="178">
        <v>1</v>
      </c>
      <c r="J3056" s="167">
        <v>59.98</v>
      </c>
      <c r="K3056" s="132"/>
      <c r="L3056" s="132"/>
      <c r="M3056" s="132"/>
    </row>
    <row r="3057" spans="1:21" s="1" customFormat="1" ht="14.25" outlineLevel="1">
      <c r="A3057" s="173"/>
      <c r="B3057" s="174"/>
      <c r="C3057" s="174" t="s">
        <v>96</v>
      </c>
      <c r="D3057" s="175"/>
      <c r="E3057" s="168"/>
      <c r="F3057" s="176">
        <v>0.25</v>
      </c>
      <c r="G3057" s="177" t="s">
        <v>771</v>
      </c>
      <c r="H3057" s="179">
        <v>0.6</v>
      </c>
      <c r="I3057" s="178">
        <v>1</v>
      </c>
      <c r="J3057" s="179">
        <v>0.6</v>
      </c>
      <c r="K3057" s="132"/>
      <c r="L3057" s="132"/>
      <c r="M3057" s="132"/>
      <c r="Q3057" s="1">
        <v>0.6</v>
      </c>
    </row>
    <row r="3058" spans="1:21" s="1" customFormat="1" ht="14.25" outlineLevel="1">
      <c r="A3058" s="173"/>
      <c r="B3058" s="174"/>
      <c r="C3058" s="174" t="s">
        <v>97</v>
      </c>
      <c r="D3058" s="175"/>
      <c r="E3058" s="168"/>
      <c r="F3058" s="176">
        <v>26.06</v>
      </c>
      <c r="G3058" s="177" t="s">
        <v>98</v>
      </c>
      <c r="H3058" s="167">
        <v>52.12</v>
      </c>
      <c r="I3058" s="178">
        <v>1</v>
      </c>
      <c r="J3058" s="167">
        <v>52.12</v>
      </c>
      <c r="K3058" s="132"/>
      <c r="L3058" s="132"/>
      <c r="M3058" s="132"/>
    </row>
    <row r="3059" spans="1:21" s="1" customFormat="1" ht="14.25" outlineLevel="1">
      <c r="A3059" s="173"/>
      <c r="B3059" s="174"/>
      <c r="C3059" s="174" t="s">
        <v>90</v>
      </c>
      <c r="D3059" s="175" t="s">
        <v>91</v>
      </c>
      <c r="E3059" s="168">
        <v>80</v>
      </c>
      <c r="F3059" s="176"/>
      <c r="G3059" s="177"/>
      <c r="H3059" s="167">
        <v>150.38999999999999</v>
      </c>
      <c r="I3059" s="178">
        <v>80</v>
      </c>
      <c r="J3059" s="167">
        <v>150.38999999999999</v>
      </c>
      <c r="K3059" s="132"/>
      <c r="L3059" s="132"/>
      <c r="M3059" s="132"/>
    </row>
    <row r="3060" spans="1:21" s="1" customFormat="1" ht="14.25" outlineLevel="1">
      <c r="A3060" s="173"/>
      <c r="B3060" s="174"/>
      <c r="C3060" s="174" t="s">
        <v>92</v>
      </c>
      <c r="D3060" s="175" t="s">
        <v>91</v>
      </c>
      <c r="E3060" s="168">
        <v>60</v>
      </c>
      <c r="F3060" s="176"/>
      <c r="G3060" s="177"/>
      <c r="H3060" s="167">
        <v>112.79</v>
      </c>
      <c r="I3060" s="178">
        <v>60</v>
      </c>
      <c r="J3060" s="167">
        <v>112.79</v>
      </c>
      <c r="K3060" s="132"/>
      <c r="L3060" s="132"/>
      <c r="M3060" s="132"/>
    </row>
    <row r="3061" spans="1:21" s="1" customFormat="1" ht="14.25" outlineLevel="1">
      <c r="A3061" s="180"/>
      <c r="B3061" s="181"/>
      <c r="C3061" s="181" t="s">
        <v>93</v>
      </c>
      <c r="D3061" s="182" t="s">
        <v>94</v>
      </c>
      <c r="E3061" s="183">
        <v>8</v>
      </c>
      <c r="F3061" s="184"/>
      <c r="G3061" s="185" t="s">
        <v>771</v>
      </c>
      <c r="H3061" s="186">
        <v>19.2</v>
      </c>
      <c r="I3061" s="187"/>
      <c r="J3061" s="186"/>
      <c r="K3061" s="132"/>
      <c r="L3061" s="132"/>
      <c r="M3061" s="132"/>
    </row>
    <row r="3062" spans="1:21" s="1" customFormat="1" ht="15" outlineLevel="1">
      <c r="A3062" s="132"/>
      <c r="B3062" s="132"/>
      <c r="C3062" s="188" t="s">
        <v>95</v>
      </c>
      <c r="D3062" s="132"/>
      <c r="E3062" s="132"/>
      <c r="F3062" s="132"/>
      <c r="G3062" s="245">
        <v>562.67000000000007</v>
      </c>
      <c r="H3062" s="245"/>
      <c r="I3062" s="245">
        <v>562.67000000000007</v>
      </c>
      <c r="J3062" s="245"/>
      <c r="K3062" s="132"/>
      <c r="L3062" s="132"/>
      <c r="M3062" s="132"/>
      <c r="O3062" s="113">
        <v>562.67000000000007</v>
      </c>
      <c r="P3062" s="113">
        <v>562.67000000000007</v>
      </c>
    </row>
    <row r="3063" spans="1:21" s="1" customFormat="1" ht="71.25" outlineLevel="1">
      <c r="A3063" s="180" t="s">
        <v>726</v>
      </c>
      <c r="B3063" s="181" t="s">
        <v>432</v>
      </c>
      <c r="C3063" s="181" t="s">
        <v>1509</v>
      </c>
      <c r="D3063" s="182" t="s">
        <v>454</v>
      </c>
      <c r="E3063" s="183">
        <v>2</v>
      </c>
      <c r="F3063" s="184">
        <v>305.98</v>
      </c>
      <c r="G3063" s="185" t="s">
        <v>98</v>
      </c>
      <c r="H3063" s="186">
        <v>611.96</v>
      </c>
      <c r="I3063" s="187">
        <v>1</v>
      </c>
      <c r="J3063" s="186">
        <v>611.96</v>
      </c>
      <c r="K3063" s="132"/>
      <c r="L3063" s="132"/>
      <c r="M3063" s="132"/>
      <c r="R3063" s="1">
        <v>0</v>
      </c>
      <c r="S3063" s="1">
        <v>0</v>
      </c>
      <c r="T3063" s="1">
        <v>0</v>
      </c>
      <c r="U3063" s="1">
        <v>0</v>
      </c>
    </row>
    <row r="3064" spans="1:21" s="1" customFormat="1" ht="15" outlineLevel="1">
      <c r="A3064" s="132"/>
      <c r="B3064" s="132"/>
      <c r="C3064" s="188" t="s">
        <v>95</v>
      </c>
      <c r="D3064" s="132"/>
      <c r="E3064" s="132"/>
      <c r="F3064" s="132"/>
      <c r="G3064" s="245">
        <v>611.96</v>
      </c>
      <c r="H3064" s="245"/>
      <c r="I3064" s="245">
        <v>611.96</v>
      </c>
      <c r="J3064" s="245"/>
      <c r="K3064" s="132"/>
      <c r="L3064" s="132"/>
      <c r="M3064" s="132"/>
      <c r="O3064" s="1">
        <v>611.96</v>
      </c>
      <c r="P3064" s="1">
        <v>611.96</v>
      </c>
    </row>
    <row r="3065" spans="1:21" s="1" customFormat="1" ht="42.75" outlineLevel="1">
      <c r="A3065" s="173" t="s">
        <v>728</v>
      </c>
      <c r="B3065" s="174" t="s">
        <v>1497</v>
      </c>
      <c r="C3065" s="174" t="s">
        <v>1498</v>
      </c>
      <c r="D3065" s="175" t="s">
        <v>460</v>
      </c>
      <c r="E3065" s="168">
        <v>6</v>
      </c>
      <c r="F3065" s="176"/>
      <c r="G3065" s="177"/>
      <c r="H3065" s="167"/>
      <c r="I3065" s="178" t="s">
        <v>98</v>
      </c>
      <c r="J3065" s="167"/>
      <c r="K3065" s="132"/>
      <c r="L3065" s="132"/>
      <c r="M3065" s="132"/>
      <c r="R3065" s="1">
        <v>235.44</v>
      </c>
      <c r="S3065" s="1">
        <v>235.44</v>
      </c>
      <c r="T3065" s="1">
        <v>176.58</v>
      </c>
      <c r="U3065" s="1">
        <v>176.58</v>
      </c>
    </row>
    <row r="3066" spans="1:21" s="1" customFormat="1" ht="14.25" outlineLevel="1">
      <c r="A3066" s="173"/>
      <c r="B3066" s="174"/>
      <c r="C3066" s="174" t="s">
        <v>88</v>
      </c>
      <c r="D3066" s="175"/>
      <c r="E3066" s="168"/>
      <c r="F3066" s="176">
        <v>48.8</v>
      </c>
      <c r="G3066" s="177" t="s">
        <v>98</v>
      </c>
      <c r="H3066" s="167">
        <v>292.8</v>
      </c>
      <c r="I3066" s="178">
        <v>1</v>
      </c>
      <c r="J3066" s="167">
        <v>292.8</v>
      </c>
      <c r="K3066" s="132"/>
      <c r="L3066" s="132"/>
      <c r="M3066" s="132"/>
      <c r="Q3066" s="1">
        <v>292.8</v>
      </c>
    </row>
    <row r="3067" spans="1:21" s="1" customFormat="1" ht="14.25" outlineLevel="1">
      <c r="A3067" s="173"/>
      <c r="B3067" s="174"/>
      <c r="C3067" s="174" t="s">
        <v>89</v>
      </c>
      <c r="D3067" s="175"/>
      <c r="E3067" s="168"/>
      <c r="F3067" s="176">
        <v>11.65</v>
      </c>
      <c r="G3067" s="177" t="s">
        <v>98</v>
      </c>
      <c r="H3067" s="167">
        <v>69.900000000000006</v>
      </c>
      <c r="I3067" s="178">
        <v>1</v>
      </c>
      <c r="J3067" s="167">
        <v>69.900000000000006</v>
      </c>
      <c r="K3067" s="132"/>
      <c r="L3067" s="132"/>
      <c r="M3067" s="132"/>
    </row>
    <row r="3068" spans="1:21" s="1" customFormat="1" ht="14.25" outlineLevel="1">
      <c r="A3068" s="173"/>
      <c r="B3068" s="174"/>
      <c r="C3068" s="174" t="s">
        <v>96</v>
      </c>
      <c r="D3068" s="175"/>
      <c r="E3068" s="168"/>
      <c r="F3068" s="176">
        <v>0.25</v>
      </c>
      <c r="G3068" s="177" t="s">
        <v>98</v>
      </c>
      <c r="H3068" s="179">
        <v>1.5</v>
      </c>
      <c r="I3068" s="178">
        <v>1</v>
      </c>
      <c r="J3068" s="179">
        <v>1.5</v>
      </c>
      <c r="K3068" s="132"/>
      <c r="L3068" s="132"/>
      <c r="M3068" s="132"/>
      <c r="Q3068" s="1">
        <v>1.5</v>
      </c>
    </row>
    <row r="3069" spans="1:21" s="1" customFormat="1" ht="14.25" outlineLevel="1">
      <c r="A3069" s="173"/>
      <c r="B3069" s="174"/>
      <c r="C3069" s="174" t="s">
        <v>97</v>
      </c>
      <c r="D3069" s="175"/>
      <c r="E3069" s="168"/>
      <c r="F3069" s="176">
        <v>14.68</v>
      </c>
      <c r="G3069" s="177" t="s">
        <v>98</v>
      </c>
      <c r="H3069" s="167">
        <v>88.08</v>
      </c>
      <c r="I3069" s="178">
        <v>1</v>
      </c>
      <c r="J3069" s="167">
        <v>88.08</v>
      </c>
      <c r="K3069" s="132"/>
      <c r="L3069" s="132"/>
      <c r="M3069" s="132"/>
    </row>
    <row r="3070" spans="1:21" s="1" customFormat="1" ht="14.25" outlineLevel="1">
      <c r="A3070" s="173"/>
      <c r="B3070" s="174"/>
      <c r="C3070" s="174" t="s">
        <v>90</v>
      </c>
      <c r="D3070" s="175" t="s">
        <v>91</v>
      </c>
      <c r="E3070" s="168">
        <v>80</v>
      </c>
      <c r="F3070" s="176"/>
      <c r="G3070" s="177"/>
      <c r="H3070" s="167">
        <v>235.44</v>
      </c>
      <c r="I3070" s="178">
        <v>80</v>
      </c>
      <c r="J3070" s="167">
        <v>235.44</v>
      </c>
      <c r="K3070" s="132"/>
      <c r="L3070" s="132"/>
      <c r="M3070" s="132"/>
    </row>
    <row r="3071" spans="1:21" s="1" customFormat="1" ht="14.25" outlineLevel="1">
      <c r="A3071" s="173"/>
      <c r="B3071" s="174"/>
      <c r="C3071" s="174" t="s">
        <v>92</v>
      </c>
      <c r="D3071" s="175" t="s">
        <v>91</v>
      </c>
      <c r="E3071" s="168">
        <v>60</v>
      </c>
      <c r="F3071" s="176"/>
      <c r="G3071" s="177"/>
      <c r="H3071" s="167">
        <v>176.58</v>
      </c>
      <c r="I3071" s="178">
        <v>60</v>
      </c>
      <c r="J3071" s="167">
        <v>176.58</v>
      </c>
      <c r="K3071" s="132"/>
      <c r="L3071" s="132"/>
      <c r="M3071" s="132"/>
    </row>
    <row r="3072" spans="1:21" s="1" customFormat="1" ht="14.25" outlineLevel="1">
      <c r="A3072" s="180"/>
      <c r="B3072" s="181"/>
      <c r="C3072" s="181" t="s">
        <v>93</v>
      </c>
      <c r="D3072" s="182" t="s">
        <v>94</v>
      </c>
      <c r="E3072" s="183">
        <v>5</v>
      </c>
      <c r="F3072" s="184"/>
      <c r="G3072" s="185" t="s">
        <v>98</v>
      </c>
      <c r="H3072" s="186">
        <v>30</v>
      </c>
      <c r="I3072" s="187"/>
      <c r="J3072" s="186"/>
      <c r="K3072" s="132"/>
      <c r="L3072" s="132"/>
      <c r="M3072" s="132"/>
    </row>
    <row r="3073" spans="1:21" s="1" customFormat="1" ht="15" outlineLevel="1">
      <c r="A3073" s="132"/>
      <c r="B3073" s="132"/>
      <c r="C3073" s="188" t="s">
        <v>95</v>
      </c>
      <c r="D3073" s="132"/>
      <c r="E3073" s="132"/>
      <c r="F3073" s="132"/>
      <c r="G3073" s="245">
        <v>862.8</v>
      </c>
      <c r="H3073" s="245"/>
      <c r="I3073" s="245">
        <v>862.8</v>
      </c>
      <c r="J3073" s="245"/>
      <c r="K3073" s="132"/>
      <c r="L3073" s="132"/>
      <c r="M3073" s="132"/>
      <c r="O3073" s="113">
        <v>862.8</v>
      </c>
      <c r="P3073" s="113">
        <v>862.8</v>
      </c>
    </row>
    <row r="3074" spans="1:21" s="1" customFormat="1" ht="71.25" outlineLevel="1">
      <c r="A3074" s="180" t="s">
        <v>731</v>
      </c>
      <c r="B3074" s="181" t="s">
        <v>432</v>
      </c>
      <c r="C3074" s="181" t="s">
        <v>1510</v>
      </c>
      <c r="D3074" s="182" t="s">
        <v>454</v>
      </c>
      <c r="E3074" s="183">
        <v>6</v>
      </c>
      <c r="F3074" s="184">
        <v>241.44</v>
      </c>
      <c r="G3074" s="185" t="s">
        <v>98</v>
      </c>
      <c r="H3074" s="186">
        <v>1448.64</v>
      </c>
      <c r="I3074" s="187">
        <v>1</v>
      </c>
      <c r="J3074" s="186">
        <v>1448.64</v>
      </c>
      <c r="K3074" s="132"/>
      <c r="L3074" s="132"/>
      <c r="M3074" s="132"/>
      <c r="R3074" s="1">
        <v>0</v>
      </c>
      <c r="S3074" s="1">
        <v>0</v>
      </c>
      <c r="T3074" s="1">
        <v>0</v>
      </c>
      <c r="U3074" s="1">
        <v>0</v>
      </c>
    </row>
    <row r="3075" spans="1:21" s="1" customFormat="1" ht="15" outlineLevel="1">
      <c r="A3075" s="132"/>
      <c r="B3075" s="132"/>
      <c r="C3075" s="188" t="s">
        <v>95</v>
      </c>
      <c r="D3075" s="132"/>
      <c r="E3075" s="132"/>
      <c r="F3075" s="132"/>
      <c r="G3075" s="245">
        <v>1448.64</v>
      </c>
      <c r="H3075" s="245"/>
      <c r="I3075" s="245">
        <v>1448.64</v>
      </c>
      <c r="J3075" s="245"/>
      <c r="K3075" s="132"/>
      <c r="L3075" s="132"/>
      <c r="M3075" s="132"/>
      <c r="O3075" s="1">
        <v>1448.64</v>
      </c>
      <c r="P3075" s="1">
        <v>1448.64</v>
      </c>
    </row>
    <row r="3076" spans="1:21" s="1" customFormat="1" ht="42.75" outlineLevel="1">
      <c r="A3076" s="173" t="s">
        <v>436</v>
      </c>
      <c r="B3076" s="174" t="s">
        <v>1511</v>
      </c>
      <c r="C3076" s="174" t="s">
        <v>1512</v>
      </c>
      <c r="D3076" s="175" t="s">
        <v>1513</v>
      </c>
      <c r="E3076" s="168">
        <v>1</v>
      </c>
      <c r="F3076" s="176"/>
      <c r="G3076" s="177"/>
      <c r="H3076" s="167"/>
      <c r="I3076" s="178" t="s">
        <v>98</v>
      </c>
      <c r="J3076" s="167"/>
      <c r="K3076" s="132"/>
      <c r="L3076" s="132"/>
      <c r="M3076" s="132"/>
      <c r="R3076" s="1">
        <v>49.55</v>
      </c>
      <c r="S3076" s="1">
        <v>49.55</v>
      </c>
      <c r="T3076" s="1">
        <v>32.130000000000003</v>
      </c>
      <c r="U3076" s="1">
        <v>32.130000000000003</v>
      </c>
    </row>
    <row r="3077" spans="1:21" s="1" customFormat="1" ht="14.25" outlineLevel="1">
      <c r="A3077" s="173"/>
      <c r="B3077" s="174"/>
      <c r="C3077" s="174" t="s">
        <v>88</v>
      </c>
      <c r="D3077" s="175"/>
      <c r="E3077" s="168"/>
      <c r="F3077" s="176">
        <v>27.9</v>
      </c>
      <c r="G3077" s="177" t="s">
        <v>451</v>
      </c>
      <c r="H3077" s="167">
        <v>38.5</v>
      </c>
      <c r="I3077" s="178">
        <v>1</v>
      </c>
      <c r="J3077" s="167">
        <v>38.5</v>
      </c>
      <c r="K3077" s="132"/>
      <c r="L3077" s="132"/>
      <c r="M3077" s="132"/>
      <c r="Q3077" s="1">
        <v>38.5</v>
      </c>
    </row>
    <row r="3078" spans="1:21" s="1" customFormat="1" ht="14.25" outlineLevel="1">
      <c r="A3078" s="173"/>
      <c r="B3078" s="174"/>
      <c r="C3078" s="174" t="s">
        <v>89</v>
      </c>
      <c r="D3078" s="175"/>
      <c r="E3078" s="168"/>
      <c r="F3078" s="176">
        <v>5.44</v>
      </c>
      <c r="G3078" s="177" t="s">
        <v>452</v>
      </c>
      <c r="H3078" s="167">
        <v>8.16</v>
      </c>
      <c r="I3078" s="178">
        <v>1</v>
      </c>
      <c r="J3078" s="167">
        <v>8.16</v>
      </c>
      <c r="K3078" s="132"/>
      <c r="L3078" s="132"/>
      <c r="M3078" s="132"/>
    </row>
    <row r="3079" spans="1:21" s="1" customFormat="1" ht="14.25" outlineLevel="1">
      <c r="A3079" s="173"/>
      <c r="B3079" s="174"/>
      <c r="C3079" s="174" t="s">
        <v>96</v>
      </c>
      <c r="D3079" s="175"/>
      <c r="E3079" s="168"/>
      <c r="F3079" s="176">
        <v>0.14000000000000001</v>
      </c>
      <c r="G3079" s="177" t="s">
        <v>452</v>
      </c>
      <c r="H3079" s="179">
        <v>0.21</v>
      </c>
      <c r="I3079" s="178">
        <v>1</v>
      </c>
      <c r="J3079" s="179">
        <v>0.21</v>
      </c>
      <c r="K3079" s="132"/>
      <c r="L3079" s="132"/>
      <c r="M3079" s="132"/>
      <c r="Q3079" s="1">
        <v>0.21</v>
      </c>
    </row>
    <row r="3080" spans="1:21" s="1" customFormat="1" ht="14.25" outlineLevel="1">
      <c r="A3080" s="173"/>
      <c r="B3080" s="174"/>
      <c r="C3080" s="174" t="s">
        <v>97</v>
      </c>
      <c r="D3080" s="175"/>
      <c r="E3080" s="168"/>
      <c r="F3080" s="176">
        <v>178.36</v>
      </c>
      <c r="G3080" s="177" t="s">
        <v>98</v>
      </c>
      <c r="H3080" s="167">
        <v>178.36</v>
      </c>
      <c r="I3080" s="178">
        <v>1</v>
      </c>
      <c r="J3080" s="167">
        <v>178.36</v>
      </c>
      <c r="K3080" s="132"/>
      <c r="L3080" s="132"/>
      <c r="M3080" s="132"/>
    </row>
    <row r="3081" spans="1:21" s="1" customFormat="1" ht="71.25" outlineLevel="1">
      <c r="A3081" s="173" t="s">
        <v>1514</v>
      </c>
      <c r="B3081" s="174" t="s">
        <v>1515</v>
      </c>
      <c r="C3081" s="174" t="s">
        <v>1516</v>
      </c>
      <c r="D3081" s="175" t="s">
        <v>803</v>
      </c>
      <c r="E3081" s="168">
        <v>-1</v>
      </c>
      <c r="F3081" s="176">
        <v>159.62</v>
      </c>
      <c r="G3081" s="194" t="s">
        <v>98</v>
      </c>
      <c r="H3081" s="167">
        <v>-159.62</v>
      </c>
      <c r="I3081" s="178">
        <v>1</v>
      </c>
      <c r="J3081" s="167">
        <v>-159.62</v>
      </c>
      <c r="K3081" s="132"/>
      <c r="L3081" s="132"/>
      <c r="M3081" s="132"/>
      <c r="R3081" s="1">
        <v>0</v>
      </c>
      <c r="S3081" s="1">
        <v>0</v>
      </c>
      <c r="T3081" s="1">
        <v>0</v>
      </c>
      <c r="U3081" s="1">
        <v>0</v>
      </c>
    </row>
    <row r="3082" spans="1:21" s="1" customFormat="1" ht="14.25" outlineLevel="1">
      <c r="A3082" s="173"/>
      <c r="B3082" s="174"/>
      <c r="C3082" s="174" t="s">
        <v>90</v>
      </c>
      <c r="D3082" s="175" t="s">
        <v>91</v>
      </c>
      <c r="E3082" s="168">
        <v>128</v>
      </c>
      <c r="F3082" s="176"/>
      <c r="G3082" s="177"/>
      <c r="H3082" s="167">
        <v>49.55</v>
      </c>
      <c r="I3082" s="178">
        <v>128</v>
      </c>
      <c r="J3082" s="167">
        <v>49.55</v>
      </c>
      <c r="K3082" s="132"/>
      <c r="L3082" s="132"/>
      <c r="M3082" s="132"/>
    </row>
    <row r="3083" spans="1:21" s="1" customFormat="1" ht="14.25" outlineLevel="1">
      <c r="A3083" s="173"/>
      <c r="B3083" s="174"/>
      <c r="C3083" s="174" t="s">
        <v>92</v>
      </c>
      <c r="D3083" s="175" t="s">
        <v>91</v>
      </c>
      <c r="E3083" s="168">
        <v>83</v>
      </c>
      <c r="F3083" s="176"/>
      <c r="G3083" s="177"/>
      <c r="H3083" s="167">
        <v>32.130000000000003</v>
      </c>
      <c r="I3083" s="178">
        <v>83</v>
      </c>
      <c r="J3083" s="167">
        <v>32.130000000000003</v>
      </c>
      <c r="K3083" s="132"/>
      <c r="L3083" s="132"/>
      <c r="M3083" s="132"/>
    </row>
    <row r="3084" spans="1:21" s="1" customFormat="1" ht="14.25" outlineLevel="1">
      <c r="A3084" s="180"/>
      <c r="B3084" s="181"/>
      <c r="C3084" s="181" t="s">
        <v>93</v>
      </c>
      <c r="D3084" s="182" t="s">
        <v>94</v>
      </c>
      <c r="E3084" s="183">
        <v>2.9</v>
      </c>
      <c r="F3084" s="184"/>
      <c r="G3084" s="185" t="s">
        <v>451</v>
      </c>
      <c r="H3084" s="186">
        <v>4.0019999999999989</v>
      </c>
      <c r="I3084" s="187"/>
      <c r="J3084" s="186"/>
      <c r="K3084" s="132"/>
      <c r="L3084" s="132"/>
      <c r="M3084" s="132"/>
    </row>
    <row r="3085" spans="1:21" s="1" customFormat="1" ht="15" outlineLevel="1">
      <c r="A3085" s="132"/>
      <c r="B3085" s="132"/>
      <c r="C3085" s="188" t="s">
        <v>95</v>
      </c>
      <c r="D3085" s="132"/>
      <c r="E3085" s="132"/>
      <c r="F3085" s="132"/>
      <c r="G3085" s="245">
        <v>147.08000000000001</v>
      </c>
      <c r="H3085" s="245"/>
      <c r="I3085" s="245">
        <v>147.08000000000001</v>
      </c>
      <c r="J3085" s="245"/>
      <c r="K3085" s="132"/>
      <c r="L3085" s="132"/>
      <c r="M3085" s="132"/>
      <c r="O3085" s="113">
        <v>147.08000000000001</v>
      </c>
      <c r="P3085" s="113">
        <v>147.08000000000001</v>
      </c>
    </row>
    <row r="3086" spans="1:21" s="1" customFormat="1" ht="85.5" outlineLevel="1">
      <c r="A3086" s="180" t="s">
        <v>440</v>
      </c>
      <c r="B3086" s="181" t="s">
        <v>432</v>
      </c>
      <c r="C3086" s="181" t="s">
        <v>1517</v>
      </c>
      <c r="D3086" s="182" t="s">
        <v>454</v>
      </c>
      <c r="E3086" s="183">
        <v>1</v>
      </c>
      <c r="F3086" s="184">
        <v>1582.1</v>
      </c>
      <c r="G3086" s="185" t="s">
        <v>98</v>
      </c>
      <c r="H3086" s="186">
        <v>1582.1</v>
      </c>
      <c r="I3086" s="187">
        <v>1</v>
      </c>
      <c r="J3086" s="186">
        <v>1582.1</v>
      </c>
      <c r="K3086" s="132"/>
      <c r="L3086" s="132"/>
      <c r="M3086" s="132"/>
      <c r="R3086" s="1">
        <v>0</v>
      </c>
      <c r="S3086" s="1">
        <v>0</v>
      </c>
      <c r="T3086" s="1">
        <v>0</v>
      </c>
      <c r="U3086" s="1">
        <v>0</v>
      </c>
    </row>
    <row r="3087" spans="1:21" s="1" customFormat="1" ht="15" outlineLevel="1">
      <c r="A3087" s="132"/>
      <c r="B3087" s="132"/>
      <c r="C3087" s="188" t="s">
        <v>95</v>
      </c>
      <c r="D3087" s="132"/>
      <c r="E3087" s="132"/>
      <c r="F3087" s="132"/>
      <c r="G3087" s="245">
        <v>1582.1</v>
      </c>
      <c r="H3087" s="245"/>
      <c r="I3087" s="245">
        <v>1582.1</v>
      </c>
      <c r="J3087" s="245"/>
      <c r="K3087" s="132"/>
      <c r="L3087" s="132"/>
      <c r="M3087" s="132"/>
      <c r="O3087" s="1">
        <v>1582.1</v>
      </c>
      <c r="P3087" s="1">
        <v>1582.1</v>
      </c>
    </row>
    <row r="3088" spans="1:21" s="1" customFormat="1" ht="42.75" outlineLevel="1">
      <c r="A3088" s="173" t="s">
        <v>446</v>
      </c>
      <c r="B3088" s="174" t="s">
        <v>1511</v>
      </c>
      <c r="C3088" s="174" t="s">
        <v>1512</v>
      </c>
      <c r="D3088" s="175" t="s">
        <v>1513</v>
      </c>
      <c r="E3088" s="168">
        <v>1</v>
      </c>
      <c r="F3088" s="176"/>
      <c r="G3088" s="177"/>
      <c r="H3088" s="167"/>
      <c r="I3088" s="178" t="s">
        <v>98</v>
      </c>
      <c r="J3088" s="167"/>
      <c r="K3088" s="132"/>
      <c r="L3088" s="132"/>
      <c r="M3088" s="132"/>
      <c r="R3088" s="1">
        <v>49.55</v>
      </c>
      <c r="S3088" s="1">
        <v>49.55</v>
      </c>
      <c r="T3088" s="1">
        <v>32.130000000000003</v>
      </c>
      <c r="U3088" s="1">
        <v>32.130000000000003</v>
      </c>
    </row>
    <row r="3089" spans="1:21" s="1" customFormat="1" ht="14.25" outlineLevel="1">
      <c r="A3089" s="173"/>
      <c r="B3089" s="174"/>
      <c r="C3089" s="174" t="s">
        <v>88</v>
      </c>
      <c r="D3089" s="175"/>
      <c r="E3089" s="168"/>
      <c r="F3089" s="176">
        <v>27.9</v>
      </c>
      <c r="G3089" s="177" t="s">
        <v>451</v>
      </c>
      <c r="H3089" s="167">
        <v>38.5</v>
      </c>
      <c r="I3089" s="178">
        <v>1</v>
      </c>
      <c r="J3089" s="167">
        <v>38.5</v>
      </c>
      <c r="K3089" s="132"/>
      <c r="L3089" s="132"/>
      <c r="M3089" s="132"/>
      <c r="Q3089" s="1">
        <v>38.5</v>
      </c>
    </row>
    <row r="3090" spans="1:21" s="1" customFormat="1" ht="14.25" outlineLevel="1">
      <c r="A3090" s="173"/>
      <c r="B3090" s="174"/>
      <c r="C3090" s="174" t="s">
        <v>89</v>
      </c>
      <c r="D3090" s="175"/>
      <c r="E3090" s="168"/>
      <c r="F3090" s="176">
        <v>5.44</v>
      </c>
      <c r="G3090" s="177" t="s">
        <v>452</v>
      </c>
      <c r="H3090" s="167">
        <v>8.16</v>
      </c>
      <c r="I3090" s="178">
        <v>1</v>
      </c>
      <c r="J3090" s="167">
        <v>8.16</v>
      </c>
      <c r="K3090" s="132"/>
      <c r="L3090" s="132"/>
      <c r="M3090" s="132"/>
    </row>
    <row r="3091" spans="1:21" s="1" customFormat="1" ht="14.25" outlineLevel="1">
      <c r="A3091" s="173"/>
      <c r="B3091" s="174"/>
      <c r="C3091" s="174" t="s">
        <v>96</v>
      </c>
      <c r="D3091" s="175"/>
      <c r="E3091" s="168"/>
      <c r="F3091" s="176">
        <v>0.14000000000000001</v>
      </c>
      <c r="G3091" s="177" t="s">
        <v>452</v>
      </c>
      <c r="H3091" s="179">
        <v>0.21</v>
      </c>
      <c r="I3091" s="178">
        <v>1</v>
      </c>
      <c r="J3091" s="179">
        <v>0.21</v>
      </c>
      <c r="K3091" s="132"/>
      <c r="L3091" s="132"/>
      <c r="M3091" s="132"/>
      <c r="Q3091" s="1">
        <v>0.21</v>
      </c>
    </row>
    <row r="3092" spans="1:21" s="1" customFormat="1" ht="14.25" outlineLevel="1">
      <c r="A3092" s="173"/>
      <c r="B3092" s="174"/>
      <c r="C3092" s="174" t="s">
        <v>97</v>
      </c>
      <c r="D3092" s="175"/>
      <c r="E3092" s="168"/>
      <c r="F3092" s="176">
        <v>178.36</v>
      </c>
      <c r="G3092" s="177" t="s">
        <v>98</v>
      </c>
      <c r="H3092" s="167">
        <v>178.36</v>
      </c>
      <c r="I3092" s="178">
        <v>1</v>
      </c>
      <c r="J3092" s="167">
        <v>178.36</v>
      </c>
      <c r="K3092" s="132"/>
      <c r="L3092" s="132"/>
      <c r="M3092" s="132"/>
    </row>
    <row r="3093" spans="1:21" s="1" customFormat="1" ht="71.25" outlineLevel="1">
      <c r="A3093" s="173" t="s">
        <v>1518</v>
      </c>
      <c r="B3093" s="174" t="s">
        <v>1515</v>
      </c>
      <c r="C3093" s="174" t="s">
        <v>1516</v>
      </c>
      <c r="D3093" s="175" t="s">
        <v>803</v>
      </c>
      <c r="E3093" s="168">
        <v>-1</v>
      </c>
      <c r="F3093" s="176">
        <v>159.62</v>
      </c>
      <c r="G3093" s="194" t="s">
        <v>98</v>
      </c>
      <c r="H3093" s="167">
        <v>-159.62</v>
      </c>
      <c r="I3093" s="178">
        <v>1</v>
      </c>
      <c r="J3093" s="167">
        <v>-159.62</v>
      </c>
      <c r="K3093" s="132"/>
      <c r="L3093" s="132"/>
      <c r="M3093" s="132"/>
      <c r="R3093" s="1">
        <v>0</v>
      </c>
      <c r="S3093" s="1">
        <v>0</v>
      </c>
      <c r="T3093" s="1">
        <v>0</v>
      </c>
      <c r="U3093" s="1">
        <v>0</v>
      </c>
    </row>
    <row r="3094" spans="1:21" s="1" customFormat="1" ht="14.25" outlineLevel="1">
      <c r="A3094" s="173"/>
      <c r="B3094" s="174"/>
      <c r="C3094" s="174" t="s">
        <v>90</v>
      </c>
      <c r="D3094" s="175" t="s">
        <v>91</v>
      </c>
      <c r="E3094" s="168">
        <v>128</v>
      </c>
      <c r="F3094" s="176"/>
      <c r="G3094" s="177"/>
      <c r="H3094" s="167">
        <v>49.55</v>
      </c>
      <c r="I3094" s="178">
        <v>128</v>
      </c>
      <c r="J3094" s="167">
        <v>49.55</v>
      </c>
      <c r="K3094" s="132"/>
      <c r="L3094" s="132"/>
      <c r="M3094" s="132"/>
    </row>
    <row r="3095" spans="1:21" s="1" customFormat="1" ht="14.25" outlineLevel="1">
      <c r="A3095" s="173"/>
      <c r="B3095" s="174"/>
      <c r="C3095" s="174" t="s">
        <v>92</v>
      </c>
      <c r="D3095" s="175" t="s">
        <v>91</v>
      </c>
      <c r="E3095" s="168">
        <v>83</v>
      </c>
      <c r="F3095" s="176"/>
      <c r="G3095" s="177"/>
      <c r="H3095" s="167">
        <v>32.130000000000003</v>
      </c>
      <c r="I3095" s="178">
        <v>83</v>
      </c>
      <c r="J3095" s="167">
        <v>32.130000000000003</v>
      </c>
      <c r="K3095" s="132"/>
      <c r="L3095" s="132"/>
      <c r="M3095" s="132"/>
    </row>
    <row r="3096" spans="1:21" s="1" customFormat="1" ht="14.25" outlineLevel="1">
      <c r="A3096" s="180"/>
      <c r="B3096" s="181"/>
      <c r="C3096" s="181" t="s">
        <v>93</v>
      </c>
      <c r="D3096" s="182" t="s">
        <v>94</v>
      </c>
      <c r="E3096" s="183">
        <v>2.9</v>
      </c>
      <c r="F3096" s="184"/>
      <c r="G3096" s="185" t="s">
        <v>451</v>
      </c>
      <c r="H3096" s="186">
        <v>4.0019999999999989</v>
      </c>
      <c r="I3096" s="187"/>
      <c r="J3096" s="186"/>
      <c r="K3096" s="132"/>
      <c r="L3096" s="132"/>
      <c r="M3096" s="132"/>
    </row>
    <row r="3097" spans="1:21" s="1" customFormat="1" ht="15" outlineLevel="1">
      <c r="A3097" s="132"/>
      <c r="B3097" s="132"/>
      <c r="C3097" s="188" t="s">
        <v>95</v>
      </c>
      <c r="D3097" s="132"/>
      <c r="E3097" s="132"/>
      <c r="F3097" s="132"/>
      <c r="G3097" s="245">
        <v>147.08000000000001</v>
      </c>
      <c r="H3097" s="245"/>
      <c r="I3097" s="245">
        <v>147.08000000000001</v>
      </c>
      <c r="J3097" s="245"/>
      <c r="K3097" s="132"/>
      <c r="L3097" s="132"/>
      <c r="M3097" s="132"/>
      <c r="O3097" s="113">
        <v>147.08000000000001</v>
      </c>
      <c r="P3097" s="113">
        <v>147.08000000000001</v>
      </c>
    </row>
    <row r="3098" spans="1:21" s="1" customFormat="1" ht="85.5" outlineLevel="1">
      <c r="A3098" s="180" t="s">
        <v>744</v>
      </c>
      <c r="B3098" s="181" t="s">
        <v>432</v>
      </c>
      <c r="C3098" s="181" t="s">
        <v>1519</v>
      </c>
      <c r="D3098" s="182" t="s">
        <v>454</v>
      </c>
      <c r="E3098" s="183">
        <v>1</v>
      </c>
      <c r="F3098" s="184">
        <v>1652.04</v>
      </c>
      <c r="G3098" s="185" t="s">
        <v>98</v>
      </c>
      <c r="H3098" s="186">
        <v>1652.04</v>
      </c>
      <c r="I3098" s="187">
        <v>1</v>
      </c>
      <c r="J3098" s="186">
        <v>1652.04</v>
      </c>
      <c r="K3098" s="132"/>
      <c r="L3098" s="132"/>
      <c r="M3098" s="132"/>
      <c r="R3098" s="1">
        <v>0</v>
      </c>
      <c r="S3098" s="1">
        <v>0</v>
      </c>
      <c r="T3098" s="1">
        <v>0</v>
      </c>
      <c r="U3098" s="1">
        <v>0</v>
      </c>
    </row>
    <row r="3099" spans="1:21" s="1" customFormat="1" ht="15" outlineLevel="1">
      <c r="A3099" s="132"/>
      <c r="B3099" s="132"/>
      <c r="C3099" s="188" t="s">
        <v>95</v>
      </c>
      <c r="D3099" s="132"/>
      <c r="E3099" s="132"/>
      <c r="F3099" s="132"/>
      <c r="G3099" s="245">
        <v>1652.04</v>
      </c>
      <c r="H3099" s="245"/>
      <c r="I3099" s="245">
        <v>1652.04</v>
      </c>
      <c r="J3099" s="245"/>
      <c r="K3099" s="132"/>
      <c r="L3099" s="132"/>
      <c r="M3099" s="132"/>
      <c r="O3099" s="1">
        <v>1652.04</v>
      </c>
      <c r="P3099" s="1">
        <v>1652.04</v>
      </c>
    </row>
    <row r="3100" spans="1:21" s="1" customFormat="1" ht="42.75" outlineLevel="1">
      <c r="A3100" s="173" t="s">
        <v>453</v>
      </c>
      <c r="B3100" s="174" t="s">
        <v>1511</v>
      </c>
      <c r="C3100" s="174" t="s">
        <v>1512</v>
      </c>
      <c r="D3100" s="175" t="s">
        <v>1513</v>
      </c>
      <c r="E3100" s="168">
        <v>3</v>
      </c>
      <c r="F3100" s="176"/>
      <c r="G3100" s="177"/>
      <c r="H3100" s="167"/>
      <c r="I3100" s="178" t="s">
        <v>98</v>
      </c>
      <c r="J3100" s="167"/>
      <c r="K3100" s="132"/>
      <c r="L3100" s="132"/>
      <c r="M3100" s="132"/>
      <c r="R3100" s="1">
        <v>148.66</v>
      </c>
      <c r="S3100" s="1">
        <v>148.66</v>
      </c>
      <c r="T3100" s="1">
        <v>96.4</v>
      </c>
      <c r="U3100" s="1">
        <v>96.4</v>
      </c>
    </row>
    <row r="3101" spans="1:21" s="1" customFormat="1" ht="14.25" outlineLevel="1">
      <c r="A3101" s="173"/>
      <c r="B3101" s="174"/>
      <c r="C3101" s="174" t="s">
        <v>88</v>
      </c>
      <c r="D3101" s="175"/>
      <c r="E3101" s="168"/>
      <c r="F3101" s="176">
        <v>27.9</v>
      </c>
      <c r="G3101" s="177" t="s">
        <v>451</v>
      </c>
      <c r="H3101" s="167">
        <v>115.51</v>
      </c>
      <c r="I3101" s="178">
        <v>1</v>
      </c>
      <c r="J3101" s="167">
        <v>115.51</v>
      </c>
      <c r="K3101" s="132"/>
      <c r="L3101" s="132"/>
      <c r="M3101" s="132"/>
      <c r="Q3101" s="1">
        <v>115.51</v>
      </c>
    </row>
    <row r="3102" spans="1:21" s="1" customFormat="1" ht="14.25" outlineLevel="1">
      <c r="A3102" s="173"/>
      <c r="B3102" s="174"/>
      <c r="C3102" s="174" t="s">
        <v>89</v>
      </c>
      <c r="D3102" s="175"/>
      <c r="E3102" s="168"/>
      <c r="F3102" s="176">
        <v>5.44</v>
      </c>
      <c r="G3102" s="177" t="s">
        <v>452</v>
      </c>
      <c r="H3102" s="167">
        <v>24.48</v>
      </c>
      <c r="I3102" s="178">
        <v>1</v>
      </c>
      <c r="J3102" s="167">
        <v>24.48</v>
      </c>
      <c r="K3102" s="132"/>
      <c r="L3102" s="132"/>
      <c r="M3102" s="132"/>
    </row>
    <row r="3103" spans="1:21" s="1" customFormat="1" ht="14.25" outlineLevel="1">
      <c r="A3103" s="173"/>
      <c r="B3103" s="174"/>
      <c r="C3103" s="174" t="s">
        <v>96</v>
      </c>
      <c r="D3103" s="175"/>
      <c r="E3103" s="168"/>
      <c r="F3103" s="176">
        <v>0.14000000000000001</v>
      </c>
      <c r="G3103" s="177" t="s">
        <v>452</v>
      </c>
      <c r="H3103" s="179">
        <v>0.63</v>
      </c>
      <c r="I3103" s="178">
        <v>1</v>
      </c>
      <c r="J3103" s="179">
        <v>0.63</v>
      </c>
      <c r="K3103" s="132"/>
      <c r="L3103" s="132"/>
      <c r="M3103" s="132"/>
      <c r="Q3103" s="1">
        <v>0.63</v>
      </c>
    </row>
    <row r="3104" spans="1:21" s="1" customFormat="1" ht="14.25" outlineLevel="1">
      <c r="A3104" s="173"/>
      <c r="B3104" s="174"/>
      <c r="C3104" s="174" t="s">
        <v>97</v>
      </c>
      <c r="D3104" s="175"/>
      <c r="E3104" s="168"/>
      <c r="F3104" s="176">
        <v>178.36</v>
      </c>
      <c r="G3104" s="177" t="s">
        <v>98</v>
      </c>
      <c r="H3104" s="167">
        <v>535.08000000000004</v>
      </c>
      <c r="I3104" s="178">
        <v>1</v>
      </c>
      <c r="J3104" s="167">
        <v>535.08000000000004</v>
      </c>
      <c r="K3104" s="132"/>
      <c r="L3104" s="132"/>
      <c r="M3104" s="132"/>
    </row>
    <row r="3105" spans="1:21" s="1" customFormat="1" ht="71.25" outlineLevel="1">
      <c r="A3105" s="173" t="s">
        <v>1520</v>
      </c>
      <c r="B3105" s="174" t="s">
        <v>1515</v>
      </c>
      <c r="C3105" s="174" t="s">
        <v>1516</v>
      </c>
      <c r="D3105" s="175" t="s">
        <v>803</v>
      </c>
      <c r="E3105" s="168">
        <v>-3</v>
      </c>
      <c r="F3105" s="176">
        <v>159.62</v>
      </c>
      <c r="G3105" s="194" t="s">
        <v>98</v>
      </c>
      <c r="H3105" s="167">
        <v>-478.86</v>
      </c>
      <c r="I3105" s="178">
        <v>1</v>
      </c>
      <c r="J3105" s="167">
        <v>-478.86</v>
      </c>
      <c r="K3105" s="132"/>
      <c r="L3105" s="132"/>
      <c r="M3105" s="132"/>
      <c r="R3105" s="1">
        <v>0</v>
      </c>
      <c r="S3105" s="1">
        <v>0</v>
      </c>
      <c r="T3105" s="1">
        <v>0</v>
      </c>
      <c r="U3105" s="1">
        <v>0</v>
      </c>
    </row>
    <row r="3106" spans="1:21" s="1" customFormat="1" ht="14.25" outlineLevel="1">
      <c r="A3106" s="173"/>
      <c r="B3106" s="174"/>
      <c r="C3106" s="174" t="s">
        <v>90</v>
      </c>
      <c r="D3106" s="175" t="s">
        <v>91</v>
      </c>
      <c r="E3106" s="168">
        <v>128</v>
      </c>
      <c r="F3106" s="176"/>
      <c r="G3106" s="177"/>
      <c r="H3106" s="167">
        <v>148.66</v>
      </c>
      <c r="I3106" s="178">
        <v>128</v>
      </c>
      <c r="J3106" s="167">
        <v>148.66</v>
      </c>
      <c r="K3106" s="132"/>
      <c r="L3106" s="132"/>
      <c r="M3106" s="132"/>
    </row>
    <row r="3107" spans="1:21" s="1" customFormat="1" ht="14.25" outlineLevel="1">
      <c r="A3107" s="173"/>
      <c r="B3107" s="174"/>
      <c r="C3107" s="174" t="s">
        <v>92</v>
      </c>
      <c r="D3107" s="175" t="s">
        <v>91</v>
      </c>
      <c r="E3107" s="168">
        <v>83</v>
      </c>
      <c r="F3107" s="176"/>
      <c r="G3107" s="177"/>
      <c r="H3107" s="167">
        <v>96.4</v>
      </c>
      <c r="I3107" s="178">
        <v>83</v>
      </c>
      <c r="J3107" s="167">
        <v>96.4</v>
      </c>
      <c r="K3107" s="132"/>
      <c r="L3107" s="132"/>
      <c r="M3107" s="132"/>
    </row>
    <row r="3108" spans="1:21" s="1" customFormat="1" ht="14.25" outlineLevel="1">
      <c r="A3108" s="180"/>
      <c r="B3108" s="181"/>
      <c r="C3108" s="181" t="s">
        <v>93</v>
      </c>
      <c r="D3108" s="182" t="s">
        <v>94</v>
      </c>
      <c r="E3108" s="183">
        <v>2.9</v>
      </c>
      <c r="F3108" s="184"/>
      <c r="G3108" s="185" t="s">
        <v>451</v>
      </c>
      <c r="H3108" s="186">
        <v>12.005999999999997</v>
      </c>
      <c r="I3108" s="187"/>
      <c r="J3108" s="186"/>
      <c r="K3108" s="132"/>
      <c r="L3108" s="132"/>
      <c r="M3108" s="132"/>
    </row>
    <row r="3109" spans="1:21" s="1" customFormat="1" ht="15" outlineLevel="1">
      <c r="A3109" s="132"/>
      <c r="B3109" s="132"/>
      <c r="C3109" s="188" t="s">
        <v>95</v>
      </c>
      <c r="D3109" s="132"/>
      <c r="E3109" s="132"/>
      <c r="F3109" s="132"/>
      <c r="G3109" s="245">
        <v>441.27</v>
      </c>
      <c r="H3109" s="245"/>
      <c r="I3109" s="245">
        <v>441.27</v>
      </c>
      <c r="J3109" s="245"/>
      <c r="K3109" s="132"/>
      <c r="L3109" s="132"/>
      <c r="M3109" s="132"/>
      <c r="O3109" s="113">
        <v>441.27</v>
      </c>
      <c r="P3109" s="113">
        <v>441.27</v>
      </c>
    </row>
    <row r="3110" spans="1:21" s="1" customFormat="1" ht="71.25" outlineLevel="1">
      <c r="A3110" s="180" t="s">
        <v>455</v>
      </c>
      <c r="B3110" s="181" t="s">
        <v>432</v>
      </c>
      <c r="C3110" s="181" t="s">
        <v>1521</v>
      </c>
      <c r="D3110" s="182" t="s">
        <v>454</v>
      </c>
      <c r="E3110" s="183">
        <v>3</v>
      </c>
      <c r="F3110" s="184">
        <v>1410.61</v>
      </c>
      <c r="G3110" s="185" t="s">
        <v>98</v>
      </c>
      <c r="H3110" s="186">
        <v>4231.83</v>
      </c>
      <c r="I3110" s="187">
        <v>1</v>
      </c>
      <c r="J3110" s="186">
        <v>4231.83</v>
      </c>
      <c r="K3110" s="132"/>
      <c r="L3110" s="132"/>
      <c r="M3110" s="132"/>
      <c r="R3110" s="1">
        <v>0</v>
      </c>
      <c r="S3110" s="1">
        <v>0</v>
      </c>
      <c r="T3110" s="1">
        <v>0</v>
      </c>
      <c r="U3110" s="1">
        <v>0</v>
      </c>
    </row>
    <row r="3111" spans="1:21" s="1" customFormat="1" ht="15" outlineLevel="1">
      <c r="A3111" s="132"/>
      <c r="B3111" s="132"/>
      <c r="C3111" s="188" t="s">
        <v>95</v>
      </c>
      <c r="D3111" s="132"/>
      <c r="E3111" s="132"/>
      <c r="F3111" s="132"/>
      <c r="G3111" s="245">
        <v>4231.83</v>
      </c>
      <c r="H3111" s="245"/>
      <c r="I3111" s="245">
        <v>4231.83</v>
      </c>
      <c r="J3111" s="245"/>
      <c r="K3111" s="132"/>
      <c r="L3111" s="132"/>
      <c r="M3111" s="132"/>
      <c r="O3111" s="1">
        <v>4231.83</v>
      </c>
      <c r="P3111" s="1">
        <v>4231.83</v>
      </c>
    </row>
    <row r="3112" spans="1:21" s="1" customFormat="1" ht="42.75" outlineLevel="1">
      <c r="A3112" s="173" t="s">
        <v>456</v>
      </c>
      <c r="B3112" s="174" t="s">
        <v>1500</v>
      </c>
      <c r="C3112" s="174" t="s">
        <v>1501</v>
      </c>
      <c r="D3112" s="175" t="s">
        <v>460</v>
      </c>
      <c r="E3112" s="168">
        <v>1</v>
      </c>
      <c r="F3112" s="176"/>
      <c r="G3112" s="177"/>
      <c r="H3112" s="167"/>
      <c r="I3112" s="178" t="s">
        <v>98</v>
      </c>
      <c r="J3112" s="167"/>
      <c r="K3112" s="132"/>
      <c r="L3112" s="132"/>
      <c r="M3112" s="132"/>
      <c r="R3112" s="1">
        <v>75.2</v>
      </c>
      <c r="S3112" s="1">
        <v>75.2</v>
      </c>
      <c r="T3112" s="1">
        <v>56.4</v>
      </c>
      <c r="U3112" s="1">
        <v>56.4</v>
      </c>
    </row>
    <row r="3113" spans="1:21" s="1" customFormat="1" ht="14.25" outlineLevel="1">
      <c r="A3113" s="173"/>
      <c r="B3113" s="174"/>
      <c r="C3113" s="174" t="s">
        <v>88</v>
      </c>
      <c r="D3113" s="175"/>
      <c r="E3113" s="168"/>
      <c r="F3113" s="176">
        <v>78.08</v>
      </c>
      <c r="G3113" s="177" t="s">
        <v>771</v>
      </c>
      <c r="H3113" s="167">
        <v>93.7</v>
      </c>
      <c r="I3113" s="178">
        <v>1</v>
      </c>
      <c r="J3113" s="167">
        <v>93.7</v>
      </c>
      <c r="K3113" s="132"/>
      <c r="L3113" s="132"/>
      <c r="M3113" s="132"/>
      <c r="Q3113" s="1">
        <v>93.7</v>
      </c>
    </row>
    <row r="3114" spans="1:21" s="1" customFormat="1" ht="14.25" outlineLevel="1">
      <c r="A3114" s="173"/>
      <c r="B3114" s="174"/>
      <c r="C3114" s="174" t="s">
        <v>89</v>
      </c>
      <c r="D3114" s="175"/>
      <c r="E3114" s="168"/>
      <c r="F3114" s="176">
        <v>24.99</v>
      </c>
      <c r="G3114" s="177" t="s">
        <v>771</v>
      </c>
      <c r="H3114" s="167">
        <v>29.99</v>
      </c>
      <c r="I3114" s="178">
        <v>1</v>
      </c>
      <c r="J3114" s="167">
        <v>29.99</v>
      </c>
      <c r="K3114" s="132"/>
      <c r="L3114" s="132"/>
      <c r="M3114" s="132"/>
    </row>
    <row r="3115" spans="1:21" s="1" customFormat="1" ht="14.25" outlineLevel="1">
      <c r="A3115" s="173"/>
      <c r="B3115" s="174"/>
      <c r="C3115" s="174" t="s">
        <v>96</v>
      </c>
      <c r="D3115" s="175"/>
      <c r="E3115" s="168"/>
      <c r="F3115" s="176">
        <v>0.25</v>
      </c>
      <c r="G3115" s="177" t="s">
        <v>771</v>
      </c>
      <c r="H3115" s="179">
        <v>0.3</v>
      </c>
      <c r="I3115" s="178">
        <v>1</v>
      </c>
      <c r="J3115" s="179">
        <v>0.3</v>
      </c>
      <c r="K3115" s="132"/>
      <c r="L3115" s="132"/>
      <c r="M3115" s="132"/>
      <c r="Q3115" s="1">
        <v>0.3</v>
      </c>
    </row>
    <row r="3116" spans="1:21" s="1" customFormat="1" ht="14.25" outlineLevel="1">
      <c r="A3116" s="173"/>
      <c r="B3116" s="174"/>
      <c r="C3116" s="174" t="s">
        <v>97</v>
      </c>
      <c r="D3116" s="175"/>
      <c r="E3116" s="168"/>
      <c r="F3116" s="176">
        <v>26.06</v>
      </c>
      <c r="G3116" s="177" t="s">
        <v>98</v>
      </c>
      <c r="H3116" s="167">
        <v>26.06</v>
      </c>
      <c r="I3116" s="178">
        <v>1</v>
      </c>
      <c r="J3116" s="167">
        <v>26.06</v>
      </c>
      <c r="K3116" s="132"/>
      <c r="L3116" s="132"/>
      <c r="M3116" s="132"/>
    </row>
    <row r="3117" spans="1:21" s="1" customFormat="1" ht="14.25" outlineLevel="1">
      <c r="A3117" s="173"/>
      <c r="B3117" s="174"/>
      <c r="C3117" s="174" t="s">
        <v>90</v>
      </c>
      <c r="D3117" s="175" t="s">
        <v>91</v>
      </c>
      <c r="E3117" s="168">
        <v>80</v>
      </c>
      <c r="F3117" s="176"/>
      <c r="G3117" s="177"/>
      <c r="H3117" s="167">
        <v>75.2</v>
      </c>
      <c r="I3117" s="178">
        <v>80</v>
      </c>
      <c r="J3117" s="167">
        <v>75.2</v>
      </c>
      <c r="K3117" s="132"/>
      <c r="L3117" s="132"/>
      <c r="M3117" s="132"/>
    </row>
    <row r="3118" spans="1:21" s="1" customFormat="1" ht="14.25" outlineLevel="1">
      <c r="A3118" s="173"/>
      <c r="B3118" s="174"/>
      <c r="C3118" s="174" t="s">
        <v>92</v>
      </c>
      <c r="D3118" s="175" t="s">
        <v>91</v>
      </c>
      <c r="E3118" s="168">
        <v>60</v>
      </c>
      <c r="F3118" s="176"/>
      <c r="G3118" s="177"/>
      <c r="H3118" s="167">
        <v>56.4</v>
      </c>
      <c r="I3118" s="178">
        <v>60</v>
      </c>
      <c r="J3118" s="167">
        <v>56.4</v>
      </c>
      <c r="K3118" s="132"/>
      <c r="L3118" s="132"/>
      <c r="M3118" s="132"/>
    </row>
    <row r="3119" spans="1:21" s="1" customFormat="1" ht="14.25" outlineLevel="1">
      <c r="A3119" s="180"/>
      <c r="B3119" s="181"/>
      <c r="C3119" s="181" t="s">
        <v>93</v>
      </c>
      <c r="D3119" s="182" t="s">
        <v>94</v>
      </c>
      <c r="E3119" s="183">
        <v>8</v>
      </c>
      <c r="F3119" s="184"/>
      <c r="G3119" s="185" t="s">
        <v>771</v>
      </c>
      <c r="H3119" s="186">
        <v>9.6</v>
      </c>
      <c r="I3119" s="187"/>
      <c r="J3119" s="186"/>
      <c r="K3119" s="132"/>
      <c r="L3119" s="132"/>
      <c r="M3119" s="132"/>
    </row>
    <row r="3120" spans="1:21" s="1" customFormat="1" ht="15" outlineLevel="1">
      <c r="A3120" s="132"/>
      <c r="B3120" s="132"/>
      <c r="C3120" s="188" t="s">
        <v>95</v>
      </c>
      <c r="D3120" s="132"/>
      <c r="E3120" s="132"/>
      <c r="F3120" s="132"/>
      <c r="G3120" s="245">
        <v>281.35000000000002</v>
      </c>
      <c r="H3120" s="245"/>
      <c r="I3120" s="245">
        <v>281.35000000000002</v>
      </c>
      <c r="J3120" s="245"/>
      <c r="K3120" s="132"/>
      <c r="L3120" s="132"/>
      <c r="M3120" s="132"/>
      <c r="O3120" s="113">
        <v>281.35000000000002</v>
      </c>
      <c r="P3120" s="113">
        <v>281.35000000000002</v>
      </c>
    </row>
    <row r="3121" spans="1:21" s="1" customFormat="1" ht="71.25" outlineLevel="1">
      <c r="A3121" s="180" t="s">
        <v>457</v>
      </c>
      <c r="B3121" s="181" t="s">
        <v>432</v>
      </c>
      <c r="C3121" s="181" t="s">
        <v>1522</v>
      </c>
      <c r="D3121" s="182" t="s">
        <v>454</v>
      </c>
      <c r="E3121" s="183">
        <v>1</v>
      </c>
      <c r="F3121" s="184">
        <v>159.21</v>
      </c>
      <c r="G3121" s="185" t="s">
        <v>98</v>
      </c>
      <c r="H3121" s="186">
        <v>159.21</v>
      </c>
      <c r="I3121" s="187">
        <v>1</v>
      </c>
      <c r="J3121" s="186">
        <v>159.21</v>
      </c>
      <c r="K3121" s="132"/>
      <c r="L3121" s="132"/>
      <c r="M3121" s="132"/>
      <c r="R3121" s="1">
        <v>0</v>
      </c>
      <c r="S3121" s="1">
        <v>0</v>
      </c>
      <c r="T3121" s="1">
        <v>0</v>
      </c>
      <c r="U3121" s="1">
        <v>0</v>
      </c>
    </row>
    <row r="3122" spans="1:21" s="1" customFormat="1" ht="15" outlineLevel="1">
      <c r="A3122" s="132"/>
      <c r="B3122" s="132"/>
      <c r="C3122" s="188" t="s">
        <v>95</v>
      </c>
      <c r="D3122" s="132"/>
      <c r="E3122" s="132"/>
      <c r="F3122" s="132"/>
      <c r="G3122" s="245">
        <v>159.21</v>
      </c>
      <c r="H3122" s="245"/>
      <c r="I3122" s="245">
        <v>159.21</v>
      </c>
      <c r="J3122" s="245"/>
      <c r="K3122" s="132"/>
      <c r="L3122" s="132"/>
      <c r="M3122" s="132"/>
      <c r="O3122" s="1">
        <v>159.21</v>
      </c>
      <c r="P3122" s="1">
        <v>159.21</v>
      </c>
    </row>
    <row r="3123" spans="1:21" s="1" customFormat="1" ht="42.75" outlineLevel="1">
      <c r="A3123" s="173" t="s">
        <v>754</v>
      </c>
      <c r="B3123" s="174" t="s">
        <v>1500</v>
      </c>
      <c r="C3123" s="174" t="s">
        <v>1501</v>
      </c>
      <c r="D3123" s="175" t="s">
        <v>460</v>
      </c>
      <c r="E3123" s="168">
        <v>1</v>
      </c>
      <c r="F3123" s="176"/>
      <c r="G3123" s="177"/>
      <c r="H3123" s="167"/>
      <c r="I3123" s="178" t="s">
        <v>98</v>
      </c>
      <c r="J3123" s="167"/>
      <c r="K3123" s="132"/>
      <c r="L3123" s="132"/>
      <c r="M3123" s="132"/>
      <c r="R3123" s="1">
        <v>75.2</v>
      </c>
      <c r="S3123" s="1">
        <v>75.2</v>
      </c>
      <c r="T3123" s="1">
        <v>56.4</v>
      </c>
      <c r="U3123" s="1">
        <v>56.4</v>
      </c>
    </row>
    <row r="3124" spans="1:21" s="1" customFormat="1" ht="14.25" outlineLevel="1">
      <c r="A3124" s="173"/>
      <c r="B3124" s="174"/>
      <c r="C3124" s="174" t="s">
        <v>88</v>
      </c>
      <c r="D3124" s="175"/>
      <c r="E3124" s="168"/>
      <c r="F3124" s="176">
        <v>78.08</v>
      </c>
      <c r="G3124" s="177" t="s">
        <v>771</v>
      </c>
      <c r="H3124" s="167">
        <v>93.7</v>
      </c>
      <c r="I3124" s="178">
        <v>1</v>
      </c>
      <c r="J3124" s="167">
        <v>93.7</v>
      </c>
      <c r="K3124" s="132"/>
      <c r="L3124" s="132"/>
      <c r="M3124" s="132"/>
      <c r="Q3124" s="1">
        <v>93.7</v>
      </c>
    </row>
    <row r="3125" spans="1:21" s="1" customFormat="1" ht="14.25" outlineLevel="1">
      <c r="A3125" s="173"/>
      <c r="B3125" s="174"/>
      <c r="C3125" s="174" t="s">
        <v>89</v>
      </c>
      <c r="D3125" s="175"/>
      <c r="E3125" s="168"/>
      <c r="F3125" s="176">
        <v>24.99</v>
      </c>
      <c r="G3125" s="177" t="s">
        <v>771</v>
      </c>
      <c r="H3125" s="167">
        <v>29.99</v>
      </c>
      <c r="I3125" s="178">
        <v>1</v>
      </c>
      <c r="J3125" s="167">
        <v>29.99</v>
      </c>
      <c r="K3125" s="132"/>
      <c r="L3125" s="132"/>
      <c r="M3125" s="132"/>
    </row>
    <row r="3126" spans="1:21" s="1" customFormat="1" ht="14.25" outlineLevel="1">
      <c r="A3126" s="173"/>
      <c r="B3126" s="174"/>
      <c r="C3126" s="174" t="s">
        <v>96</v>
      </c>
      <c r="D3126" s="175"/>
      <c r="E3126" s="168"/>
      <c r="F3126" s="176">
        <v>0.25</v>
      </c>
      <c r="G3126" s="177" t="s">
        <v>771</v>
      </c>
      <c r="H3126" s="179">
        <v>0.3</v>
      </c>
      <c r="I3126" s="178">
        <v>1</v>
      </c>
      <c r="J3126" s="179">
        <v>0.3</v>
      </c>
      <c r="K3126" s="132"/>
      <c r="L3126" s="132"/>
      <c r="M3126" s="132"/>
      <c r="Q3126" s="1">
        <v>0.3</v>
      </c>
    </row>
    <row r="3127" spans="1:21" s="1" customFormat="1" ht="14.25" outlineLevel="1">
      <c r="A3127" s="173"/>
      <c r="B3127" s="174"/>
      <c r="C3127" s="174" t="s">
        <v>97</v>
      </c>
      <c r="D3127" s="175"/>
      <c r="E3127" s="168"/>
      <c r="F3127" s="176">
        <v>26.06</v>
      </c>
      <c r="G3127" s="177" t="s">
        <v>98</v>
      </c>
      <c r="H3127" s="167">
        <v>26.06</v>
      </c>
      <c r="I3127" s="178">
        <v>1</v>
      </c>
      <c r="J3127" s="167">
        <v>26.06</v>
      </c>
      <c r="K3127" s="132"/>
      <c r="L3127" s="132"/>
      <c r="M3127" s="132"/>
    </row>
    <row r="3128" spans="1:21" s="1" customFormat="1" ht="14.25" outlineLevel="1">
      <c r="A3128" s="173"/>
      <c r="B3128" s="174"/>
      <c r="C3128" s="174" t="s">
        <v>90</v>
      </c>
      <c r="D3128" s="175" t="s">
        <v>91</v>
      </c>
      <c r="E3128" s="168">
        <v>80</v>
      </c>
      <c r="F3128" s="176"/>
      <c r="G3128" s="177"/>
      <c r="H3128" s="167">
        <v>75.2</v>
      </c>
      <c r="I3128" s="178">
        <v>80</v>
      </c>
      <c r="J3128" s="167">
        <v>75.2</v>
      </c>
      <c r="K3128" s="132"/>
      <c r="L3128" s="132"/>
      <c r="M3128" s="132"/>
    </row>
    <row r="3129" spans="1:21" s="1" customFormat="1" ht="14.25" outlineLevel="1">
      <c r="A3129" s="173"/>
      <c r="B3129" s="174"/>
      <c r="C3129" s="174" t="s">
        <v>92</v>
      </c>
      <c r="D3129" s="175" t="s">
        <v>91</v>
      </c>
      <c r="E3129" s="168">
        <v>60</v>
      </c>
      <c r="F3129" s="176"/>
      <c r="G3129" s="177"/>
      <c r="H3129" s="167">
        <v>56.4</v>
      </c>
      <c r="I3129" s="178">
        <v>60</v>
      </c>
      <c r="J3129" s="167">
        <v>56.4</v>
      </c>
      <c r="K3129" s="132"/>
      <c r="L3129" s="132"/>
      <c r="M3129" s="132"/>
    </row>
    <row r="3130" spans="1:21" s="1" customFormat="1" ht="14.25" outlineLevel="1">
      <c r="A3130" s="180"/>
      <c r="B3130" s="181"/>
      <c r="C3130" s="181" t="s">
        <v>93</v>
      </c>
      <c r="D3130" s="182" t="s">
        <v>94</v>
      </c>
      <c r="E3130" s="183">
        <v>8</v>
      </c>
      <c r="F3130" s="184"/>
      <c r="G3130" s="185" t="s">
        <v>771</v>
      </c>
      <c r="H3130" s="186">
        <v>9.6</v>
      </c>
      <c r="I3130" s="187"/>
      <c r="J3130" s="186"/>
      <c r="K3130" s="132"/>
      <c r="L3130" s="132"/>
      <c r="M3130" s="132"/>
    </row>
    <row r="3131" spans="1:21" s="1" customFormat="1" ht="15" outlineLevel="1">
      <c r="A3131" s="132"/>
      <c r="B3131" s="132"/>
      <c r="C3131" s="188" t="s">
        <v>95</v>
      </c>
      <c r="D3131" s="132"/>
      <c r="E3131" s="132"/>
      <c r="F3131" s="132"/>
      <c r="G3131" s="245">
        <v>281.35000000000002</v>
      </c>
      <c r="H3131" s="245"/>
      <c r="I3131" s="245">
        <v>281.35000000000002</v>
      </c>
      <c r="J3131" s="245"/>
      <c r="K3131" s="132"/>
      <c r="L3131" s="132"/>
      <c r="M3131" s="132"/>
      <c r="O3131" s="113">
        <v>281.35000000000002</v>
      </c>
      <c r="P3131" s="113">
        <v>281.35000000000002</v>
      </c>
    </row>
    <row r="3132" spans="1:21" s="1" customFormat="1" ht="71.25" outlineLevel="1">
      <c r="A3132" s="180" t="s">
        <v>461</v>
      </c>
      <c r="B3132" s="181" t="s">
        <v>432</v>
      </c>
      <c r="C3132" s="181" t="s">
        <v>1523</v>
      </c>
      <c r="D3132" s="182" t="s">
        <v>454</v>
      </c>
      <c r="E3132" s="183">
        <v>1</v>
      </c>
      <c r="F3132" s="184">
        <v>125.2</v>
      </c>
      <c r="G3132" s="185" t="s">
        <v>98</v>
      </c>
      <c r="H3132" s="186">
        <v>125.2</v>
      </c>
      <c r="I3132" s="187">
        <v>1</v>
      </c>
      <c r="J3132" s="186">
        <v>125.2</v>
      </c>
      <c r="K3132" s="132"/>
      <c r="L3132" s="132"/>
      <c r="M3132" s="132"/>
      <c r="R3132" s="1">
        <v>0</v>
      </c>
      <c r="S3132" s="1">
        <v>0</v>
      </c>
      <c r="T3132" s="1">
        <v>0</v>
      </c>
      <c r="U3132" s="1">
        <v>0</v>
      </c>
    </row>
    <row r="3133" spans="1:21" s="1" customFormat="1" ht="15" outlineLevel="1">
      <c r="A3133" s="132"/>
      <c r="B3133" s="132"/>
      <c r="C3133" s="188" t="s">
        <v>95</v>
      </c>
      <c r="D3133" s="132"/>
      <c r="E3133" s="132"/>
      <c r="F3133" s="132"/>
      <c r="G3133" s="245">
        <v>125.2</v>
      </c>
      <c r="H3133" s="245"/>
      <c r="I3133" s="245">
        <v>125.2</v>
      </c>
      <c r="J3133" s="245"/>
      <c r="K3133" s="132"/>
      <c r="L3133" s="132"/>
      <c r="M3133" s="132"/>
      <c r="O3133" s="1">
        <v>125.2</v>
      </c>
      <c r="P3133" s="1">
        <v>125.2</v>
      </c>
    </row>
    <row r="3134" spans="1:21" s="1" customFormat="1" ht="42.75" outlineLevel="1">
      <c r="A3134" s="173" t="s">
        <v>464</v>
      </c>
      <c r="B3134" s="174" t="s">
        <v>1497</v>
      </c>
      <c r="C3134" s="174" t="s">
        <v>1498</v>
      </c>
      <c r="D3134" s="175" t="s">
        <v>460</v>
      </c>
      <c r="E3134" s="168">
        <v>5</v>
      </c>
      <c r="F3134" s="176"/>
      <c r="G3134" s="177"/>
      <c r="H3134" s="167"/>
      <c r="I3134" s="178" t="s">
        <v>98</v>
      </c>
      <c r="J3134" s="167"/>
      <c r="K3134" s="132"/>
      <c r="L3134" s="132"/>
      <c r="M3134" s="132"/>
      <c r="R3134" s="1">
        <v>235.44</v>
      </c>
      <c r="S3134" s="1">
        <v>235.44</v>
      </c>
      <c r="T3134" s="1">
        <v>176.58</v>
      </c>
      <c r="U3134" s="1">
        <v>176.58</v>
      </c>
    </row>
    <row r="3135" spans="1:21" s="1" customFormat="1" ht="14.25" outlineLevel="1">
      <c r="A3135" s="173"/>
      <c r="B3135" s="174"/>
      <c r="C3135" s="174" t="s">
        <v>88</v>
      </c>
      <c r="D3135" s="175"/>
      <c r="E3135" s="168"/>
      <c r="F3135" s="176">
        <v>48.8</v>
      </c>
      <c r="G3135" s="177" t="s">
        <v>771</v>
      </c>
      <c r="H3135" s="167">
        <v>292.8</v>
      </c>
      <c r="I3135" s="178">
        <v>1</v>
      </c>
      <c r="J3135" s="167">
        <v>292.8</v>
      </c>
      <c r="K3135" s="132"/>
      <c r="L3135" s="132"/>
      <c r="M3135" s="132"/>
      <c r="Q3135" s="1">
        <v>292.8</v>
      </c>
    </row>
    <row r="3136" spans="1:21" s="1" customFormat="1" ht="14.25" outlineLevel="1">
      <c r="A3136" s="173"/>
      <c r="B3136" s="174"/>
      <c r="C3136" s="174" t="s">
        <v>89</v>
      </c>
      <c r="D3136" s="175"/>
      <c r="E3136" s="168"/>
      <c r="F3136" s="176">
        <v>11.65</v>
      </c>
      <c r="G3136" s="177" t="s">
        <v>771</v>
      </c>
      <c r="H3136" s="167">
        <v>69.900000000000006</v>
      </c>
      <c r="I3136" s="178">
        <v>1</v>
      </c>
      <c r="J3136" s="167">
        <v>69.900000000000006</v>
      </c>
      <c r="K3136" s="132"/>
      <c r="L3136" s="132"/>
      <c r="M3136" s="132"/>
    </row>
    <row r="3137" spans="1:21" s="1" customFormat="1" ht="14.25" outlineLevel="1">
      <c r="A3137" s="173"/>
      <c r="B3137" s="174"/>
      <c r="C3137" s="174" t="s">
        <v>96</v>
      </c>
      <c r="D3137" s="175"/>
      <c r="E3137" s="168"/>
      <c r="F3137" s="176">
        <v>0.25</v>
      </c>
      <c r="G3137" s="177" t="s">
        <v>771</v>
      </c>
      <c r="H3137" s="179">
        <v>1.5</v>
      </c>
      <c r="I3137" s="178">
        <v>1</v>
      </c>
      <c r="J3137" s="179">
        <v>1.5</v>
      </c>
      <c r="K3137" s="132"/>
      <c r="L3137" s="132"/>
      <c r="M3137" s="132"/>
      <c r="Q3137" s="1">
        <v>1.5</v>
      </c>
    </row>
    <row r="3138" spans="1:21" s="1" customFormat="1" ht="14.25" outlineLevel="1">
      <c r="A3138" s="173"/>
      <c r="B3138" s="174"/>
      <c r="C3138" s="174" t="s">
        <v>97</v>
      </c>
      <c r="D3138" s="175"/>
      <c r="E3138" s="168"/>
      <c r="F3138" s="176">
        <v>14.68</v>
      </c>
      <c r="G3138" s="177" t="s">
        <v>98</v>
      </c>
      <c r="H3138" s="167">
        <v>73.400000000000006</v>
      </c>
      <c r="I3138" s="178">
        <v>1</v>
      </c>
      <c r="J3138" s="167">
        <v>73.400000000000006</v>
      </c>
      <c r="K3138" s="132"/>
      <c r="L3138" s="132"/>
      <c r="M3138" s="132"/>
    </row>
    <row r="3139" spans="1:21" s="1" customFormat="1" ht="14.25" outlineLevel="1">
      <c r="A3139" s="173"/>
      <c r="B3139" s="174"/>
      <c r="C3139" s="174" t="s">
        <v>90</v>
      </c>
      <c r="D3139" s="175" t="s">
        <v>91</v>
      </c>
      <c r="E3139" s="168">
        <v>80</v>
      </c>
      <c r="F3139" s="176"/>
      <c r="G3139" s="177"/>
      <c r="H3139" s="167">
        <v>235.44</v>
      </c>
      <c r="I3139" s="178">
        <v>80</v>
      </c>
      <c r="J3139" s="167">
        <v>235.44</v>
      </c>
      <c r="K3139" s="132"/>
      <c r="L3139" s="132"/>
      <c r="M3139" s="132"/>
    </row>
    <row r="3140" spans="1:21" s="1" customFormat="1" ht="14.25" outlineLevel="1">
      <c r="A3140" s="173"/>
      <c r="B3140" s="174"/>
      <c r="C3140" s="174" t="s">
        <v>92</v>
      </c>
      <c r="D3140" s="175" t="s">
        <v>91</v>
      </c>
      <c r="E3140" s="168">
        <v>60</v>
      </c>
      <c r="F3140" s="176"/>
      <c r="G3140" s="177"/>
      <c r="H3140" s="167">
        <v>176.58</v>
      </c>
      <c r="I3140" s="178">
        <v>60</v>
      </c>
      <c r="J3140" s="167">
        <v>176.58</v>
      </c>
      <c r="K3140" s="132"/>
      <c r="L3140" s="132"/>
      <c r="M3140" s="132"/>
    </row>
    <row r="3141" spans="1:21" s="1" customFormat="1" ht="14.25" outlineLevel="1">
      <c r="A3141" s="180"/>
      <c r="B3141" s="181"/>
      <c r="C3141" s="181" t="s">
        <v>93</v>
      </c>
      <c r="D3141" s="182" t="s">
        <v>94</v>
      </c>
      <c r="E3141" s="183">
        <v>5</v>
      </c>
      <c r="F3141" s="184"/>
      <c r="G3141" s="185" t="s">
        <v>771</v>
      </c>
      <c r="H3141" s="186">
        <v>30</v>
      </c>
      <c r="I3141" s="187"/>
      <c r="J3141" s="186"/>
      <c r="K3141" s="132"/>
      <c r="L3141" s="132"/>
      <c r="M3141" s="132"/>
    </row>
    <row r="3142" spans="1:21" s="1" customFormat="1" ht="15" outlineLevel="1">
      <c r="A3142" s="132"/>
      <c r="B3142" s="132"/>
      <c r="C3142" s="188" t="s">
        <v>95</v>
      </c>
      <c r="D3142" s="132"/>
      <c r="E3142" s="132"/>
      <c r="F3142" s="132"/>
      <c r="G3142" s="245">
        <v>848.12</v>
      </c>
      <c r="H3142" s="245"/>
      <c r="I3142" s="245">
        <v>848.12</v>
      </c>
      <c r="J3142" s="245"/>
      <c r="K3142" s="132"/>
      <c r="L3142" s="132"/>
      <c r="M3142" s="132"/>
      <c r="O3142" s="113">
        <v>848.12</v>
      </c>
      <c r="P3142" s="113">
        <v>848.12</v>
      </c>
    </row>
    <row r="3143" spans="1:21" s="1" customFormat="1" ht="71.25" outlineLevel="1">
      <c r="A3143" s="180" t="s">
        <v>465</v>
      </c>
      <c r="B3143" s="181" t="s">
        <v>432</v>
      </c>
      <c r="C3143" s="181" t="s">
        <v>1524</v>
      </c>
      <c r="D3143" s="182" t="s">
        <v>454</v>
      </c>
      <c r="E3143" s="183">
        <v>5</v>
      </c>
      <c r="F3143" s="184">
        <v>105.37</v>
      </c>
      <c r="G3143" s="185" t="s">
        <v>98</v>
      </c>
      <c r="H3143" s="186">
        <v>526.85</v>
      </c>
      <c r="I3143" s="187">
        <v>1</v>
      </c>
      <c r="J3143" s="186">
        <v>526.85</v>
      </c>
      <c r="K3143" s="132"/>
      <c r="L3143" s="132"/>
      <c r="M3143" s="132"/>
      <c r="R3143" s="1">
        <v>0</v>
      </c>
      <c r="S3143" s="1">
        <v>0</v>
      </c>
      <c r="T3143" s="1">
        <v>0</v>
      </c>
      <c r="U3143" s="1">
        <v>0</v>
      </c>
    </row>
    <row r="3144" spans="1:21" s="1" customFormat="1" ht="15" outlineLevel="1">
      <c r="A3144" s="132"/>
      <c r="B3144" s="132"/>
      <c r="C3144" s="188" t="s">
        <v>95</v>
      </c>
      <c r="D3144" s="132"/>
      <c r="E3144" s="132"/>
      <c r="F3144" s="132"/>
      <c r="G3144" s="245">
        <v>526.85</v>
      </c>
      <c r="H3144" s="245"/>
      <c r="I3144" s="245">
        <v>526.85</v>
      </c>
      <c r="J3144" s="245"/>
      <c r="K3144" s="132"/>
      <c r="L3144" s="132"/>
      <c r="M3144" s="132"/>
      <c r="O3144" s="1">
        <v>526.85</v>
      </c>
      <c r="P3144" s="1">
        <v>526.85</v>
      </c>
    </row>
    <row r="3145" spans="1:21" s="1" customFormat="1" ht="42.75" outlineLevel="1">
      <c r="A3145" s="173" t="s">
        <v>468</v>
      </c>
      <c r="B3145" s="174" t="s">
        <v>1525</v>
      </c>
      <c r="C3145" s="174" t="s">
        <v>1526</v>
      </c>
      <c r="D3145" s="175" t="s">
        <v>1527</v>
      </c>
      <c r="E3145" s="168">
        <v>51</v>
      </c>
      <c r="F3145" s="176"/>
      <c r="G3145" s="177"/>
      <c r="H3145" s="167"/>
      <c r="I3145" s="178" t="s">
        <v>98</v>
      </c>
      <c r="J3145" s="167"/>
      <c r="K3145" s="132"/>
      <c r="L3145" s="132"/>
      <c r="M3145" s="132"/>
      <c r="R3145" s="1">
        <v>857.63</v>
      </c>
      <c r="S3145" s="1">
        <v>857.63</v>
      </c>
      <c r="T3145" s="1">
        <v>556.12</v>
      </c>
      <c r="U3145" s="1">
        <v>556.12</v>
      </c>
    </row>
    <row r="3146" spans="1:21" s="1" customFormat="1" outlineLevel="1">
      <c r="A3146" s="132"/>
      <c r="B3146" s="132"/>
      <c r="C3146" s="189" t="s">
        <v>1528</v>
      </c>
      <c r="D3146" s="132"/>
      <c r="E3146" s="132"/>
      <c r="F3146" s="132"/>
      <c r="G3146" s="132"/>
      <c r="H3146" s="132"/>
      <c r="I3146" s="132"/>
      <c r="J3146" s="132"/>
      <c r="K3146" s="132"/>
      <c r="L3146" s="132"/>
      <c r="M3146" s="132"/>
    </row>
    <row r="3147" spans="1:21" s="1" customFormat="1" ht="14.25" outlineLevel="1">
      <c r="A3147" s="173"/>
      <c r="B3147" s="174"/>
      <c r="C3147" s="174" t="s">
        <v>88</v>
      </c>
      <c r="D3147" s="175"/>
      <c r="E3147" s="168"/>
      <c r="F3147" s="176">
        <v>9.52</v>
      </c>
      <c r="G3147" s="177" t="s">
        <v>451</v>
      </c>
      <c r="H3147" s="167">
        <v>670.02</v>
      </c>
      <c r="I3147" s="178">
        <v>1</v>
      </c>
      <c r="J3147" s="167">
        <v>670.02</v>
      </c>
      <c r="K3147" s="132"/>
      <c r="L3147" s="132"/>
      <c r="M3147" s="132"/>
      <c r="Q3147" s="1">
        <v>670.02</v>
      </c>
    </row>
    <row r="3148" spans="1:21" s="1" customFormat="1" ht="14.25" outlineLevel="1">
      <c r="A3148" s="173"/>
      <c r="B3148" s="174"/>
      <c r="C3148" s="174" t="s">
        <v>89</v>
      </c>
      <c r="D3148" s="175"/>
      <c r="E3148" s="168"/>
      <c r="F3148" s="176">
        <v>4.4400000000000004</v>
      </c>
      <c r="G3148" s="177" t="s">
        <v>452</v>
      </c>
      <c r="H3148" s="167">
        <v>339.66</v>
      </c>
      <c r="I3148" s="178">
        <v>1</v>
      </c>
      <c r="J3148" s="167">
        <v>339.66</v>
      </c>
      <c r="K3148" s="132"/>
      <c r="L3148" s="132"/>
      <c r="M3148" s="132"/>
    </row>
    <row r="3149" spans="1:21" s="1" customFormat="1" ht="14.25" outlineLevel="1">
      <c r="A3149" s="173"/>
      <c r="B3149" s="174"/>
      <c r="C3149" s="174" t="s">
        <v>97</v>
      </c>
      <c r="D3149" s="175"/>
      <c r="E3149" s="168"/>
      <c r="F3149" s="176">
        <v>72.760000000000005</v>
      </c>
      <c r="G3149" s="177" t="s">
        <v>98</v>
      </c>
      <c r="H3149" s="167">
        <v>3710.76</v>
      </c>
      <c r="I3149" s="178">
        <v>1</v>
      </c>
      <c r="J3149" s="167">
        <v>3710.76</v>
      </c>
      <c r="K3149" s="132"/>
      <c r="L3149" s="132"/>
      <c r="M3149" s="132"/>
    </row>
    <row r="3150" spans="1:21" s="1" customFormat="1" ht="57" outlineLevel="1">
      <c r="A3150" s="173" t="s">
        <v>472</v>
      </c>
      <c r="B3150" s="174" t="s">
        <v>1529</v>
      </c>
      <c r="C3150" s="174" t="s">
        <v>1530</v>
      </c>
      <c r="D3150" s="175" t="s">
        <v>454</v>
      </c>
      <c r="E3150" s="168">
        <v>-102</v>
      </c>
      <c r="F3150" s="176">
        <v>28</v>
      </c>
      <c r="G3150" s="194" t="s">
        <v>98</v>
      </c>
      <c r="H3150" s="167">
        <v>-2856</v>
      </c>
      <c r="I3150" s="178">
        <v>1</v>
      </c>
      <c r="J3150" s="167">
        <v>-2856</v>
      </c>
      <c r="K3150" s="132"/>
      <c r="L3150" s="132"/>
      <c r="M3150" s="132"/>
      <c r="R3150" s="1">
        <v>0</v>
      </c>
      <c r="S3150" s="1">
        <v>0</v>
      </c>
      <c r="T3150" s="1">
        <v>0</v>
      </c>
      <c r="U3150" s="1">
        <v>0</v>
      </c>
    </row>
    <row r="3151" spans="1:21" s="1" customFormat="1" ht="14.25" outlineLevel="1">
      <c r="A3151" s="173"/>
      <c r="B3151" s="174"/>
      <c r="C3151" s="174" t="s">
        <v>90</v>
      </c>
      <c r="D3151" s="175" t="s">
        <v>91</v>
      </c>
      <c r="E3151" s="168">
        <v>128</v>
      </c>
      <c r="F3151" s="176"/>
      <c r="G3151" s="177"/>
      <c r="H3151" s="167">
        <v>857.63</v>
      </c>
      <c r="I3151" s="178">
        <v>128</v>
      </c>
      <c r="J3151" s="167">
        <v>857.63</v>
      </c>
      <c r="K3151" s="132"/>
      <c r="L3151" s="132"/>
      <c r="M3151" s="132"/>
    </row>
    <row r="3152" spans="1:21" s="1" customFormat="1" ht="14.25" outlineLevel="1">
      <c r="A3152" s="173"/>
      <c r="B3152" s="174"/>
      <c r="C3152" s="174" t="s">
        <v>92</v>
      </c>
      <c r="D3152" s="175" t="s">
        <v>91</v>
      </c>
      <c r="E3152" s="168">
        <v>83</v>
      </c>
      <c r="F3152" s="176"/>
      <c r="G3152" s="177"/>
      <c r="H3152" s="167">
        <v>556.12</v>
      </c>
      <c r="I3152" s="178">
        <v>83</v>
      </c>
      <c r="J3152" s="167">
        <v>556.12</v>
      </c>
      <c r="K3152" s="132"/>
      <c r="L3152" s="132"/>
      <c r="M3152" s="132"/>
    </row>
    <row r="3153" spans="1:21" s="1" customFormat="1" ht="14.25" outlineLevel="1">
      <c r="A3153" s="180"/>
      <c r="B3153" s="181"/>
      <c r="C3153" s="181" t="s">
        <v>93</v>
      </c>
      <c r="D3153" s="182" t="s">
        <v>94</v>
      </c>
      <c r="E3153" s="183">
        <v>0.96</v>
      </c>
      <c r="F3153" s="184"/>
      <c r="G3153" s="185" t="s">
        <v>451</v>
      </c>
      <c r="H3153" s="186">
        <v>67.564799999999991</v>
      </c>
      <c r="I3153" s="187"/>
      <c r="J3153" s="186"/>
      <c r="K3153" s="132"/>
      <c r="L3153" s="132"/>
      <c r="M3153" s="132"/>
    </row>
    <row r="3154" spans="1:21" s="1" customFormat="1" ht="15" outlineLevel="1">
      <c r="A3154" s="132"/>
      <c r="B3154" s="132"/>
      <c r="C3154" s="188" t="s">
        <v>95</v>
      </c>
      <c r="D3154" s="132"/>
      <c r="E3154" s="132"/>
      <c r="F3154" s="132"/>
      <c r="G3154" s="245">
        <v>3278.1900000000005</v>
      </c>
      <c r="H3154" s="245"/>
      <c r="I3154" s="245">
        <v>3278.1899999999996</v>
      </c>
      <c r="J3154" s="245"/>
      <c r="K3154" s="132"/>
      <c r="L3154" s="132"/>
      <c r="M3154" s="132"/>
      <c r="O3154" s="113">
        <v>3278.1900000000005</v>
      </c>
      <c r="P3154" s="113">
        <v>3278.1899999999996</v>
      </c>
    </row>
    <row r="3155" spans="1:21" s="1" customFormat="1" ht="42.75" outlineLevel="1">
      <c r="A3155" s="180" t="s">
        <v>475</v>
      </c>
      <c r="B3155" s="181" t="s">
        <v>432</v>
      </c>
      <c r="C3155" s="181" t="s">
        <v>1531</v>
      </c>
      <c r="D3155" s="182" t="s">
        <v>454</v>
      </c>
      <c r="E3155" s="183">
        <v>2</v>
      </c>
      <c r="F3155" s="184">
        <v>48.41</v>
      </c>
      <c r="G3155" s="185" t="s">
        <v>98</v>
      </c>
      <c r="H3155" s="186">
        <v>96.82</v>
      </c>
      <c r="I3155" s="187">
        <v>1</v>
      </c>
      <c r="J3155" s="186">
        <v>96.82</v>
      </c>
      <c r="K3155" s="132"/>
      <c r="L3155" s="132"/>
      <c r="M3155" s="132"/>
      <c r="R3155" s="1">
        <v>0</v>
      </c>
      <c r="S3155" s="1">
        <v>0</v>
      </c>
      <c r="T3155" s="1">
        <v>0</v>
      </c>
      <c r="U3155" s="1">
        <v>0</v>
      </c>
    </row>
    <row r="3156" spans="1:21" s="1" customFormat="1" ht="15" outlineLevel="1">
      <c r="A3156" s="132"/>
      <c r="B3156" s="132"/>
      <c r="C3156" s="188" t="s">
        <v>95</v>
      </c>
      <c r="D3156" s="132"/>
      <c r="E3156" s="132"/>
      <c r="F3156" s="132"/>
      <c r="G3156" s="245">
        <v>96.82</v>
      </c>
      <c r="H3156" s="245"/>
      <c r="I3156" s="245">
        <v>96.82</v>
      </c>
      <c r="J3156" s="245"/>
      <c r="K3156" s="132"/>
      <c r="L3156" s="132"/>
      <c r="M3156" s="132"/>
      <c r="O3156" s="1">
        <v>96.82</v>
      </c>
      <c r="P3156" s="1">
        <v>96.82</v>
      </c>
    </row>
    <row r="3157" spans="1:21" s="1" customFormat="1" ht="42.75" outlineLevel="1">
      <c r="A3157" s="180" t="s">
        <v>478</v>
      </c>
      <c r="B3157" s="181" t="s">
        <v>432</v>
      </c>
      <c r="C3157" s="181" t="s">
        <v>1532</v>
      </c>
      <c r="D3157" s="182" t="s">
        <v>454</v>
      </c>
      <c r="E3157" s="183">
        <v>8</v>
      </c>
      <c r="F3157" s="184">
        <v>33.71</v>
      </c>
      <c r="G3157" s="185" t="s">
        <v>98</v>
      </c>
      <c r="H3157" s="186">
        <v>269.68</v>
      </c>
      <c r="I3157" s="187">
        <v>1</v>
      </c>
      <c r="J3157" s="186">
        <v>269.68</v>
      </c>
      <c r="K3157" s="132"/>
      <c r="L3157" s="132"/>
      <c r="M3157" s="132"/>
      <c r="R3157" s="1">
        <v>0</v>
      </c>
      <c r="S3157" s="1">
        <v>0</v>
      </c>
      <c r="T3157" s="1">
        <v>0</v>
      </c>
      <c r="U3157" s="1">
        <v>0</v>
      </c>
    </row>
    <row r="3158" spans="1:21" s="1" customFormat="1" ht="15" outlineLevel="1">
      <c r="A3158" s="132"/>
      <c r="B3158" s="132"/>
      <c r="C3158" s="188" t="s">
        <v>95</v>
      </c>
      <c r="D3158" s="132"/>
      <c r="E3158" s="132"/>
      <c r="F3158" s="132"/>
      <c r="G3158" s="245">
        <v>269.68</v>
      </c>
      <c r="H3158" s="245"/>
      <c r="I3158" s="245">
        <v>269.68</v>
      </c>
      <c r="J3158" s="245"/>
      <c r="K3158" s="132"/>
      <c r="L3158" s="132"/>
      <c r="M3158" s="132"/>
      <c r="O3158" s="1">
        <v>269.68</v>
      </c>
      <c r="P3158" s="1">
        <v>269.68</v>
      </c>
    </row>
    <row r="3159" spans="1:21" s="1" customFormat="1" ht="42.75" outlineLevel="1">
      <c r="A3159" s="180" t="s">
        <v>485</v>
      </c>
      <c r="B3159" s="181" t="s">
        <v>432</v>
      </c>
      <c r="C3159" s="181" t="s">
        <v>1533</v>
      </c>
      <c r="D3159" s="182" t="s">
        <v>454</v>
      </c>
      <c r="E3159" s="183">
        <v>7</v>
      </c>
      <c r="F3159" s="184">
        <v>35.61</v>
      </c>
      <c r="G3159" s="185" t="s">
        <v>98</v>
      </c>
      <c r="H3159" s="186">
        <v>249.27</v>
      </c>
      <c r="I3159" s="187">
        <v>1</v>
      </c>
      <c r="J3159" s="186">
        <v>249.27</v>
      </c>
      <c r="K3159" s="132"/>
      <c r="L3159" s="132"/>
      <c r="M3159" s="132"/>
      <c r="R3159" s="1">
        <v>0</v>
      </c>
      <c r="S3159" s="1">
        <v>0</v>
      </c>
      <c r="T3159" s="1">
        <v>0</v>
      </c>
      <c r="U3159" s="1">
        <v>0</v>
      </c>
    </row>
    <row r="3160" spans="1:21" s="1" customFormat="1" ht="15" outlineLevel="1">
      <c r="A3160" s="132"/>
      <c r="B3160" s="132"/>
      <c r="C3160" s="188" t="s">
        <v>95</v>
      </c>
      <c r="D3160" s="132"/>
      <c r="E3160" s="132"/>
      <c r="F3160" s="132"/>
      <c r="G3160" s="245">
        <v>249.27</v>
      </c>
      <c r="H3160" s="245"/>
      <c r="I3160" s="245">
        <v>249.27</v>
      </c>
      <c r="J3160" s="245"/>
      <c r="K3160" s="132"/>
      <c r="L3160" s="132"/>
      <c r="M3160" s="132"/>
      <c r="O3160" s="1">
        <v>249.27</v>
      </c>
      <c r="P3160" s="1">
        <v>249.27</v>
      </c>
    </row>
    <row r="3161" spans="1:21" s="1" customFormat="1" ht="42.75" outlineLevel="1">
      <c r="A3161" s="180" t="s">
        <v>487</v>
      </c>
      <c r="B3161" s="181" t="s">
        <v>432</v>
      </c>
      <c r="C3161" s="181" t="s">
        <v>1534</v>
      </c>
      <c r="D3161" s="182" t="s">
        <v>454</v>
      </c>
      <c r="E3161" s="183">
        <v>15</v>
      </c>
      <c r="F3161" s="184">
        <v>22.21</v>
      </c>
      <c r="G3161" s="185" t="s">
        <v>98</v>
      </c>
      <c r="H3161" s="186">
        <v>333.15</v>
      </c>
      <c r="I3161" s="187">
        <v>1</v>
      </c>
      <c r="J3161" s="186">
        <v>333.15</v>
      </c>
      <c r="K3161" s="132"/>
      <c r="L3161" s="132"/>
      <c r="M3161" s="132"/>
      <c r="R3161" s="1">
        <v>0</v>
      </c>
      <c r="S3161" s="1">
        <v>0</v>
      </c>
      <c r="T3161" s="1">
        <v>0</v>
      </c>
      <c r="U3161" s="1">
        <v>0</v>
      </c>
    </row>
    <row r="3162" spans="1:21" s="1" customFormat="1" ht="15" outlineLevel="1">
      <c r="A3162" s="132"/>
      <c r="B3162" s="132"/>
      <c r="C3162" s="188" t="s">
        <v>95</v>
      </c>
      <c r="D3162" s="132"/>
      <c r="E3162" s="132"/>
      <c r="F3162" s="132"/>
      <c r="G3162" s="245">
        <v>333.15</v>
      </c>
      <c r="H3162" s="245"/>
      <c r="I3162" s="245">
        <v>333.15</v>
      </c>
      <c r="J3162" s="245"/>
      <c r="K3162" s="132"/>
      <c r="L3162" s="132"/>
      <c r="M3162" s="132"/>
      <c r="O3162" s="1">
        <v>333.15</v>
      </c>
      <c r="P3162" s="1">
        <v>333.15</v>
      </c>
    </row>
    <row r="3163" spans="1:21" s="1" customFormat="1" ht="68.25" outlineLevel="1">
      <c r="A3163" s="180" t="s">
        <v>492</v>
      </c>
      <c r="B3163" s="181" t="s">
        <v>432</v>
      </c>
      <c r="C3163" s="181" t="s">
        <v>305</v>
      </c>
      <c r="D3163" s="182" t="s">
        <v>454</v>
      </c>
      <c r="E3163" s="183">
        <v>48</v>
      </c>
      <c r="F3163" s="184">
        <v>159.27000000000001</v>
      </c>
      <c r="G3163" s="185" t="s">
        <v>98</v>
      </c>
      <c r="H3163" s="186">
        <v>7644.96</v>
      </c>
      <c r="I3163" s="187">
        <v>1</v>
      </c>
      <c r="J3163" s="186">
        <v>7644.96</v>
      </c>
      <c r="K3163" s="132"/>
      <c r="L3163" s="132"/>
      <c r="M3163" s="132"/>
      <c r="R3163" s="1">
        <v>0</v>
      </c>
      <c r="S3163" s="1">
        <v>0</v>
      </c>
      <c r="T3163" s="1">
        <v>0</v>
      </c>
      <c r="U3163" s="1">
        <v>0</v>
      </c>
    </row>
    <row r="3164" spans="1:21" s="1" customFormat="1" ht="15" outlineLevel="1">
      <c r="A3164" s="132"/>
      <c r="B3164" s="132"/>
      <c r="C3164" s="188" t="s">
        <v>95</v>
      </c>
      <c r="D3164" s="132"/>
      <c r="E3164" s="132"/>
      <c r="F3164" s="132"/>
      <c r="G3164" s="245">
        <v>7644.96</v>
      </c>
      <c r="H3164" s="245"/>
      <c r="I3164" s="245">
        <v>7644.96</v>
      </c>
      <c r="J3164" s="245"/>
      <c r="K3164" s="132"/>
      <c r="L3164" s="132"/>
      <c r="M3164" s="132"/>
      <c r="O3164" s="1">
        <v>7644.96</v>
      </c>
      <c r="P3164" s="1">
        <v>7644.96</v>
      </c>
    </row>
    <row r="3165" spans="1:21" s="1" customFormat="1" ht="42.75" outlineLevel="1">
      <c r="A3165" s="173" t="s">
        <v>496</v>
      </c>
      <c r="B3165" s="174" t="s">
        <v>1525</v>
      </c>
      <c r="C3165" s="174" t="s">
        <v>1526</v>
      </c>
      <c r="D3165" s="175" t="s">
        <v>1527</v>
      </c>
      <c r="E3165" s="168">
        <v>3</v>
      </c>
      <c r="F3165" s="176"/>
      <c r="G3165" s="177"/>
      <c r="H3165" s="167"/>
      <c r="I3165" s="178" t="s">
        <v>98</v>
      </c>
      <c r="J3165" s="167"/>
      <c r="K3165" s="132"/>
      <c r="L3165" s="132"/>
      <c r="M3165" s="132"/>
      <c r="R3165" s="1">
        <v>50.44</v>
      </c>
      <c r="S3165" s="1">
        <v>50.44</v>
      </c>
      <c r="T3165" s="1">
        <v>32.71</v>
      </c>
      <c r="U3165" s="1">
        <v>32.71</v>
      </c>
    </row>
    <row r="3166" spans="1:21" s="1" customFormat="1" ht="14.25" outlineLevel="1">
      <c r="A3166" s="173"/>
      <c r="B3166" s="174"/>
      <c r="C3166" s="174" t="s">
        <v>88</v>
      </c>
      <c r="D3166" s="175"/>
      <c r="E3166" s="168"/>
      <c r="F3166" s="176">
        <v>9.52</v>
      </c>
      <c r="G3166" s="177" t="s">
        <v>451</v>
      </c>
      <c r="H3166" s="167">
        <v>39.409999999999997</v>
      </c>
      <c r="I3166" s="178">
        <v>1</v>
      </c>
      <c r="J3166" s="167">
        <v>39.409999999999997</v>
      </c>
      <c r="K3166" s="132"/>
      <c r="L3166" s="132"/>
      <c r="M3166" s="132"/>
      <c r="Q3166" s="1">
        <v>39.409999999999997</v>
      </c>
    </row>
    <row r="3167" spans="1:21" s="1" customFormat="1" ht="14.25" outlineLevel="1">
      <c r="A3167" s="173"/>
      <c r="B3167" s="174"/>
      <c r="C3167" s="174" t="s">
        <v>89</v>
      </c>
      <c r="D3167" s="175"/>
      <c r="E3167" s="168"/>
      <c r="F3167" s="176">
        <v>4.4400000000000004</v>
      </c>
      <c r="G3167" s="177" t="s">
        <v>452</v>
      </c>
      <c r="H3167" s="167">
        <v>19.98</v>
      </c>
      <c r="I3167" s="178">
        <v>1</v>
      </c>
      <c r="J3167" s="167">
        <v>19.98</v>
      </c>
      <c r="K3167" s="132"/>
      <c r="L3167" s="132"/>
      <c r="M3167" s="132"/>
    </row>
    <row r="3168" spans="1:21" s="1" customFormat="1" ht="14.25" outlineLevel="1">
      <c r="A3168" s="173"/>
      <c r="B3168" s="174"/>
      <c r="C3168" s="174" t="s">
        <v>97</v>
      </c>
      <c r="D3168" s="175"/>
      <c r="E3168" s="168"/>
      <c r="F3168" s="176">
        <v>72.760000000000005</v>
      </c>
      <c r="G3168" s="177" t="s">
        <v>98</v>
      </c>
      <c r="H3168" s="167">
        <v>218.28</v>
      </c>
      <c r="I3168" s="178">
        <v>1</v>
      </c>
      <c r="J3168" s="167">
        <v>218.28</v>
      </c>
      <c r="K3168" s="132"/>
      <c r="L3168" s="132"/>
      <c r="M3168" s="132"/>
    </row>
    <row r="3169" spans="1:21" s="1" customFormat="1" ht="57" outlineLevel="1">
      <c r="A3169" s="173" t="s">
        <v>1535</v>
      </c>
      <c r="B3169" s="174" t="s">
        <v>1529</v>
      </c>
      <c r="C3169" s="174" t="s">
        <v>1530</v>
      </c>
      <c r="D3169" s="175" t="s">
        <v>454</v>
      </c>
      <c r="E3169" s="168">
        <v>-6</v>
      </c>
      <c r="F3169" s="176">
        <v>28</v>
      </c>
      <c r="G3169" s="194" t="s">
        <v>98</v>
      </c>
      <c r="H3169" s="167">
        <v>-168</v>
      </c>
      <c r="I3169" s="178">
        <v>1</v>
      </c>
      <c r="J3169" s="167">
        <v>-168</v>
      </c>
      <c r="K3169" s="132"/>
      <c r="L3169" s="132"/>
      <c r="M3169" s="132"/>
      <c r="R3169" s="1">
        <v>0</v>
      </c>
      <c r="S3169" s="1">
        <v>0</v>
      </c>
      <c r="T3169" s="1">
        <v>0</v>
      </c>
      <c r="U3169" s="1">
        <v>0</v>
      </c>
    </row>
    <row r="3170" spans="1:21" s="1" customFormat="1" ht="14.25" outlineLevel="1">
      <c r="A3170" s="173"/>
      <c r="B3170" s="174"/>
      <c r="C3170" s="174" t="s">
        <v>90</v>
      </c>
      <c r="D3170" s="175" t="s">
        <v>91</v>
      </c>
      <c r="E3170" s="168">
        <v>128</v>
      </c>
      <c r="F3170" s="176"/>
      <c r="G3170" s="177"/>
      <c r="H3170" s="167">
        <v>50.44</v>
      </c>
      <c r="I3170" s="178">
        <v>128</v>
      </c>
      <c r="J3170" s="167">
        <v>50.44</v>
      </c>
      <c r="K3170" s="132"/>
      <c r="L3170" s="132"/>
      <c r="M3170" s="132"/>
    </row>
    <row r="3171" spans="1:21" s="1" customFormat="1" ht="14.25" outlineLevel="1">
      <c r="A3171" s="173"/>
      <c r="B3171" s="174"/>
      <c r="C3171" s="174" t="s">
        <v>92</v>
      </c>
      <c r="D3171" s="175" t="s">
        <v>91</v>
      </c>
      <c r="E3171" s="168">
        <v>83</v>
      </c>
      <c r="F3171" s="176"/>
      <c r="G3171" s="177"/>
      <c r="H3171" s="167">
        <v>32.71</v>
      </c>
      <c r="I3171" s="178">
        <v>83</v>
      </c>
      <c r="J3171" s="167">
        <v>32.71</v>
      </c>
      <c r="K3171" s="132"/>
      <c r="L3171" s="132"/>
      <c r="M3171" s="132"/>
    </row>
    <row r="3172" spans="1:21" s="1" customFormat="1" ht="14.25" outlineLevel="1">
      <c r="A3172" s="180"/>
      <c r="B3172" s="181"/>
      <c r="C3172" s="181" t="s">
        <v>93</v>
      </c>
      <c r="D3172" s="182" t="s">
        <v>94</v>
      </c>
      <c r="E3172" s="183">
        <v>0.96</v>
      </c>
      <c r="F3172" s="184"/>
      <c r="G3172" s="185" t="s">
        <v>451</v>
      </c>
      <c r="H3172" s="186">
        <v>3.9743999999999993</v>
      </c>
      <c r="I3172" s="187"/>
      <c r="J3172" s="186"/>
      <c r="K3172" s="132"/>
      <c r="L3172" s="132"/>
      <c r="M3172" s="132"/>
    </row>
    <row r="3173" spans="1:21" s="1" customFormat="1" ht="15" outlineLevel="1">
      <c r="A3173" s="132"/>
      <c r="B3173" s="132"/>
      <c r="C3173" s="188" t="s">
        <v>95</v>
      </c>
      <c r="D3173" s="132"/>
      <c r="E3173" s="132"/>
      <c r="F3173" s="132"/>
      <c r="G3173" s="245">
        <v>192.82000000000002</v>
      </c>
      <c r="H3173" s="245"/>
      <c r="I3173" s="245">
        <v>192.82000000000002</v>
      </c>
      <c r="J3173" s="245"/>
      <c r="K3173" s="132"/>
      <c r="L3173" s="132"/>
      <c r="M3173" s="132"/>
      <c r="O3173" s="113">
        <v>192.82000000000002</v>
      </c>
      <c r="P3173" s="113">
        <v>192.82000000000002</v>
      </c>
    </row>
    <row r="3174" spans="1:21" s="1" customFormat="1" ht="68.25" outlineLevel="1">
      <c r="A3174" s="180" t="s">
        <v>501</v>
      </c>
      <c r="B3174" s="181" t="s">
        <v>432</v>
      </c>
      <c r="C3174" s="181" t="s">
        <v>306</v>
      </c>
      <c r="D3174" s="182" t="s">
        <v>454</v>
      </c>
      <c r="E3174" s="183">
        <v>1</v>
      </c>
      <c r="F3174" s="184">
        <v>191.21</v>
      </c>
      <c r="G3174" s="185" t="s">
        <v>98</v>
      </c>
      <c r="H3174" s="186">
        <v>191.21</v>
      </c>
      <c r="I3174" s="187">
        <v>1</v>
      </c>
      <c r="J3174" s="186">
        <v>191.21</v>
      </c>
      <c r="K3174" s="132"/>
      <c r="L3174" s="132"/>
      <c r="M3174" s="132"/>
      <c r="R3174" s="1">
        <v>0</v>
      </c>
      <c r="S3174" s="1">
        <v>0</v>
      </c>
      <c r="T3174" s="1">
        <v>0</v>
      </c>
      <c r="U3174" s="1">
        <v>0</v>
      </c>
    </row>
    <row r="3175" spans="1:21" s="1" customFormat="1" ht="15" outlineLevel="1">
      <c r="A3175" s="132"/>
      <c r="B3175" s="132"/>
      <c r="C3175" s="188" t="s">
        <v>95</v>
      </c>
      <c r="D3175" s="132"/>
      <c r="E3175" s="132"/>
      <c r="F3175" s="132"/>
      <c r="G3175" s="245">
        <v>191.21</v>
      </c>
      <c r="H3175" s="245"/>
      <c r="I3175" s="245">
        <v>191.21</v>
      </c>
      <c r="J3175" s="245"/>
      <c r="K3175" s="132"/>
      <c r="L3175" s="132"/>
      <c r="M3175" s="132"/>
      <c r="O3175" s="1">
        <v>191.21</v>
      </c>
      <c r="P3175" s="1">
        <v>191.21</v>
      </c>
    </row>
    <row r="3176" spans="1:21" s="1" customFormat="1" ht="68.25" outlineLevel="1">
      <c r="A3176" s="180" t="s">
        <v>504</v>
      </c>
      <c r="B3176" s="181" t="s">
        <v>432</v>
      </c>
      <c r="C3176" s="181" t="s">
        <v>307</v>
      </c>
      <c r="D3176" s="182" t="s">
        <v>454</v>
      </c>
      <c r="E3176" s="183">
        <v>2</v>
      </c>
      <c r="F3176" s="184">
        <v>202.55</v>
      </c>
      <c r="G3176" s="185" t="s">
        <v>98</v>
      </c>
      <c r="H3176" s="186">
        <v>405.1</v>
      </c>
      <c r="I3176" s="187">
        <v>1</v>
      </c>
      <c r="J3176" s="186">
        <v>405.1</v>
      </c>
      <c r="K3176" s="132"/>
      <c r="L3176" s="132"/>
      <c r="M3176" s="132"/>
      <c r="R3176" s="1">
        <v>0</v>
      </c>
      <c r="S3176" s="1">
        <v>0</v>
      </c>
      <c r="T3176" s="1">
        <v>0</v>
      </c>
      <c r="U3176" s="1">
        <v>0</v>
      </c>
    </row>
    <row r="3177" spans="1:21" s="1" customFormat="1" ht="15" outlineLevel="1">
      <c r="A3177" s="132"/>
      <c r="B3177" s="132"/>
      <c r="C3177" s="188" t="s">
        <v>95</v>
      </c>
      <c r="D3177" s="132"/>
      <c r="E3177" s="132"/>
      <c r="F3177" s="132"/>
      <c r="G3177" s="245">
        <v>405.1</v>
      </c>
      <c r="H3177" s="245"/>
      <c r="I3177" s="245">
        <v>405.1</v>
      </c>
      <c r="J3177" s="245"/>
      <c r="K3177" s="132"/>
      <c r="L3177" s="132"/>
      <c r="M3177" s="132"/>
      <c r="O3177" s="1">
        <v>405.1</v>
      </c>
      <c r="P3177" s="1">
        <v>405.1</v>
      </c>
    </row>
    <row r="3178" spans="1:21" s="1" customFormat="1" ht="28.5" outlineLevel="1">
      <c r="A3178" s="173" t="s">
        <v>506</v>
      </c>
      <c r="B3178" s="174" t="s">
        <v>1380</v>
      </c>
      <c r="C3178" s="174" t="s">
        <v>1381</v>
      </c>
      <c r="D3178" s="175" t="s">
        <v>1382</v>
      </c>
      <c r="E3178" s="168">
        <v>2</v>
      </c>
      <c r="F3178" s="176"/>
      <c r="G3178" s="177"/>
      <c r="H3178" s="167"/>
      <c r="I3178" s="178" t="s">
        <v>98</v>
      </c>
      <c r="J3178" s="167"/>
      <c r="K3178" s="132"/>
      <c r="L3178" s="132"/>
      <c r="M3178" s="132"/>
      <c r="R3178" s="1">
        <v>7.71</v>
      </c>
      <c r="S3178" s="1">
        <v>7.71</v>
      </c>
      <c r="T3178" s="1">
        <v>5</v>
      </c>
      <c r="U3178" s="1">
        <v>5</v>
      </c>
    </row>
    <row r="3179" spans="1:21" s="1" customFormat="1" ht="14.25" outlineLevel="1">
      <c r="A3179" s="173"/>
      <c r="B3179" s="174"/>
      <c r="C3179" s="174" t="s">
        <v>88</v>
      </c>
      <c r="D3179" s="175"/>
      <c r="E3179" s="168"/>
      <c r="F3179" s="176">
        <v>2.1800000000000002</v>
      </c>
      <c r="G3179" s="177" t="s">
        <v>451</v>
      </c>
      <c r="H3179" s="167">
        <v>6.02</v>
      </c>
      <c r="I3179" s="178">
        <v>1</v>
      </c>
      <c r="J3179" s="167">
        <v>6.02</v>
      </c>
      <c r="K3179" s="132"/>
      <c r="L3179" s="132"/>
      <c r="M3179" s="132"/>
      <c r="Q3179" s="1">
        <v>6.02</v>
      </c>
    </row>
    <row r="3180" spans="1:21" s="1" customFormat="1" ht="14.25" outlineLevel="1">
      <c r="A3180" s="173"/>
      <c r="B3180" s="174"/>
      <c r="C3180" s="174" t="s">
        <v>97</v>
      </c>
      <c r="D3180" s="175"/>
      <c r="E3180" s="168"/>
      <c r="F3180" s="176">
        <v>224.54</v>
      </c>
      <c r="G3180" s="177" t="s">
        <v>98</v>
      </c>
      <c r="H3180" s="167">
        <v>449.08</v>
      </c>
      <c r="I3180" s="178">
        <v>1</v>
      </c>
      <c r="J3180" s="167">
        <v>449.08</v>
      </c>
      <c r="K3180" s="132"/>
      <c r="L3180" s="132"/>
      <c r="M3180" s="132"/>
    </row>
    <row r="3181" spans="1:21" s="1" customFormat="1" ht="57" outlineLevel="1">
      <c r="A3181" s="173" t="s">
        <v>1536</v>
      </c>
      <c r="B3181" s="174" t="s">
        <v>1537</v>
      </c>
      <c r="C3181" s="174" t="s">
        <v>1538</v>
      </c>
      <c r="D3181" s="175" t="s">
        <v>803</v>
      </c>
      <c r="E3181" s="168">
        <v>-2</v>
      </c>
      <c r="F3181" s="176">
        <v>223.7</v>
      </c>
      <c r="G3181" s="194" t="s">
        <v>98</v>
      </c>
      <c r="H3181" s="167">
        <v>-447.4</v>
      </c>
      <c r="I3181" s="178">
        <v>1</v>
      </c>
      <c r="J3181" s="167">
        <v>-447.4</v>
      </c>
      <c r="K3181" s="132"/>
      <c r="L3181" s="132"/>
      <c r="M3181" s="132"/>
      <c r="R3181" s="1">
        <v>0</v>
      </c>
      <c r="S3181" s="1">
        <v>0</v>
      </c>
      <c r="T3181" s="1">
        <v>0</v>
      </c>
      <c r="U3181" s="1">
        <v>0</v>
      </c>
    </row>
    <row r="3182" spans="1:21" s="1" customFormat="1" ht="14.25" outlineLevel="1">
      <c r="A3182" s="173"/>
      <c r="B3182" s="174"/>
      <c r="C3182" s="174" t="s">
        <v>90</v>
      </c>
      <c r="D3182" s="175" t="s">
        <v>91</v>
      </c>
      <c r="E3182" s="168">
        <v>128</v>
      </c>
      <c r="F3182" s="176"/>
      <c r="G3182" s="177"/>
      <c r="H3182" s="167">
        <v>7.71</v>
      </c>
      <c r="I3182" s="178">
        <v>128</v>
      </c>
      <c r="J3182" s="167">
        <v>7.71</v>
      </c>
      <c r="K3182" s="132"/>
      <c r="L3182" s="132"/>
      <c r="M3182" s="132"/>
    </row>
    <row r="3183" spans="1:21" s="1" customFormat="1" ht="14.25" outlineLevel="1">
      <c r="A3183" s="173"/>
      <c r="B3183" s="174"/>
      <c r="C3183" s="174" t="s">
        <v>92</v>
      </c>
      <c r="D3183" s="175" t="s">
        <v>91</v>
      </c>
      <c r="E3183" s="168">
        <v>83</v>
      </c>
      <c r="F3183" s="176"/>
      <c r="G3183" s="177"/>
      <c r="H3183" s="167">
        <v>5</v>
      </c>
      <c r="I3183" s="178">
        <v>83</v>
      </c>
      <c r="J3183" s="167">
        <v>5</v>
      </c>
      <c r="K3183" s="132"/>
      <c r="L3183" s="132"/>
      <c r="M3183" s="132"/>
    </row>
    <row r="3184" spans="1:21" s="1" customFormat="1" ht="14.25" outlineLevel="1">
      <c r="A3184" s="180"/>
      <c r="B3184" s="181"/>
      <c r="C3184" s="181" t="s">
        <v>93</v>
      </c>
      <c r="D3184" s="182" t="s">
        <v>94</v>
      </c>
      <c r="E3184" s="183">
        <v>0.22</v>
      </c>
      <c r="F3184" s="184"/>
      <c r="G3184" s="185" t="s">
        <v>451</v>
      </c>
      <c r="H3184" s="186">
        <v>0.60719999999999996</v>
      </c>
      <c r="I3184" s="187"/>
      <c r="J3184" s="186"/>
      <c r="K3184" s="132"/>
      <c r="L3184" s="132"/>
      <c r="M3184" s="132"/>
    </row>
    <row r="3185" spans="1:21" s="1" customFormat="1" ht="15" outlineLevel="1">
      <c r="A3185" s="132"/>
      <c r="B3185" s="132"/>
      <c r="C3185" s="188" t="s">
        <v>95</v>
      </c>
      <c r="D3185" s="132"/>
      <c r="E3185" s="132"/>
      <c r="F3185" s="132"/>
      <c r="G3185" s="245">
        <v>20.409999999999968</v>
      </c>
      <c r="H3185" s="245"/>
      <c r="I3185" s="245">
        <v>20.410000000000025</v>
      </c>
      <c r="J3185" s="245"/>
      <c r="K3185" s="132"/>
      <c r="L3185" s="132"/>
      <c r="M3185" s="132"/>
      <c r="O3185" s="113">
        <v>20.409999999999968</v>
      </c>
      <c r="P3185" s="113">
        <v>20.410000000000025</v>
      </c>
    </row>
    <row r="3186" spans="1:21" s="1" customFormat="1" ht="99.75" outlineLevel="1">
      <c r="A3186" s="180" t="s">
        <v>508</v>
      </c>
      <c r="B3186" s="181" t="s">
        <v>432</v>
      </c>
      <c r="C3186" s="181" t="s">
        <v>1539</v>
      </c>
      <c r="D3186" s="182" t="s">
        <v>454</v>
      </c>
      <c r="E3186" s="183">
        <v>2</v>
      </c>
      <c r="F3186" s="184">
        <v>182.7</v>
      </c>
      <c r="G3186" s="185" t="s">
        <v>98</v>
      </c>
      <c r="H3186" s="186">
        <v>365.4</v>
      </c>
      <c r="I3186" s="187">
        <v>1</v>
      </c>
      <c r="J3186" s="186">
        <v>365.4</v>
      </c>
      <c r="K3186" s="132"/>
      <c r="L3186" s="132"/>
      <c r="M3186" s="132"/>
      <c r="R3186" s="1">
        <v>0</v>
      </c>
      <c r="S3186" s="1">
        <v>0</v>
      </c>
      <c r="T3186" s="1">
        <v>0</v>
      </c>
      <c r="U3186" s="1">
        <v>0</v>
      </c>
    </row>
    <row r="3187" spans="1:21" s="1" customFormat="1" ht="15" outlineLevel="1">
      <c r="A3187" s="132"/>
      <c r="B3187" s="132"/>
      <c r="C3187" s="188" t="s">
        <v>95</v>
      </c>
      <c r="D3187" s="132"/>
      <c r="E3187" s="132"/>
      <c r="F3187" s="132"/>
      <c r="G3187" s="245">
        <v>365.4</v>
      </c>
      <c r="H3187" s="245"/>
      <c r="I3187" s="245">
        <v>365.4</v>
      </c>
      <c r="J3187" s="245"/>
      <c r="K3187" s="132"/>
      <c r="L3187" s="132"/>
      <c r="M3187" s="132"/>
      <c r="O3187" s="1">
        <v>365.4</v>
      </c>
      <c r="P3187" s="1">
        <v>365.4</v>
      </c>
    </row>
    <row r="3188" spans="1:21" s="1" customFormat="1" ht="42.75" outlineLevel="1">
      <c r="A3188" s="180" t="s">
        <v>512</v>
      </c>
      <c r="B3188" s="181" t="s">
        <v>432</v>
      </c>
      <c r="C3188" s="181" t="s">
        <v>1540</v>
      </c>
      <c r="D3188" s="182" t="s">
        <v>454</v>
      </c>
      <c r="E3188" s="183">
        <v>2</v>
      </c>
      <c r="F3188" s="184">
        <v>10.63</v>
      </c>
      <c r="G3188" s="185" t="s">
        <v>98</v>
      </c>
      <c r="H3188" s="186">
        <v>21.26</v>
      </c>
      <c r="I3188" s="187">
        <v>1</v>
      </c>
      <c r="J3188" s="186">
        <v>21.26</v>
      </c>
      <c r="K3188" s="132"/>
      <c r="L3188" s="132"/>
      <c r="M3188" s="132"/>
      <c r="R3188" s="1">
        <v>0</v>
      </c>
      <c r="S3188" s="1">
        <v>0</v>
      </c>
      <c r="T3188" s="1">
        <v>0</v>
      </c>
      <c r="U3188" s="1">
        <v>0</v>
      </c>
    </row>
    <row r="3189" spans="1:21" s="1" customFormat="1" ht="15" outlineLevel="1">
      <c r="A3189" s="132"/>
      <c r="B3189" s="132"/>
      <c r="C3189" s="188" t="s">
        <v>95</v>
      </c>
      <c r="D3189" s="132"/>
      <c r="E3189" s="132"/>
      <c r="F3189" s="132"/>
      <c r="G3189" s="245">
        <v>21.26</v>
      </c>
      <c r="H3189" s="245"/>
      <c r="I3189" s="245">
        <v>21.26</v>
      </c>
      <c r="J3189" s="245"/>
      <c r="K3189" s="132"/>
      <c r="L3189" s="132"/>
      <c r="M3189" s="132"/>
      <c r="O3189" s="1">
        <v>21.26</v>
      </c>
      <c r="P3189" s="1">
        <v>21.26</v>
      </c>
    </row>
    <row r="3190" spans="1:21" s="1" customFormat="1" ht="28.5" outlineLevel="1">
      <c r="A3190" s="173" t="s">
        <v>514</v>
      </c>
      <c r="B3190" s="174" t="s">
        <v>1541</v>
      </c>
      <c r="C3190" s="174" t="s">
        <v>1542</v>
      </c>
      <c r="D3190" s="175" t="s">
        <v>834</v>
      </c>
      <c r="E3190" s="168">
        <v>0.02</v>
      </c>
      <c r="F3190" s="176"/>
      <c r="G3190" s="177"/>
      <c r="H3190" s="167"/>
      <c r="I3190" s="178" t="s">
        <v>98</v>
      </c>
      <c r="J3190" s="167"/>
      <c r="K3190" s="132"/>
      <c r="L3190" s="132"/>
      <c r="M3190" s="132"/>
      <c r="R3190" s="1">
        <v>12.08</v>
      </c>
      <c r="S3190" s="1">
        <v>12.08</v>
      </c>
      <c r="T3190" s="1">
        <v>9.06</v>
      </c>
      <c r="U3190" s="1">
        <v>9.06</v>
      </c>
    </row>
    <row r="3191" spans="1:21" s="1" customFormat="1" ht="14.25" outlineLevel="1">
      <c r="A3191" s="173"/>
      <c r="B3191" s="174"/>
      <c r="C3191" s="174" t="s">
        <v>88</v>
      </c>
      <c r="D3191" s="175"/>
      <c r="E3191" s="168"/>
      <c r="F3191" s="176">
        <v>629.15</v>
      </c>
      <c r="G3191" s="177" t="s">
        <v>771</v>
      </c>
      <c r="H3191" s="167">
        <v>15.1</v>
      </c>
      <c r="I3191" s="178">
        <v>1</v>
      </c>
      <c r="J3191" s="167">
        <v>15.1</v>
      </c>
      <c r="K3191" s="132"/>
      <c r="L3191" s="132"/>
      <c r="M3191" s="132"/>
      <c r="Q3191" s="1">
        <v>15.1</v>
      </c>
    </row>
    <row r="3192" spans="1:21" s="1" customFormat="1" ht="14.25" outlineLevel="1">
      <c r="A3192" s="173"/>
      <c r="B3192" s="174"/>
      <c r="C3192" s="174" t="s">
        <v>89</v>
      </c>
      <c r="D3192" s="175"/>
      <c r="E3192" s="168"/>
      <c r="F3192" s="176">
        <v>444.35</v>
      </c>
      <c r="G3192" s="177" t="s">
        <v>771</v>
      </c>
      <c r="H3192" s="167">
        <v>10.66</v>
      </c>
      <c r="I3192" s="178">
        <v>1</v>
      </c>
      <c r="J3192" s="167">
        <v>10.66</v>
      </c>
      <c r="K3192" s="132"/>
      <c r="L3192" s="132"/>
      <c r="M3192" s="132"/>
    </row>
    <row r="3193" spans="1:21" s="1" customFormat="1" ht="14.25" outlineLevel="1">
      <c r="A3193" s="173"/>
      <c r="B3193" s="174"/>
      <c r="C3193" s="174" t="s">
        <v>90</v>
      </c>
      <c r="D3193" s="175" t="s">
        <v>91</v>
      </c>
      <c r="E3193" s="168">
        <v>80</v>
      </c>
      <c r="F3193" s="176"/>
      <c r="G3193" s="177"/>
      <c r="H3193" s="167">
        <v>12.08</v>
      </c>
      <c r="I3193" s="178">
        <v>80</v>
      </c>
      <c r="J3193" s="167">
        <v>12.08</v>
      </c>
      <c r="K3193" s="132"/>
      <c r="L3193" s="132"/>
      <c r="M3193" s="132"/>
    </row>
    <row r="3194" spans="1:21" s="1" customFormat="1" ht="14.25" outlineLevel="1">
      <c r="A3194" s="173"/>
      <c r="B3194" s="174"/>
      <c r="C3194" s="174" t="s">
        <v>92</v>
      </c>
      <c r="D3194" s="175" t="s">
        <v>91</v>
      </c>
      <c r="E3194" s="168">
        <v>60</v>
      </c>
      <c r="F3194" s="176"/>
      <c r="G3194" s="177"/>
      <c r="H3194" s="167">
        <v>9.06</v>
      </c>
      <c r="I3194" s="178">
        <v>60</v>
      </c>
      <c r="J3194" s="167">
        <v>9.06</v>
      </c>
      <c r="K3194" s="132"/>
      <c r="L3194" s="132"/>
      <c r="M3194" s="132"/>
    </row>
    <row r="3195" spans="1:21" s="1" customFormat="1" ht="14.25" outlineLevel="1">
      <c r="A3195" s="180"/>
      <c r="B3195" s="181"/>
      <c r="C3195" s="181" t="s">
        <v>93</v>
      </c>
      <c r="D3195" s="182" t="s">
        <v>94</v>
      </c>
      <c r="E3195" s="183">
        <v>65.400000000000006</v>
      </c>
      <c r="F3195" s="184"/>
      <c r="G3195" s="185" t="s">
        <v>771</v>
      </c>
      <c r="H3195" s="186">
        <v>1.5696000000000001</v>
      </c>
      <c r="I3195" s="187"/>
      <c r="J3195" s="186"/>
      <c r="K3195" s="132"/>
      <c r="L3195" s="132"/>
      <c r="M3195" s="132"/>
    </row>
    <row r="3196" spans="1:21" s="1" customFormat="1" ht="15" outlineLevel="1">
      <c r="A3196" s="132"/>
      <c r="B3196" s="132"/>
      <c r="C3196" s="188" t="s">
        <v>95</v>
      </c>
      <c r="D3196" s="132"/>
      <c r="E3196" s="132"/>
      <c r="F3196" s="132"/>
      <c r="G3196" s="245">
        <v>46.9</v>
      </c>
      <c r="H3196" s="245"/>
      <c r="I3196" s="245">
        <v>46.900000000000006</v>
      </c>
      <c r="J3196" s="245"/>
      <c r="K3196" s="132"/>
      <c r="L3196" s="132"/>
      <c r="M3196" s="132"/>
      <c r="O3196" s="113">
        <v>46.9</v>
      </c>
      <c r="P3196" s="113">
        <v>46.900000000000006</v>
      </c>
    </row>
    <row r="3197" spans="1:21" s="1" customFormat="1" ht="71.25" outlineLevel="1">
      <c r="A3197" s="180" t="s">
        <v>516</v>
      </c>
      <c r="B3197" s="181" t="s">
        <v>432</v>
      </c>
      <c r="C3197" s="181" t="s">
        <v>1543</v>
      </c>
      <c r="D3197" s="182" t="s">
        <v>454</v>
      </c>
      <c r="E3197" s="183">
        <v>48</v>
      </c>
      <c r="F3197" s="184">
        <v>159.79</v>
      </c>
      <c r="G3197" s="185" t="s">
        <v>98</v>
      </c>
      <c r="H3197" s="186">
        <v>7669.92</v>
      </c>
      <c r="I3197" s="187">
        <v>1</v>
      </c>
      <c r="J3197" s="186">
        <v>7669.92</v>
      </c>
      <c r="K3197" s="132"/>
      <c r="L3197" s="132"/>
      <c r="M3197" s="132"/>
      <c r="R3197" s="1">
        <v>0</v>
      </c>
      <c r="S3197" s="1">
        <v>0</v>
      </c>
      <c r="T3197" s="1">
        <v>0</v>
      </c>
      <c r="U3197" s="1">
        <v>0</v>
      </c>
    </row>
    <row r="3198" spans="1:21" s="1" customFormat="1" ht="15" outlineLevel="1">
      <c r="A3198" s="132"/>
      <c r="B3198" s="132"/>
      <c r="C3198" s="188" t="s">
        <v>95</v>
      </c>
      <c r="D3198" s="132"/>
      <c r="E3198" s="132"/>
      <c r="F3198" s="132"/>
      <c r="G3198" s="245">
        <v>7669.92</v>
      </c>
      <c r="H3198" s="245"/>
      <c r="I3198" s="245">
        <v>7669.92</v>
      </c>
      <c r="J3198" s="245"/>
      <c r="K3198" s="132"/>
      <c r="L3198" s="132"/>
      <c r="M3198" s="132"/>
      <c r="O3198" s="1">
        <v>7669.92</v>
      </c>
      <c r="P3198" s="1">
        <v>7669.92</v>
      </c>
    </row>
    <row r="3199" spans="1:21" s="1" customFormat="1" ht="99.75" outlineLevel="1">
      <c r="A3199" s="173" t="s">
        <v>520</v>
      </c>
      <c r="B3199" s="174" t="s">
        <v>1544</v>
      </c>
      <c r="C3199" s="174" t="s">
        <v>1545</v>
      </c>
      <c r="D3199" s="175" t="s">
        <v>680</v>
      </c>
      <c r="E3199" s="168">
        <v>0.06</v>
      </c>
      <c r="F3199" s="176"/>
      <c r="G3199" s="177"/>
      <c r="H3199" s="167"/>
      <c r="I3199" s="178" t="s">
        <v>98</v>
      </c>
      <c r="J3199" s="167"/>
      <c r="K3199" s="132"/>
      <c r="L3199" s="132"/>
      <c r="M3199" s="132"/>
      <c r="R3199" s="1">
        <v>132.58000000000001</v>
      </c>
      <c r="S3199" s="1">
        <v>132.58000000000001</v>
      </c>
      <c r="T3199" s="1">
        <v>99.43</v>
      </c>
      <c r="U3199" s="1">
        <v>99.43</v>
      </c>
    </row>
    <row r="3200" spans="1:21" s="1" customFormat="1" ht="14.25" outlineLevel="1">
      <c r="A3200" s="173"/>
      <c r="B3200" s="174"/>
      <c r="C3200" s="174" t="s">
        <v>88</v>
      </c>
      <c r="D3200" s="175"/>
      <c r="E3200" s="168"/>
      <c r="F3200" s="176">
        <v>1875.9</v>
      </c>
      <c r="G3200" s="177" t="s">
        <v>844</v>
      </c>
      <c r="H3200" s="167">
        <v>135.06</v>
      </c>
      <c r="I3200" s="178">
        <v>1</v>
      </c>
      <c r="J3200" s="167">
        <v>135.06</v>
      </c>
      <c r="K3200" s="132"/>
      <c r="L3200" s="132"/>
      <c r="M3200" s="132"/>
      <c r="Q3200" s="1">
        <v>135.06</v>
      </c>
    </row>
    <row r="3201" spans="1:21" s="1" customFormat="1" ht="14.25" outlineLevel="1">
      <c r="A3201" s="173"/>
      <c r="B3201" s="174"/>
      <c r="C3201" s="174" t="s">
        <v>89</v>
      </c>
      <c r="D3201" s="175"/>
      <c r="E3201" s="168"/>
      <c r="F3201" s="176">
        <v>5501.8</v>
      </c>
      <c r="G3201" s="177" t="s">
        <v>844</v>
      </c>
      <c r="H3201" s="167">
        <v>396.13</v>
      </c>
      <c r="I3201" s="178">
        <v>1</v>
      </c>
      <c r="J3201" s="167">
        <v>396.13</v>
      </c>
      <c r="K3201" s="132"/>
      <c r="L3201" s="132"/>
      <c r="M3201" s="132"/>
    </row>
    <row r="3202" spans="1:21" s="1" customFormat="1" ht="14.25" outlineLevel="1">
      <c r="A3202" s="173"/>
      <c r="B3202" s="174"/>
      <c r="C3202" s="174" t="s">
        <v>96</v>
      </c>
      <c r="D3202" s="175"/>
      <c r="E3202" s="168"/>
      <c r="F3202" s="176">
        <v>425.89</v>
      </c>
      <c r="G3202" s="177" t="s">
        <v>844</v>
      </c>
      <c r="H3202" s="179">
        <v>30.66</v>
      </c>
      <c r="I3202" s="178">
        <v>1</v>
      </c>
      <c r="J3202" s="179">
        <v>30.66</v>
      </c>
      <c r="K3202" s="132"/>
      <c r="L3202" s="132"/>
      <c r="M3202" s="132"/>
      <c r="Q3202" s="1">
        <v>30.66</v>
      </c>
    </row>
    <row r="3203" spans="1:21" s="1" customFormat="1" ht="14.25" outlineLevel="1">
      <c r="A3203" s="173"/>
      <c r="B3203" s="174"/>
      <c r="C3203" s="174" t="s">
        <v>97</v>
      </c>
      <c r="D3203" s="175"/>
      <c r="E3203" s="168"/>
      <c r="F3203" s="176">
        <v>101.27</v>
      </c>
      <c r="G3203" s="177" t="s">
        <v>98</v>
      </c>
      <c r="H3203" s="167">
        <v>6.08</v>
      </c>
      <c r="I3203" s="178">
        <v>1</v>
      </c>
      <c r="J3203" s="167">
        <v>6.08</v>
      </c>
      <c r="K3203" s="132"/>
      <c r="L3203" s="132"/>
      <c r="M3203" s="132"/>
    </row>
    <row r="3204" spans="1:21" s="1" customFormat="1" ht="14.25" outlineLevel="1">
      <c r="A3204" s="173"/>
      <c r="B3204" s="174"/>
      <c r="C3204" s="174" t="s">
        <v>90</v>
      </c>
      <c r="D3204" s="175" t="s">
        <v>91</v>
      </c>
      <c r="E3204" s="168">
        <v>80</v>
      </c>
      <c r="F3204" s="176"/>
      <c r="G3204" s="177"/>
      <c r="H3204" s="167">
        <v>132.58000000000001</v>
      </c>
      <c r="I3204" s="178">
        <v>80</v>
      </c>
      <c r="J3204" s="167">
        <v>132.58000000000001</v>
      </c>
      <c r="K3204" s="132"/>
      <c r="L3204" s="132"/>
      <c r="M3204" s="132"/>
    </row>
    <row r="3205" spans="1:21" s="1" customFormat="1" ht="14.25" outlineLevel="1">
      <c r="A3205" s="173"/>
      <c r="B3205" s="174"/>
      <c r="C3205" s="174" t="s">
        <v>92</v>
      </c>
      <c r="D3205" s="175" t="s">
        <v>91</v>
      </c>
      <c r="E3205" s="168">
        <v>60</v>
      </c>
      <c r="F3205" s="176"/>
      <c r="G3205" s="177"/>
      <c r="H3205" s="167">
        <v>99.43</v>
      </c>
      <c r="I3205" s="178">
        <v>60</v>
      </c>
      <c r="J3205" s="167">
        <v>99.43</v>
      </c>
      <c r="K3205" s="132"/>
      <c r="L3205" s="132"/>
      <c r="M3205" s="132"/>
    </row>
    <row r="3206" spans="1:21" s="1" customFormat="1" ht="14.25" outlineLevel="1">
      <c r="A3206" s="180"/>
      <c r="B3206" s="181"/>
      <c r="C3206" s="181" t="s">
        <v>93</v>
      </c>
      <c r="D3206" s="182" t="s">
        <v>94</v>
      </c>
      <c r="E3206" s="183">
        <v>195</v>
      </c>
      <c r="F3206" s="184"/>
      <c r="G3206" s="185" t="s">
        <v>844</v>
      </c>
      <c r="H3206" s="186">
        <v>14.04</v>
      </c>
      <c r="I3206" s="187"/>
      <c r="J3206" s="186"/>
      <c r="K3206" s="132"/>
      <c r="L3206" s="132"/>
      <c r="M3206" s="132"/>
    </row>
    <row r="3207" spans="1:21" s="1" customFormat="1" ht="15" outlineLevel="1">
      <c r="A3207" s="132"/>
      <c r="B3207" s="132"/>
      <c r="C3207" s="188" t="s">
        <v>95</v>
      </c>
      <c r="D3207" s="132"/>
      <c r="E3207" s="132"/>
      <c r="F3207" s="132"/>
      <c r="G3207" s="245">
        <v>769.28</v>
      </c>
      <c r="H3207" s="245"/>
      <c r="I3207" s="245">
        <v>769.28</v>
      </c>
      <c r="J3207" s="245"/>
      <c r="K3207" s="132"/>
      <c r="L3207" s="132"/>
      <c r="M3207" s="132"/>
      <c r="O3207" s="113">
        <v>769.28</v>
      </c>
      <c r="P3207" s="113">
        <v>769.28</v>
      </c>
    </row>
    <row r="3208" spans="1:21" s="1" customFormat="1" ht="55.5" outlineLevel="1">
      <c r="A3208" s="180" t="s">
        <v>521</v>
      </c>
      <c r="B3208" s="181" t="s">
        <v>432</v>
      </c>
      <c r="C3208" s="181" t="s">
        <v>308</v>
      </c>
      <c r="D3208" s="182" t="s">
        <v>539</v>
      </c>
      <c r="E3208" s="183">
        <v>4</v>
      </c>
      <c r="F3208" s="184">
        <v>34.25</v>
      </c>
      <c r="G3208" s="185" t="s">
        <v>98</v>
      </c>
      <c r="H3208" s="186">
        <v>137</v>
      </c>
      <c r="I3208" s="187">
        <v>1</v>
      </c>
      <c r="J3208" s="186">
        <v>137</v>
      </c>
      <c r="K3208" s="132"/>
      <c r="L3208" s="132"/>
      <c r="M3208" s="132"/>
      <c r="R3208" s="1">
        <v>0</v>
      </c>
      <c r="S3208" s="1">
        <v>0</v>
      </c>
      <c r="T3208" s="1">
        <v>0</v>
      </c>
      <c r="U3208" s="1">
        <v>0</v>
      </c>
    </row>
    <row r="3209" spans="1:21" s="1" customFormat="1" ht="15" outlineLevel="1">
      <c r="A3209" s="132"/>
      <c r="B3209" s="132"/>
      <c r="C3209" s="188" t="s">
        <v>95</v>
      </c>
      <c r="D3209" s="132"/>
      <c r="E3209" s="132"/>
      <c r="F3209" s="132"/>
      <c r="G3209" s="245">
        <v>137</v>
      </c>
      <c r="H3209" s="245"/>
      <c r="I3209" s="245">
        <v>137</v>
      </c>
      <c r="J3209" s="245"/>
      <c r="K3209" s="132"/>
      <c r="L3209" s="132"/>
      <c r="M3209" s="132"/>
      <c r="O3209" s="1">
        <v>137</v>
      </c>
      <c r="P3209" s="1">
        <v>137</v>
      </c>
    </row>
    <row r="3210" spans="1:21" s="1" customFormat="1" ht="55.5" outlineLevel="1">
      <c r="A3210" s="180" t="s">
        <v>522</v>
      </c>
      <c r="B3210" s="181" t="s">
        <v>432</v>
      </c>
      <c r="C3210" s="181" t="s">
        <v>309</v>
      </c>
      <c r="D3210" s="182" t="s">
        <v>539</v>
      </c>
      <c r="E3210" s="183">
        <v>2</v>
      </c>
      <c r="F3210" s="184">
        <v>55.03</v>
      </c>
      <c r="G3210" s="185" t="s">
        <v>98</v>
      </c>
      <c r="H3210" s="186">
        <v>110.06</v>
      </c>
      <c r="I3210" s="187">
        <v>1</v>
      </c>
      <c r="J3210" s="186">
        <v>110.06</v>
      </c>
      <c r="K3210" s="132"/>
      <c r="L3210" s="132"/>
      <c r="M3210" s="132"/>
      <c r="R3210" s="1">
        <v>0</v>
      </c>
      <c r="S3210" s="1">
        <v>0</v>
      </c>
      <c r="T3210" s="1">
        <v>0</v>
      </c>
      <c r="U3210" s="1">
        <v>0</v>
      </c>
    </row>
    <row r="3211" spans="1:21" s="1" customFormat="1" ht="15" outlineLevel="1">
      <c r="A3211" s="132"/>
      <c r="B3211" s="132"/>
      <c r="C3211" s="188" t="s">
        <v>95</v>
      </c>
      <c r="D3211" s="132"/>
      <c r="E3211" s="132"/>
      <c r="F3211" s="132"/>
      <c r="G3211" s="245">
        <v>110.06</v>
      </c>
      <c r="H3211" s="245"/>
      <c r="I3211" s="245">
        <v>110.06</v>
      </c>
      <c r="J3211" s="245"/>
      <c r="K3211" s="132"/>
      <c r="L3211" s="132"/>
      <c r="M3211" s="132"/>
      <c r="O3211" s="1">
        <v>110.06</v>
      </c>
      <c r="P3211" s="1">
        <v>110.06</v>
      </c>
    </row>
    <row r="3212" spans="1:21" s="1" customFormat="1" ht="57" outlineLevel="1">
      <c r="A3212" s="173" t="s">
        <v>524</v>
      </c>
      <c r="B3212" s="174" t="s">
        <v>1546</v>
      </c>
      <c r="C3212" s="174" t="s">
        <v>1547</v>
      </c>
      <c r="D3212" s="175" t="s">
        <v>680</v>
      </c>
      <c r="E3212" s="168">
        <v>6.4999999999999997E-3</v>
      </c>
      <c r="F3212" s="176"/>
      <c r="G3212" s="177"/>
      <c r="H3212" s="167"/>
      <c r="I3212" s="178" t="s">
        <v>98</v>
      </c>
      <c r="J3212" s="167"/>
      <c r="K3212" s="132"/>
      <c r="L3212" s="132"/>
      <c r="M3212" s="132"/>
      <c r="R3212" s="1">
        <v>5.3</v>
      </c>
      <c r="S3212" s="1">
        <v>5.3</v>
      </c>
      <c r="T3212" s="1">
        <v>3.44</v>
      </c>
      <c r="U3212" s="1">
        <v>3.44</v>
      </c>
    </row>
    <row r="3213" spans="1:21" s="1" customFormat="1" outlineLevel="1">
      <c r="A3213" s="132"/>
      <c r="B3213" s="132"/>
      <c r="C3213" s="189" t="s">
        <v>1548</v>
      </c>
      <c r="D3213" s="132"/>
      <c r="E3213" s="132"/>
      <c r="F3213" s="132"/>
      <c r="G3213" s="132"/>
      <c r="H3213" s="132"/>
      <c r="I3213" s="132"/>
      <c r="J3213" s="132"/>
      <c r="K3213" s="132"/>
      <c r="L3213" s="132"/>
      <c r="M3213" s="132"/>
    </row>
    <row r="3214" spans="1:21" s="1" customFormat="1" ht="14.25" outlineLevel="1">
      <c r="A3214" s="173"/>
      <c r="B3214" s="174"/>
      <c r="C3214" s="174" t="s">
        <v>88</v>
      </c>
      <c r="D3214" s="175"/>
      <c r="E3214" s="168"/>
      <c r="F3214" s="176">
        <v>458.2</v>
      </c>
      <c r="G3214" s="177" t="s">
        <v>451</v>
      </c>
      <c r="H3214" s="167">
        <v>4.1100000000000003</v>
      </c>
      <c r="I3214" s="178">
        <v>1</v>
      </c>
      <c r="J3214" s="167">
        <v>4.1100000000000003</v>
      </c>
      <c r="K3214" s="132"/>
      <c r="L3214" s="132"/>
      <c r="M3214" s="132"/>
      <c r="Q3214" s="1">
        <v>4.1100000000000003</v>
      </c>
    </row>
    <row r="3215" spans="1:21" s="1" customFormat="1" ht="14.25" outlineLevel="1">
      <c r="A3215" s="173"/>
      <c r="B3215" s="174"/>
      <c r="C3215" s="174" t="s">
        <v>89</v>
      </c>
      <c r="D3215" s="175"/>
      <c r="E3215" s="168"/>
      <c r="F3215" s="176">
        <v>98.14</v>
      </c>
      <c r="G3215" s="177" t="s">
        <v>452</v>
      </c>
      <c r="H3215" s="167">
        <v>0.96</v>
      </c>
      <c r="I3215" s="178">
        <v>1</v>
      </c>
      <c r="J3215" s="167">
        <v>0.96</v>
      </c>
      <c r="K3215" s="132"/>
      <c r="L3215" s="132"/>
      <c r="M3215" s="132"/>
    </row>
    <row r="3216" spans="1:21" s="1" customFormat="1" ht="14.25" outlineLevel="1">
      <c r="A3216" s="173"/>
      <c r="B3216" s="174"/>
      <c r="C3216" s="174" t="s">
        <v>96</v>
      </c>
      <c r="D3216" s="175"/>
      <c r="E3216" s="168"/>
      <c r="F3216" s="176">
        <v>2.84</v>
      </c>
      <c r="G3216" s="177" t="s">
        <v>452</v>
      </c>
      <c r="H3216" s="179">
        <v>0.03</v>
      </c>
      <c r="I3216" s="178">
        <v>1</v>
      </c>
      <c r="J3216" s="179">
        <v>0.03</v>
      </c>
      <c r="K3216" s="132"/>
      <c r="L3216" s="132"/>
      <c r="M3216" s="132"/>
      <c r="Q3216" s="1">
        <v>0.03</v>
      </c>
    </row>
    <row r="3217" spans="1:21" s="1" customFormat="1" ht="14.25" outlineLevel="1">
      <c r="A3217" s="173"/>
      <c r="B3217" s="174"/>
      <c r="C3217" s="174" t="s">
        <v>97</v>
      </c>
      <c r="D3217" s="175"/>
      <c r="E3217" s="168"/>
      <c r="F3217" s="176">
        <v>6085.07</v>
      </c>
      <c r="G3217" s="177" t="s">
        <v>98</v>
      </c>
      <c r="H3217" s="167">
        <v>39.549999999999997</v>
      </c>
      <c r="I3217" s="178">
        <v>1</v>
      </c>
      <c r="J3217" s="167">
        <v>39.549999999999997</v>
      </c>
      <c r="K3217" s="132"/>
      <c r="L3217" s="132"/>
      <c r="M3217" s="132"/>
    </row>
    <row r="3218" spans="1:21" s="1" customFormat="1" ht="14.25" outlineLevel="1">
      <c r="A3218" s="173"/>
      <c r="B3218" s="174"/>
      <c r="C3218" s="174" t="s">
        <v>90</v>
      </c>
      <c r="D3218" s="175" t="s">
        <v>91</v>
      </c>
      <c r="E3218" s="168">
        <v>128</v>
      </c>
      <c r="F3218" s="176"/>
      <c r="G3218" s="177"/>
      <c r="H3218" s="167">
        <v>5.3</v>
      </c>
      <c r="I3218" s="178">
        <v>128</v>
      </c>
      <c r="J3218" s="167">
        <v>5.3</v>
      </c>
      <c r="K3218" s="132"/>
      <c r="L3218" s="132"/>
      <c r="M3218" s="132"/>
    </row>
    <row r="3219" spans="1:21" s="1" customFormat="1" ht="14.25" outlineLevel="1">
      <c r="A3219" s="173"/>
      <c r="B3219" s="174"/>
      <c r="C3219" s="174" t="s">
        <v>92</v>
      </c>
      <c r="D3219" s="175" t="s">
        <v>91</v>
      </c>
      <c r="E3219" s="168">
        <v>83</v>
      </c>
      <c r="F3219" s="176"/>
      <c r="G3219" s="177"/>
      <c r="H3219" s="167">
        <v>3.44</v>
      </c>
      <c r="I3219" s="178">
        <v>83</v>
      </c>
      <c r="J3219" s="167">
        <v>3.44</v>
      </c>
      <c r="K3219" s="132"/>
      <c r="L3219" s="132"/>
      <c r="M3219" s="132"/>
    </row>
    <row r="3220" spans="1:21" s="1" customFormat="1" ht="14.25" outlineLevel="1">
      <c r="A3220" s="180"/>
      <c r="B3220" s="181"/>
      <c r="C3220" s="181" t="s">
        <v>93</v>
      </c>
      <c r="D3220" s="182" t="s">
        <v>94</v>
      </c>
      <c r="E3220" s="183">
        <v>47.63</v>
      </c>
      <c r="F3220" s="184"/>
      <c r="G3220" s="185" t="s">
        <v>451</v>
      </c>
      <c r="H3220" s="186">
        <v>0.42724109999999998</v>
      </c>
      <c r="I3220" s="187"/>
      <c r="J3220" s="186"/>
      <c r="K3220" s="132"/>
      <c r="L3220" s="132"/>
      <c r="M3220" s="132"/>
    </row>
    <row r="3221" spans="1:21" s="1" customFormat="1" ht="15" outlineLevel="1">
      <c r="A3221" s="132"/>
      <c r="B3221" s="132"/>
      <c r="C3221" s="188" t="s">
        <v>95</v>
      </c>
      <c r="D3221" s="132"/>
      <c r="E3221" s="132"/>
      <c r="F3221" s="132"/>
      <c r="G3221" s="245">
        <v>53.36</v>
      </c>
      <c r="H3221" s="245"/>
      <c r="I3221" s="245">
        <v>53.36</v>
      </c>
      <c r="J3221" s="245"/>
      <c r="K3221" s="132"/>
      <c r="L3221" s="132"/>
      <c r="M3221" s="132"/>
      <c r="O3221" s="113">
        <v>53.36</v>
      </c>
      <c r="P3221" s="113">
        <v>53.36</v>
      </c>
    </row>
    <row r="3222" spans="1:21" s="1" customFormat="1" ht="42.75" outlineLevel="1">
      <c r="A3222" s="180" t="s">
        <v>526</v>
      </c>
      <c r="B3222" s="181" t="s">
        <v>1549</v>
      </c>
      <c r="C3222" s="181" t="s">
        <v>1550</v>
      </c>
      <c r="D3222" s="182" t="s">
        <v>499</v>
      </c>
      <c r="E3222" s="183">
        <v>0.65</v>
      </c>
      <c r="F3222" s="184">
        <v>17.21</v>
      </c>
      <c r="G3222" s="185" t="s">
        <v>98</v>
      </c>
      <c r="H3222" s="186">
        <v>11.19</v>
      </c>
      <c r="I3222" s="187">
        <v>1</v>
      </c>
      <c r="J3222" s="186">
        <v>11.19</v>
      </c>
      <c r="K3222" s="132"/>
      <c r="L3222" s="132"/>
      <c r="M3222" s="132"/>
      <c r="R3222" s="1">
        <v>0</v>
      </c>
      <c r="S3222" s="1">
        <v>0</v>
      </c>
      <c r="T3222" s="1">
        <v>0</v>
      </c>
      <c r="U3222" s="1">
        <v>0</v>
      </c>
    </row>
    <row r="3223" spans="1:21" s="1" customFormat="1" ht="15" outlineLevel="1">
      <c r="A3223" s="132"/>
      <c r="B3223" s="132"/>
      <c r="C3223" s="188" t="s">
        <v>95</v>
      </c>
      <c r="D3223" s="132"/>
      <c r="E3223" s="132"/>
      <c r="F3223" s="132"/>
      <c r="G3223" s="245">
        <v>11.19</v>
      </c>
      <c r="H3223" s="245"/>
      <c r="I3223" s="245">
        <v>11.19</v>
      </c>
      <c r="J3223" s="245"/>
      <c r="K3223" s="132"/>
      <c r="L3223" s="132"/>
      <c r="M3223" s="132"/>
      <c r="O3223" s="1">
        <v>11.19</v>
      </c>
      <c r="P3223" s="1">
        <v>11.19</v>
      </c>
    </row>
    <row r="3224" spans="1:21" s="1" customFormat="1" ht="57" outlineLevel="1">
      <c r="A3224" s="173" t="s">
        <v>527</v>
      </c>
      <c r="B3224" s="174" t="s">
        <v>1452</v>
      </c>
      <c r="C3224" s="174" t="s">
        <v>1453</v>
      </c>
      <c r="D3224" s="175" t="s">
        <v>680</v>
      </c>
      <c r="E3224" s="168">
        <v>2.5999999999999999E-2</v>
      </c>
      <c r="F3224" s="176"/>
      <c r="G3224" s="177"/>
      <c r="H3224" s="167"/>
      <c r="I3224" s="178" t="s">
        <v>98</v>
      </c>
      <c r="J3224" s="167"/>
      <c r="K3224" s="132"/>
      <c r="L3224" s="132"/>
      <c r="M3224" s="132"/>
      <c r="R3224" s="1">
        <v>16.489999999999998</v>
      </c>
      <c r="S3224" s="1">
        <v>16.489999999999998</v>
      </c>
      <c r="T3224" s="1">
        <v>10.69</v>
      </c>
      <c r="U3224" s="1">
        <v>10.69</v>
      </c>
    </row>
    <row r="3225" spans="1:21" s="1" customFormat="1" outlineLevel="1">
      <c r="A3225" s="132"/>
      <c r="B3225" s="132"/>
      <c r="C3225" s="189" t="s">
        <v>1551</v>
      </c>
      <c r="D3225" s="132"/>
      <c r="E3225" s="132"/>
      <c r="F3225" s="132"/>
      <c r="G3225" s="132"/>
      <c r="H3225" s="132"/>
      <c r="I3225" s="132"/>
      <c r="J3225" s="132"/>
      <c r="K3225" s="132"/>
      <c r="L3225" s="132"/>
      <c r="M3225" s="132"/>
    </row>
    <row r="3226" spans="1:21" s="1" customFormat="1" ht="14.25" outlineLevel="1">
      <c r="A3226" s="173"/>
      <c r="B3226" s="174"/>
      <c r="C3226" s="174" t="s">
        <v>88</v>
      </c>
      <c r="D3226" s="175"/>
      <c r="E3226" s="168"/>
      <c r="F3226" s="176">
        <v>356.61</v>
      </c>
      <c r="G3226" s="177" t="s">
        <v>451</v>
      </c>
      <c r="H3226" s="167">
        <v>12.8</v>
      </c>
      <c r="I3226" s="178">
        <v>1</v>
      </c>
      <c r="J3226" s="167">
        <v>12.8</v>
      </c>
      <c r="K3226" s="132"/>
      <c r="L3226" s="132"/>
      <c r="M3226" s="132"/>
      <c r="Q3226" s="1">
        <v>12.8</v>
      </c>
    </row>
    <row r="3227" spans="1:21" s="1" customFormat="1" ht="14.25" outlineLevel="1">
      <c r="A3227" s="173"/>
      <c r="B3227" s="174"/>
      <c r="C3227" s="174" t="s">
        <v>89</v>
      </c>
      <c r="D3227" s="175"/>
      <c r="E3227" s="168"/>
      <c r="F3227" s="176">
        <v>54.77</v>
      </c>
      <c r="G3227" s="177" t="s">
        <v>452</v>
      </c>
      <c r="H3227" s="167">
        <v>2.14</v>
      </c>
      <c r="I3227" s="178">
        <v>1</v>
      </c>
      <c r="J3227" s="167">
        <v>2.14</v>
      </c>
      <c r="K3227" s="132"/>
      <c r="L3227" s="132"/>
      <c r="M3227" s="132"/>
    </row>
    <row r="3228" spans="1:21" s="1" customFormat="1" ht="14.25" outlineLevel="1">
      <c r="A3228" s="173"/>
      <c r="B3228" s="174"/>
      <c r="C3228" s="174" t="s">
        <v>96</v>
      </c>
      <c r="D3228" s="175"/>
      <c r="E3228" s="168"/>
      <c r="F3228" s="176">
        <v>2.0299999999999998</v>
      </c>
      <c r="G3228" s="177" t="s">
        <v>452</v>
      </c>
      <c r="H3228" s="179">
        <v>0.08</v>
      </c>
      <c r="I3228" s="178">
        <v>1</v>
      </c>
      <c r="J3228" s="179">
        <v>0.08</v>
      </c>
      <c r="K3228" s="132"/>
      <c r="L3228" s="132"/>
      <c r="M3228" s="132"/>
      <c r="Q3228" s="1">
        <v>0.08</v>
      </c>
    </row>
    <row r="3229" spans="1:21" s="1" customFormat="1" ht="14.25" outlineLevel="1">
      <c r="A3229" s="173"/>
      <c r="B3229" s="174"/>
      <c r="C3229" s="174" t="s">
        <v>97</v>
      </c>
      <c r="D3229" s="175"/>
      <c r="E3229" s="168"/>
      <c r="F3229" s="176">
        <v>5001.6000000000004</v>
      </c>
      <c r="G3229" s="177" t="s">
        <v>98</v>
      </c>
      <c r="H3229" s="167">
        <v>130.04</v>
      </c>
      <c r="I3229" s="178">
        <v>1</v>
      </c>
      <c r="J3229" s="167">
        <v>130.04</v>
      </c>
      <c r="K3229" s="132"/>
      <c r="L3229" s="132"/>
      <c r="M3229" s="132"/>
    </row>
    <row r="3230" spans="1:21" s="1" customFormat="1" ht="14.25" outlineLevel="1">
      <c r="A3230" s="173"/>
      <c r="B3230" s="174"/>
      <c r="C3230" s="174" t="s">
        <v>90</v>
      </c>
      <c r="D3230" s="175" t="s">
        <v>91</v>
      </c>
      <c r="E3230" s="168">
        <v>128</v>
      </c>
      <c r="F3230" s="176"/>
      <c r="G3230" s="177"/>
      <c r="H3230" s="167">
        <v>16.489999999999998</v>
      </c>
      <c r="I3230" s="178">
        <v>128</v>
      </c>
      <c r="J3230" s="167">
        <v>16.489999999999998</v>
      </c>
      <c r="K3230" s="132"/>
      <c r="L3230" s="132"/>
      <c r="M3230" s="132"/>
    </row>
    <row r="3231" spans="1:21" s="1" customFormat="1" ht="14.25" outlineLevel="1">
      <c r="A3231" s="173"/>
      <c r="B3231" s="174"/>
      <c r="C3231" s="174" t="s">
        <v>92</v>
      </c>
      <c r="D3231" s="175" t="s">
        <v>91</v>
      </c>
      <c r="E3231" s="168">
        <v>83</v>
      </c>
      <c r="F3231" s="176"/>
      <c r="G3231" s="177"/>
      <c r="H3231" s="167">
        <v>10.69</v>
      </c>
      <c r="I3231" s="178">
        <v>83</v>
      </c>
      <c r="J3231" s="167">
        <v>10.69</v>
      </c>
      <c r="K3231" s="132"/>
      <c r="L3231" s="132"/>
      <c r="M3231" s="132"/>
    </row>
    <row r="3232" spans="1:21" s="1" customFormat="1" ht="14.25" outlineLevel="1">
      <c r="A3232" s="180"/>
      <c r="B3232" s="181"/>
      <c r="C3232" s="181" t="s">
        <v>93</v>
      </c>
      <c r="D3232" s="182" t="s">
        <v>94</v>
      </c>
      <c r="E3232" s="183">
        <v>37.07</v>
      </c>
      <c r="F3232" s="184"/>
      <c r="G3232" s="185" t="s">
        <v>451</v>
      </c>
      <c r="H3232" s="186">
        <v>1.3300715999999999</v>
      </c>
      <c r="I3232" s="187"/>
      <c r="J3232" s="186"/>
      <c r="K3232" s="132"/>
      <c r="L3232" s="132"/>
      <c r="M3232" s="132"/>
    </row>
    <row r="3233" spans="1:21" s="1" customFormat="1" ht="15" outlineLevel="1">
      <c r="A3233" s="132"/>
      <c r="B3233" s="132"/>
      <c r="C3233" s="188" t="s">
        <v>95</v>
      </c>
      <c r="D3233" s="132"/>
      <c r="E3233" s="132"/>
      <c r="F3233" s="132"/>
      <c r="G3233" s="245">
        <v>172.16</v>
      </c>
      <c r="H3233" s="245"/>
      <c r="I3233" s="245">
        <v>172.16</v>
      </c>
      <c r="J3233" s="245"/>
      <c r="K3233" s="132"/>
      <c r="L3233" s="132"/>
      <c r="M3233" s="132"/>
      <c r="O3233" s="113">
        <v>172.16</v>
      </c>
      <c r="P3233" s="113">
        <v>172.16</v>
      </c>
    </row>
    <row r="3234" spans="1:21" s="1" customFormat="1" ht="42.75" outlineLevel="1">
      <c r="A3234" s="180" t="s">
        <v>531</v>
      </c>
      <c r="B3234" s="181" t="s">
        <v>1549</v>
      </c>
      <c r="C3234" s="181" t="s">
        <v>1550</v>
      </c>
      <c r="D3234" s="182" t="s">
        <v>499</v>
      </c>
      <c r="E3234" s="183">
        <v>2.6</v>
      </c>
      <c r="F3234" s="184">
        <v>17.21</v>
      </c>
      <c r="G3234" s="185" t="s">
        <v>98</v>
      </c>
      <c r="H3234" s="186">
        <v>44.75</v>
      </c>
      <c r="I3234" s="187">
        <v>1</v>
      </c>
      <c r="J3234" s="186">
        <v>44.75</v>
      </c>
      <c r="K3234" s="132"/>
      <c r="L3234" s="132"/>
      <c r="M3234" s="132"/>
      <c r="R3234" s="1">
        <v>0</v>
      </c>
      <c r="S3234" s="1">
        <v>0</v>
      </c>
      <c r="T3234" s="1">
        <v>0</v>
      </c>
      <c r="U3234" s="1">
        <v>0</v>
      </c>
    </row>
    <row r="3235" spans="1:21" s="1" customFormat="1" ht="15" outlineLevel="1">
      <c r="A3235" s="132"/>
      <c r="B3235" s="132"/>
      <c r="C3235" s="188" t="s">
        <v>95</v>
      </c>
      <c r="D3235" s="132"/>
      <c r="E3235" s="132"/>
      <c r="F3235" s="132"/>
      <c r="G3235" s="245">
        <v>44.75</v>
      </c>
      <c r="H3235" s="245"/>
      <c r="I3235" s="245">
        <v>44.75</v>
      </c>
      <c r="J3235" s="245"/>
      <c r="K3235" s="132"/>
      <c r="L3235" s="132"/>
      <c r="M3235" s="132"/>
      <c r="O3235" s="1">
        <v>44.75</v>
      </c>
      <c r="P3235" s="1">
        <v>44.75</v>
      </c>
    </row>
    <row r="3236" spans="1:21" s="1" customFormat="1" ht="57" outlineLevel="1">
      <c r="A3236" s="173" t="s">
        <v>533</v>
      </c>
      <c r="B3236" s="174" t="s">
        <v>1552</v>
      </c>
      <c r="C3236" s="174" t="s">
        <v>1553</v>
      </c>
      <c r="D3236" s="175" t="s">
        <v>680</v>
      </c>
      <c r="E3236" s="168">
        <v>0.52</v>
      </c>
      <c r="F3236" s="176"/>
      <c r="G3236" s="177"/>
      <c r="H3236" s="167"/>
      <c r="I3236" s="178" t="s">
        <v>98</v>
      </c>
      <c r="J3236" s="167"/>
      <c r="K3236" s="132"/>
      <c r="L3236" s="132"/>
      <c r="M3236" s="132"/>
      <c r="R3236" s="1">
        <v>329.57</v>
      </c>
      <c r="S3236" s="1">
        <v>329.57</v>
      </c>
      <c r="T3236" s="1">
        <v>213.71</v>
      </c>
      <c r="U3236" s="1">
        <v>213.71</v>
      </c>
    </row>
    <row r="3237" spans="1:21" s="1" customFormat="1" outlineLevel="1">
      <c r="A3237" s="132"/>
      <c r="B3237" s="132"/>
      <c r="C3237" s="189" t="s">
        <v>1554</v>
      </c>
      <c r="D3237" s="132"/>
      <c r="E3237" s="132"/>
      <c r="F3237" s="132"/>
      <c r="G3237" s="132"/>
      <c r="H3237" s="132"/>
      <c r="I3237" s="132"/>
      <c r="J3237" s="132"/>
      <c r="K3237" s="132"/>
      <c r="L3237" s="132"/>
      <c r="M3237" s="132"/>
    </row>
    <row r="3238" spans="1:21" s="1" customFormat="1" ht="14.25" outlineLevel="1">
      <c r="A3238" s="173"/>
      <c r="B3238" s="174"/>
      <c r="C3238" s="174" t="s">
        <v>88</v>
      </c>
      <c r="D3238" s="175"/>
      <c r="E3238" s="168"/>
      <c r="F3238" s="176">
        <v>356.61</v>
      </c>
      <c r="G3238" s="177" t="s">
        <v>451</v>
      </c>
      <c r="H3238" s="167">
        <v>255.9</v>
      </c>
      <c r="I3238" s="178">
        <v>1</v>
      </c>
      <c r="J3238" s="167">
        <v>255.9</v>
      </c>
      <c r="K3238" s="132"/>
      <c r="L3238" s="132"/>
      <c r="M3238" s="132"/>
      <c r="Q3238" s="1">
        <v>255.9</v>
      </c>
    </row>
    <row r="3239" spans="1:21" s="1" customFormat="1" ht="14.25" outlineLevel="1">
      <c r="A3239" s="173"/>
      <c r="B3239" s="174"/>
      <c r="C3239" s="174" t="s">
        <v>89</v>
      </c>
      <c r="D3239" s="175"/>
      <c r="E3239" s="168"/>
      <c r="F3239" s="176">
        <v>54.77</v>
      </c>
      <c r="G3239" s="177" t="s">
        <v>452</v>
      </c>
      <c r="H3239" s="167">
        <v>42.72</v>
      </c>
      <c r="I3239" s="178">
        <v>1</v>
      </c>
      <c r="J3239" s="167">
        <v>42.72</v>
      </c>
      <c r="K3239" s="132"/>
      <c r="L3239" s="132"/>
      <c r="M3239" s="132"/>
    </row>
    <row r="3240" spans="1:21" s="1" customFormat="1" ht="14.25" outlineLevel="1">
      <c r="A3240" s="173"/>
      <c r="B3240" s="174"/>
      <c r="C3240" s="174" t="s">
        <v>96</v>
      </c>
      <c r="D3240" s="175"/>
      <c r="E3240" s="168"/>
      <c r="F3240" s="176">
        <v>2.0299999999999998</v>
      </c>
      <c r="G3240" s="177" t="s">
        <v>452</v>
      </c>
      <c r="H3240" s="179">
        <v>1.58</v>
      </c>
      <c r="I3240" s="178">
        <v>1</v>
      </c>
      <c r="J3240" s="179">
        <v>1.58</v>
      </c>
      <c r="K3240" s="132"/>
      <c r="L3240" s="132"/>
      <c r="M3240" s="132"/>
      <c r="Q3240" s="1">
        <v>1.58</v>
      </c>
    </row>
    <row r="3241" spans="1:21" s="1" customFormat="1" ht="14.25" outlineLevel="1">
      <c r="A3241" s="173"/>
      <c r="B3241" s="174"/>
      <c r="C3241" s="174" t="s">
        <v>97</v>
      </c>
      <c r="D3241" s="175"/>
      <c r="E3241" s="168"/>
      <c r="F3241" s="176">
        <v>4319.0600000000004</v>
      </c>
      <c r="G3241" s="177" t="s">
        <v>98</v>
      </c>
      <c r="H3241" s="167">
        <v>2245.91</v>
      </c>
      <c r="I3241" s="178">
        <v>1</v>
      </c>
      <c r="J3241" s="167">
        <v>2245.91</v>
      </c>
      <c r="K3241" s="132"/>
      <c r="L3241" s="132"/>
      <c r="M3241" s="132"/>
    </row>
    <row r="3242" spans="1:21" s="1" customFormat="1" ht="14.25" outlineLevel="1">
      <c r="A3242" s="173"/>
      <c r="B3242" s="174"/>
      <c r="C3242" s="174" t="s">
        <v>90</v>
      </c>
      <c r="D3242" s="175" t="s">
        <v>91</v>
      </c>
      <c r="E3242" s="168">
        <v>128</v>
      </c>
      <c r="F3242" s="176"/>
      <c r="G3242" s="177"/>
      <c r="H3242" s="167">
        <v>329.57</v>
      </c>
      <c r="I3242" s="178">
        <v>128</v>
      </c>
      <c r="J3242" s="167">
        <v>329.57</v>
      </c>
      <c r="K3242" s="132"/>
      <c r="L3242" s="132"/>
      <c r="M3242" s="132"/>
    </row>
    <row r="3243" spans="1:21" s="1" customFormat="1" ht="14.25" outlineLevel="1">
      <c r="A3243" s="173"/>
      <c r="B3243" s="174"/>
      <c r="C3243" s="174" t="s">
        <v>92</v>
      </c>
      <c r="D3243" s="175" t="s">
        <v>91</v>
      </c>
      <c r="E3243" s="168">
        <v>83</v>
      </c>
      <c r="F3243" s="176"/>
      <c r="G3243" s="177"/>
      <c r="H3243" s="167">
        <v>213.71</v>
      </c>
      <c r="I3243" s="178">
        <v>83</v>
      </c>
      <c r="J3243" s="167">
        <v>213.71</v>
      </c>
      <c r="K3243" s="132"/>
      <c r="L3243" s="132"/>
      <c r="M3243" s="132"/>
    </row>
    <row r="3244" spans="1:21" s="1" customFormat="1" ht="14.25" outlineLevel="1">
      <c r="A3244" s="180"/>
      <c r="B3244" s="181"/>
      <c r="C3244" s="181" t="s">
        <v>93</v>
      </c>
      <c r="D3244" s="182" t="s">
        <v>94</v>
      </c>
      <c r="E3244" s="183">
        <v>37.07</v>
      </c>
      <c r="F3244" s="184"/>
      <c r="G3244" s="185" t="s">
        <v>451</v>
      </c>
      <c r="H3244" s="186">
        <v>26.601431999999999</v>
      </c>
      <c r="I3244" s="187"/>
      <c r="J3244" s="186"/>
      <c r="K3244" s="132"/>
      <c r="L3244" s="132"/>
      <c r="M3244" s="132"/>
    </row>
    <row r="3245" spans="1:21" s="1" customFormat="1" ht="15" outlineLevel="1">
      <c r="A3245" s="132"/>
      <c r="B3245" s="132"/>
      <c r="C3245" s="188" t="s">
        <v>95</v>
      </c>
      <c r="D3245" s="132"/>
      <c r="E3245" s="132"/>
      <c r="F3245" s="132"/>
      <c r="G3245" s="245">
        <v>3087.8099999999995</v>
      </c>
      <c r="H3245" s="245"/>
      <c r="I3245" s="245">
        <v>3087.8100000000004</v>
      </c>
      <c r="J3245" s="245"/>
      <c r="K3245" s="132"/>
      <c r="L3245" s="132"/>
      <c r="M3245" s="132"/>
      <c r="O3245" s="113">
        <v>3087.8099999999995</v>
      </c>
      <c r="P3245" s="113">
        <v>3087.8100000000004</v>
      </c>
    </row>
    <row r="3246" spans="1:21" s="1" customFormat="1" ht="42.75" outlineLevel="1">
      <c r="A3246" s="180" t="s">
        <v>538</v>
      </c>
      <c r="B3246" s="181" t="s">
        <v>1549</v>
      </c>
      <c r="C3246" s="181" t="s">
        <v>1550</v>
      </c>
      <c r="D3246" s="182" t="s">
        <v>499</v>
      </c>
      <c r="E3246" s="183">
        <v>52</v>
      </c>
      <c r="F3246" s="184">
        <v>17.21</v>
      </c>
      <c r="G3246" s="185" t="s">
        <v>98</v>
      </c>
      <c r="H3246" s="186">
        <v>894.92</v>
      </c>
      <c r="I3246" s="187">
        <v>1</v>
      </c>
      <c r="J3246" s="186">
        <v>894.92</v>
      </c>
      <c r="K3246" s="132"/>
      <c r="L3246" s="132"/>
      <c r="M3246" s="132"/>
      <c r="R3246" s="1">
        <v>0</v>
      </c>
      <c r="S3246" s="1">
        <v>0</v>
      </c>
      <c r="T3246" s="1">
        <v>0</v>
      </c>
      <c r="U3246" s="1">
        <v>0</v>
      </c>
    </row>
    <row r="3247" spans="1:21" s="1" customFormat="1" ht="15" outlineLevel="1">
      <c r="A3247" s="132"/>
      <c r="B3247" s="132"/>
      <c r="C3247" s="188" t="s">
        <v>95</v>
      </c>
      <c r="D3247" s="132"/>
      <c r="E3247" s="132"/>
      <c r="F3247" s="132"/>
      <c r="G3247" s="245">
        <v>894.92</v>
      </c>
      <c r="H3247" s="245"/>
      <c r="I3247" s="245">
        <v>894.92</v>
      </c>
      <c r="J3247" s="245"/>
      <c r="K3247" s="132"/>
      <c r="L3247" s="132"/>
      <c r="M3247" s="132"/>
      <c r="O3247" s="1">
        <v>894.92</v>
      </c>
      <c r="P3247" s="1">
        <v>894.92</v>
      </c>
    </row>
    <row r="3248" spans="1:21" s="1" customFormat="1" ht="57" outlineLevel="1">
      <c r="A3248" s="173" t="s">
        <v>540</v>
      </c>
      <c r="B3248" s="174" t="s">
        <v>1555</v>
      </c>
      <c r="C3248" s="174" t="s">
        <v>1556</v>
      </c>
      <c r="D3248" s="175" t="s">
        <v>680</v>
      </c>
      <c r="E3248" s="168">
        <v>0.16900000000000001</v>
      </c>
      <c r="F3248" s="176"/>
      <c r="G3248" s="177"/>
      <c r="H3248" s="167"/>
      <c r="I3248" s="178" t="s">
        <v>98</v>
      </c>
      <c r="J3248" s="167"/>
      <c r="K3248" s="132"/>
      <c r="L3248" s="132"/>
      <c r="M3248" s="132"/>
      <c r="R3248" s="1">
        <v>107.11</v>
      </c>
      <c r="S3248" s="1">
        <v>107.11</v>
      </c>
      <c r="T3248" s="1">
        <v>69.45</v>
      </c>
      <c r="U3248" s="1">
        <v>69.45</v>
      </c>
    </row>
    <row r="3249" spans="1:21" s="1" customFormat="1" outlineLevel="1">
      <c r="A3249" s="132"/>
      <c r="B3249" s="132"/>
      <c r="C3249" s="189" t="s">
        <v>1557</v>
      </c>
      <c r="D3249" s="132"/>
      <c r="E3249" s="132"/>
      <c r="F3249" s="132"/>
      <c r="G3249" s="132"/>
      <c r="H3249" s="132"/>
      <c r="I3249" s="132"/>
      <c r="J3249" s="132"/>
      <c r="K3249" s="132"/>
      <c r="L3249" s="132"/>
      <c r="M3249" s="132"/>
    </row>
    <row r="3250" spans="1:21" s="1" customFormat="1" ht="14.25" outlineLevel="1">
      <c r="A3250" s="173"/>
      <c r="B3250" s="174"/>
      <c r="C3250" s="174" t="s">
        <v>88</v>
      </c>
      <c r="D3250" s="175"/>
      <c r="E3250" s="168"/>
      <c r="F3250" s="176">
        <v>356.61</v>
      </c>
      <c r="G3250" s="177" t="s">
        <v>451</v>
      </c>
      <c r="H3250" s="167">
        <v>83.17</v>
      </c>
      <c r="I3250" s="178">
        <v>1</v>
      </c>
      <c r="J3250" s="167">
        <v>83.17</v>
      </c>
      <c r="K3250" s="132"/>
      <c r="L3250" s="132"/>
      <c r="M3250" s="132"/>
      <c r="Q3250" s="1">
        <v>83.17</v>
      </c>
    </row>
    <row r="3251" spans="1:21" s="1" customFormat="1" ht="14.25" outlineLevel="1">
      <c r="A3251" s="173"/>
      <c r="B3251" s="174"/>
      <c r="C3251" s="174" t="s">
        <v>89</v>
      </c>
      <c r="D3251" s="175"/>
      <c r="E3251" s="168"/>
      <c r="F3251" s="176">
        <v>54.77</v>
      </c>
      <c r="G3251" s="177" t="s">
        <v>452</v>
      </c>
      <c r="H3251" s="167">
        <v>13.88</v>
      </c>
      <c r="I3251" s="178">
        <v>1</v>
      </c>
      <c r="J3251" s="167">
        <v>13.88</v>
      </c>
      <c r="K3251" s="132"/>
      <c r="L3251" s="132"/>
      <c r="M3251" s="132"/>
    </row>
    <row r="3252" spans="1:21" s="1" customFormat="1" ht="14.25" outlineLevel="1">
      <c r="A3252" s="173"/>
      <c r="B3252" s="174"/>
      <c r="C3252" s="174" t="s">
        <v>96</v>
      </c>
      <c r="D3252" s="175"/>
      <c r="E3252" s="168"/>
      <c r="F3252" s="176">
        <v>2.0299999999999998</v>
      </c>
      <c r="G3252" s="177" t="s">
        <v>452</v>
      </c>
      <c r="H3252" s="179">
        <v>0.51</v>
      </c>
      <c r="I3252" s="178">
        <v>1</v>
      </c>
      <c r="J3252" s="179">
        <v>0.51</v>
      </c>
      <c r="K3252" s="132"/>
      <c r="L3252" s="132"/>
      <c r="M3252" s="132"/>
      <c r="Q3252" s="1">
        <v>0.51</v>
      </c>
    </row>
    <row r="3253" spans="1:21" s="1" customFormat="1" ht="14.25" outlineLevel="1">
      <c r="A3253" s="173"/>
      <c r="B3253" s="174"/>
      <c r="C3253" s="174" t="s">
        <v>97</v>
      </c>
      <c r="D3253" s="175"/>
      <c r="E3253" s="168"/>
      <c r="F3253" s="176">
        <v>3603.98</v>
      </c>
      <c r="G3253" s="177" t="s">
        <v>98</v>
      </c>
      <c r="H3253" s="167">
        <v>609.07000000000005</v>
      </c>
      <c r="I3253" s="178">
        <v>1</v>
      </c>
      <c r="J3253" s="167">
        <v>609.07000000000005</v>
      </c>
      <c r="K3253" s="132"/>
      <c r="L3253" s="132"/>
      <c r="M3253" s="132"/>
    </row>
    <row r="3254" spans="1:21" s="1" customFormat="1" ht="14.25" outlineLevel="1">
      <c r="A3254" s="173"/>
      <c r="B3254" s="174"/>
      <c r="C3254" s="174" t="s">
        <v>90</v>
      </c>
      <c r="D3254" s="175" t="s">
        <v>91</v>
      </c>
      <c r="E3254" s="168">
        <v>128</v>
      </c>
      <c r="F3254" s="176"/>
      <c r="G3254" s="177"/>
      <c r="H3254" s="167">
        <v>107.11</v>
      </c>
      <c r="I3254" s="178">
        <v>128</v>
      </c>
      <c r="J3254" s="167">
        <v>107.11</v>
      </c>
      <c r="K3254" s="132"/>
      <c r="L3254" s="132"/>
      <c r="M3254" s="132"/>
    </row>
    <row r="3255" spans="1:21" s="1" customFormat="1" ht="14.25" outlineLevel="1">
      <c r="A3255" s="173"/>
      <c r="B3255" s="174"/>
      <c r="C3255" s="174" t="s">
        <v>92</v>
      </c>
      <c r="D3255" s="175" t="s">
        <v>91</v>
      </c>
      <c r="E3255" s="168">
        <v>83</v>
      </c>
      <c r="F3255" s="176"/>
      <c r="G3255" s="177"/>
      <c r="H3255" s="167">
        <v>69.45</v>
      </c>
      <c r="I3255" s="178">
        <v>83</v>
      </c>
      <c r="J3255" s="167">
        <v>69.45</v>
      </c>
      <c r="K3255" s="132"/>
      <c r="L3255" s="132"/>
      <c r="M3255" s="132"/>
    </row>
    <row r="3256" spans="1:21" s="1" customFormat="1" ht="14.25" outlineLevel="1">
      <c r="A3256" s="180"/>
      <c r="B3256" s="181"/>
      <c r="C3256" s="181" t="s">
        <v>93</v>
      </c>
      <c r="D3256" s="182" t="s">
        <v>94</v>
      </c>
      <c r="E3256" s="183">
        <v>37.07</v>
      </c>
      <c r="F3256" s="184"/>
      <c r="G3256" s="185" t="s">
        <v>451</v>
      </c>
      <c r="H3256" s="186">
        <v>8.6454654000000009</v>
      </c>
      <c r="I3256" s="187"/>
      <c r="J3256" s="186"/>
      <c r="K3256" s="132"/>
      <c r="L3256" s="132"/>
      <c r="M3256" s="132"/>
    </row>
    <row r="3257" spans="1:21" s="1" customFormat="1" ht="15" outlineLevel="1">
      <c r="A3257" s="132"/>
      <c r="B3257" s="132"/>
      <c r="C3257" s="188" t="s">
        <v>95</v>
      </c>
      <c r="D3257" s="132"/>
      <c r="E3257" s="132"/>
      <c r="F3257" s="132"/>
      <c r="G3257" s="245">
        <v>882.68000000000006</v>
      </c>
      <c r="H3257" s="245"/>
      <c r="I3257" s="245">
        <v>882.68000000000006</v>
      </c>
      <c r="J3257" s="245"/>
      <c r="K3257" s="132"/>
      <c r="L3257" s="132"/>
      <c r="M3257" s="132"/>
      <c r="O3257" s="113">
        <v>882.68000000000006</v>
      </c>
      <c r="P3257" s="113">
        <v>882.68000000000006</v>
      </c>
    </row>
    <row r="3258" spans="1:21" s="1" customFormat="1" ht="42.75" outlineLevel="1">
      <c r="A3258" s="180" t="s">
        <v>544</v>
      </c>
      <c r="B3258" s="181" t="s">
        <v>1549</v>
      </c>
      <c r="C3258" s="181" t="s">
        <v>1550</v>
      </c>
      <c r="D3258" s="182" t="s">
        <v>499</v>
      </c>
      <c r="E3258" s="183">
        <v>16.899999999999999</v>
      </c>
      <c r="F3258" s="184">
        <v>17.21</v>
      </c>
      <c r="G3258" s="185" t="s">
        <v>98</v>
      </c>
      <c r="H3258" s="186">
        <v>290.85000000000002</v>
      </c>
      <c r="I3258" s="187">
        <v>1</v>
      </c>
      <c r="J3258" s="186">
        <v>290.85000000000002</v>
      </c>
      <c r="K3258" s="132"/>
      <c r="L3258" s="132"/>
      <c r="M3258" s="132"/>
      <c r="R3258" s="1">
        <v>0</v>
      </c>
      <c r="S3258" s="1">
        <v>0</v>
      </c>
      <c r="T3258" s="1">
        <v>0</v>
      </c>
      <c r="U3258" s="1">
        <v>0</v>
      </c>
    </row>
    <row r="3259" spans="1:21" s="1" customFormat="1" ht="15" outlineLevel="1">
      <c r="A3259" s="132"/>
      <c r="B3259" s="132"/>
      <c r="C3259" s="188" t="s">
        <v>95</v>
      </c>
      <c r="D3259" s="132"/>
      <c r="E3259" s="132"/>
      <c r="F3259" s="132"/>
      <c r="G3259" s="245">
        <v>290.85000000000002</v>
      </c>
      <c r="H3259" s="245"/>
      <c r="I3259" s="245">
        <v>290.85000000000002</v>
      </c>
      <c r="J3259" s="245"/>
      <c r="K3259" s="132"/>
      <c r="L3259" s="132"/>
      <c r="M3259" s="132"/>
      <c r="O3259" s="1">
        <v>290.85000000000002</v>
      </c>
      <c r="P3259" s="1">
        <v>290.85000000000002</v>
      </c>
    </row>
    <row r="3260" spans="1:21" s="1" customFormat="1" ht="57" outlineLevel="1">
      <c r="A3260" s="173" t="s">
        <v>548</v>
      </c>
      <c r="B3260" s="174" t="s">
        <v>1458</v>
      </c>
      <c r="C3260" s="174" t="s">
        <v>1459</v>
      </c>
      <c r="D3260" s="175" t="s">
        <v>680</v>
      </c>
      <c r="E3260" s="168">
        <v>0.26</v>
      </c>
      <c r="F3260" s="176"/>
      <c r="G3260" s="177"/>
      <c r="H3260" s="167"/>
      <c r="I3260" s="178" t="s">
        <v>98</v>
      </c>
      <c r="J3260" s="167"/>
      <c r="K3260" s="132"/>
      <c r="L3260" s="132"/>
      <c r="M3260" s="132"/>
      <c r="R3260" s="1">
        <v>164.79</v>
      </c>
      <c r="S3260" s="1">
        <v>164.79</v>
      </c>
      <c r="T3260" s="1">
        <v>106.85</v>
      </c>
      <c r="U3260" s="1">
        <v>106.85</v>
      </c>
    </row>
    <row r="3261" spans="1:21" s="1" customFormat="1" outlineLevel="1">
      <c r="A3261" s="132"/>
      <c r="B3261" s="132"/>
      <c r="C3261" s="189" t="s">
        <v>1558</v>
      </c>
      <c r="D3261" s="132"/>
      <c r="E3261" s="132"/>
      <c r="F3261" s="132"/>
      <c r="G3261" s="132"/>
      <c r="H3261" s="132"/>
      <c r="I3261" s="132"/>
      <c r="J3261" s="132"/>
      <c r="K3261" s="132"/>
      <c r="L3261" s="132"/>
      <c r="M3261" s="132"/>
    </row>
    <row r="3262" spans="1:21" s="1" customFormat="1" ht="14.25" outlineLevel="1">
      <c r="A3262" s="173"/>
      <c r="B3262" s="174"/>
      <c r="C3262" s="174" t="s">
        <v>88</v>
      </c>
      <c r="D3262" s="175"/>
      <c r="E3262" s="168"/>
      <c r="F3262" s="176">
        <v>356.61</v>
      </c>
      <c r="G3262" s="177" t="s">
        <v>451</v>
      </c>
      <c r="H3262" s="167">
        <v>127.95</v>
      </c>
      <c r="I3262" s="178">
        <v>1</v>
      </c>
      <c r="J3262" s="167">
        <v>127.95</v>
      </c>
      <c r="K3262" s="132"/>
      <c r="L3262" s="132"/>
      <c r="M3262" s="132"/>
      <c r="Q3262" s="1">
        <v>127.95</v>
      </c>
    </row>
    <row r="3263" spans="1:21" s="1" customFormat="1" ht="14.25" outlineLevel="1">
      <c r="A3263" s="173"/>
      <c r="B3263" s="174"/>
      <c r="C3263" s="174" t="s">
        <v>89</v>
      </c>
      <c r="D3263" s="175"/>
      <c r="E3263" s="168"/>
      <c r="F3263" s="176">
        <v>54.77</v>
      </c>
      <c r="G3263" s="177" t="s">
        <v>452</v>
      </c>
      <c r="H3263" s="167">
        <v>21.36</v>
      </c>
      <c r="I3263" s="178">
        <v>1</v>
      </c>
      <c r="J3263" s="167">
        <v>21.36</v>
      </c>
      <c r="K3263" s="132"/>
      <c r="L3263" s="132"/>
      <c r="M3263" s="132"/>
    </row>
    <row r="3264" spans="1:21" s="1" customFormat="1" ht="14.25" outlineLevel="1">
      <c r="A3264" s="173"/>
      <c r="B3264" s="174"/>
      <c r="C3264" s="174" t="s">
        <v>96</v>
      </c>
      <c r="D3264" s="175"/>
      <c r="E3264" s="168"/>
      <c r="F3264" s="176">
        <v>2.0299999999999998</v>
      </c>
      <c r="G3264" s="177" t="s">
        <v>452</v>
      </c>
      <c r="H3264" s="179">
        <v>0.79</v>
      </c>
      <c r="I3264" s="178">
        <v>1</v>
      </c>
      <c r="J3264" s="179">
        <v>0.79</v>
      </c>
      <c r="K3264" s="132"/>
      <c r="L3264" s="132"/>
      <c r="M3264" s="132"/>
      <c r="Q3264" s="1">
        <v>0.79</v>
      </c>
    </row>
    <row r="3265" spans="1:21" s="1" customFormat="1" ht="14.25" outlineLevel="1">
      <c r="A3265" s="173"/>
      <c r="B3265" s="174"/>
      <c r="C3265" s="174" t="s">
        <v>97</v>
      </c>
      <c r="D3265" s="175"/>
      <c r="E3265" s="168"/>
      <c r="F3265" s="176">
        <v>3307.37</v>
      </c>
      <c r="G3265" s="177" t="s">
        <v>98</v>
      </c>
      <c r="H3265" s="167">
        <v>859.92</v>
      </c>
      <c r="I3265" s="178">
        <v>1</v>
      </c>
      <c r="J3265" s="167">
        <v>859.92</v>
      </c>
      <c r="K3265" s="132"/>
      <c r="L3265" s="132"/>
      <c r="M3265" s="132"/>
    </row>
    <row r="3266" spans="1:21" s="1" customFormat="1" ht="14.25" outlineLevel="1">
      <c r="A3266" s="173"/>
      <c r="B3266" s="174"/>
      <c r="C3266" s="174" t="s">
        <v>90</v>
      </c>
      <c r="D3266" s="175" t="s">
        <v>91</v>
      </c>
      <c r="E3266" s="168">
        <v>128</v>
      </c>
      <c r="F3266" s="176"/>
      <c r="G3266" s="177"/>
      <c r="H3266" s="167">
        <v>164.79</v>
      </c>
      <c r="I3266" s="178">
        <v>128</v>
      </c>
      <c r="J3266" s="167">
        <v>164.79</v>
      </c>
      <c r="K3266" s="132"/>
      <c r="L3266" s="132"/>
      <c r="M3266" s="132"/>
    </row>
    <row r="3267" spans="1:21" s="1" customFormat="1" ht="14.25" outlineLevel="1">
      <c r="A3267" s="173"/>
      <c r="B3267" s="174"/>
      <c r="C3267" s="174" t="s">
        <v>92</v>
      </c>
      <c r="D3267" s="175" t="s">
        <v>91</v>
      </c>
      <c r="E3267" s="168">
        <v>83</v>
      </c>
      <c r="F3267" s="176"/>
      <c r="G3267" s="177"/>
      <c r="H3267" s="167">
        <v>106.85</v>
      </c>
      <c r="I3267" s="178">
        <v>83</v>
      </c>
      <c r="J3267" s="167">
        <v>106.85</v>
      </c>
      <c r="K3267" s="132"/>
      <c r="L3267" s="132"/>
      <c r="M3267" s="132"/>
    </row>
    <row r="3268" spans="1:21" s="1" customFormat="1" ht="14.25" outlineLevel="1">
      <c r="A3268" s="180"/>
      <c r="B3268" s="181"/>
      <c r="C3268" s="181" t="s">
        <v>93</v>
      </c>
      <c r="D3268" s="182" t="s">
        <v>94</v>
      </c>
      <c r="E3268" s="183">
        <v>37.07</v>
      </c>
      <c r="F3268" s="184"/>
      <c r="G3268" s="185" t="s">
        <v>451</v>
      </c>
      <c r="H3268" s="186">
        <v>13.300716</v>
      </c>
      <c r="I3268" s="187"/>
      <c r="J3268" s="186"/>
      <c r="K3268" s="132"/>
      <c r="L3268" s="132"/>
      <c r="M3268" s="132"/>
    </row>
    <row r="3269" spans="1:21" s="1" customFormat="1" ht="15" outlineLevel="1">
      <c r="A3269" s="132"/>
      <c r="B3269" s="132"/>
      <c r="C3269" s="188" t="s">
        <v>95</v>
      </c>
      <c r="D3269" s="132"/>
      <c r="E3269" s="132"/>
      <c r="F3269" s="132"/>
      <c r="G3269" s="245">
        <v>1280.8699999999999</v>
      </c>
      <c r="H3269" s="245"/>
      <c r="I3269" s="245">
        <v>1280.8699999999999</v>
      </c>
      <c r="J3269" s="245"/>
      <c r="K3269" s="132"/>
      <c r="L3269" s="132"/>
      <c r="M3269" s="132"/>
      <c r="O3269" s="113">
        <v>1280.8699999999999</v>
      </c>
      <c r="P3269" s="113">
        <v>1280.8699999999999</v>
      </c>
    </row>
    <row r="3270" spans="1:21" s="1" customFormat="1" ht="42.75" outlineLevel="1">
      <c r="A3270" s="180" t="s">
        <v>551</v>
      </c>
      <c r="B3270" s="181" t="s">
        <v>1549</v>
      </c>
      <c r="C3270" s="181" t="s">
        <v>1550</v>
      </c>
      <c r="D3270" s="182" t="s">
        <v>499</v>
      </c>
      <c r="E3270" s="183">
        <v>26</v>
      </c>
      <c r="F3270" s="184">
        <v>17.21</v>
      </c>
      <c r="G3270" s="185" t="s">
        <v>98</v>
      </c>
      <c r="H3270" s="186">
        <v>447.46</v>
      </c>
      <c r="I3270" s="187">
        <v>1</v>
      </c>
      <c r="J3270" s="186">
        <v>447.46</v>
      </c>
      <c r="K3270" s="132"/>
      <c r="L3270" s="132"/>
      <c r="M3270" s="132"/>
      <c r="R3270" s="1">
        <v>0</v>
      </c>
      <c r="S3270" s="1">
        <v>0</v>
      </c>
      <c r="T3270" s="1">
        <v>0</v>
      </c>
      <c r="U3270" s="1">
        <v>0</v>
      </c>
    </row>
    <row r="3271" spans="1:21" s="1" customFormat="1" ht="15" outlineLevel="1">
      <c r="A3271" s="132"/>
      <c r="B3271" s="132"/>
      <c r="C3271" s="188" t="s">
        <v>95</v>
      </c>
      <c r="D3271" s="132"/>
      <c r="E3271" s="132"/>
      <c r="F3271" s="132"/>
      <c r="G3271" s="245">
        <v>447.46</v>
      </c>
      <c r="H3271" s="245"/>
      <c r="I3271" s="245">
        <v>447.46</v>
      </c>
      <c r="J3271" s="245"/>
      <c r="K3271" s="132"/>
      <c r="L3271" s="132"/>
      <c r="M3271" s="132"/>
      <c r="O3271" s="1">
        <v>447.46</v>
      </c>
      <c r="P3271" s="1">
        <v>447.46</v>
      </c>
    </row>
    <row r="3272" spans="1:21" s="1" customFormat="1" ht="57" outlineLevel="1">
      <c r="A3272" s="173" t="s">
        <v>555</v>
      </c>
      <c r="B3272" s="174" t="s">
        <v>1559</v>
      </c>
      <c r="C3272" s="174" t="s">
        <v>1560</v>
      </c>
      <c r="D3272" s="175" t="s">
        <v>680</v>
      </c>
      <c r="E3272" s="168">
        <v>1.95E-2</v>
      </c>
      <c r="F3272" s="176"/>
      <c r="G3272" s="177"/>
      <c r="H3272" s="167"/>
      <c r="I3272" s="178" t="s">
        <v>98</v>
      </c>
      <c r="J3272" s="167"/>
      <c r="K3272" s="132"/>
      <c r="L3272" s="132"/>
      <c r="M3272" s="132"/>
      <c r="R3272" s="1">
        <v>19.440000000000001</v>
      </c>
      <c r="S3272" s="1">
        <v>19.440000000000001</v>
      </c>
      <c r="T3272" s="1">
        <v>12.61</v>
      </c>
      <c r="U3272" s="1">
        <v>12.61</v>
      </c>
    </row>
    <row r="3273" spans="1:21" s="1" customFormat="1" outlineLevel="1">
      <c r="A3273" s="132"/>
      <c r="B3273" s="132"/>
      <c r="C3273" s="189" t="s">
        <v>1561</v>
      </c>
      <c r="D3273" s="132"/>
      <c r="E3273" s="132"/>
      <c r="F3273" s="132"/>
      <c r="G3273" s="132"/>
      <c r="H3273" s="132"/>
      <c r="I3273" s="132"/>
      <c r="J3273" s="132"/>
      <c r="K3273" s="132"/>
      <c r="L3273" s="132"/>
      <c r="M3273" s="132"/>
    </row>
    <row r="3274" spans="1:21" s="1" customFormat="1" ht="14.25" outlineLevel="1">
      <c r="A3274" s="173"/>
      <c r="B3274" s="174"/>
      <c r="C3274" s="174" t="s">
        <v>88</v>
      </c>
      <c r="D3274" s="175"/>
      <c r="E3274" s="168"/>
      <c r="F3274" s="176">
        <v>560.44000000000005</v>
      </c>
      <c r="G3274" s="177" t="s">
        <v>451</v>
      </c>
      <c r="H3274" s="167">
        <v>15.08</v>
      </c>
      <c r="I3274" s="178">
        <v>1</v>
      </c>
      <c r="J3274" s="167">
        <v>15.08</v>
      </c>
      <c r="K3274" s="132"/>
      <c r="L3274" s="132"/>
      <c r="M3274" s="132"/>
      <c r="Q3274" s="1">
        <v>15.08</v>
      </c>
    </row>
    <row r="3275" spans="1:21" s="1" customFormat="1" ht="14.25" outlineLevel="1">
      <c r="A3275" s="173"/>
      <c r="B3275" s="174"/>
      <c r="C3275" s="174" t="s">
        <v>89</v>
      </c>
      <c r="D3275" s="175"/>
      <c r="E3275" s="168"/>
      <c r="F3275" s="176">
        <v>131</v>
      </c>
      <c r="G3275" s="177" t="s">
        <v>452</v>
      </c>
      <c r="H3275" s="167">
        <v>3.83</v>
      </c>
      <c r="I3275" s="178">
        <v>1</v>
      </c>
      <c r="J3275" s="167">
        <v>3.83</v>
      </c>
      <c r="K3275" s="132"/>
      <c r="L3275" s="132"/>
      <c r="M3275" s="132"/>
    </row>
    <row r="3276" spans="1:21" s="1" customFormat="1" ht="14.25" outlineLevel="1">
      <c r="A3276" s="173"/>
      <c r="B3276" s="174"/>
      <c r="C3276" s="174" t="s">
        <v>96</v>
      </c>
      <c r="D3276" s="175"/>
      <c r="E3276" s="168"/>
      <c r="F3276" s="176">
        <v>3.78</v>
      </c>
      <c r="G3276" s="177" t="s">
        <v>452</v>
      </c>
      <c r="H3276" s="179">
        <v>0.11</v>
      </c>
      <c r="I3276" s="178">
        <v>1</v>
      </c>
      <c r="J3276" s="179">
        <v>0.11</v>
      </c>
      <c r="K3276" s="132"/>
      <c r="L3276" s="132"/>
      <c r="M3276" s="132"/>
      <c r="Q3276" s="1">
        <v>0.11</v>
      </c>
    </row>
    <row r="3277" spans="1:21" s="1" customFormat="1" ht="14.25" outlineLevel="1">
      <c r="A3277" s="173"/>
      <c r="B3277" s="174"/>
      <c r="C3277" s="174" t="s">
        <v>97</v>
      </c>
      <c r="D3277" s="175"/>
      <c r="E3277" s="168"/>
      <c r="F3277" s="176">
        <v>7335.38</v>
      </c>
      <c r="G3277" s="177" t="s">
        <v>98</v>
      </c>
      <c r="H3277" s="167">
        <v>143.04</v>
      </c>
      <c r="I3277" s="178">
        <v>1</v>
      </c>
      <c r="J3277" s="167">
        <v>143.04</v>
      </c>
      <c r="K3277" s="132"/>
      <c r="L3277" s="132"/>
      <c r="M3277" s="132"/>
    </row>
    <row r="3278" spans="1:21" s="1" customFormat="1" ht="14.25" outlineLevel="1">
      <c r="A3278" s="173"/>
      <c r="B3278" s="174"/>
      <c r="C3278" s="174" t="s">
        <v>90</v>
      </c>
      <c r="D3278" s="175" t="s">
        <v>91</v>
      </c>
      <c r="E3278" s="168">
        <v>128</v>
      </c>
      <c r="F3278" s="176"/>
      <c r="G3278" s="177"/>
      <c r="H3278" s="167">
        <v>19.440000000000001</v>
      </c>
      <c r="I3278" s="178">
        <v>128</v>
      </c>
      <c r="J3278" s="167">
        <v>19.440000000000001</v>
      </c>
      <c r="K3278" s="132"/>
      <c r="L3278" s="132"/>
      <c r="M3278" s="132"/>
    </row>
    <row r="3279" spans="1:21" s="1" customFormat="1" ht="14.25" outlineLevel="1">
      <c r="A3279" s="173"/>
      <c r="B3279" s="174"/>
      <c r="C3279" s="174" t="s">
        <v>92</v>
      </c>
      <c r="D3279" s="175" t="s">
        <v>91</v>
      </c>
      <c r="E3279" s="168">
        <v>83</v>
      </c>
      <c r="F3279" s="176"/>
      <c r="G3279" s="177"/>
      <c r="H3279" s="167">
        <v>12.61</v>
      </c>
      <c r="I3279" s="178">
        <v>83</v>
      </c>
      <c r="J3279" s="167">
        <v>12.61</v>
      </c>
      <c r="K3279" s="132"/>
      <c r="L3279" s="132"/>
      <c r="M3279" s="132"/>
    </row>
    <row r="3280" spans="1:21" s="1" customFormat="1" ht="14.25" outlineLevel="1">
      <c r="A3280" s="180"/>
      <c r="B3280" s="181"/>
      <c r="C3280" s="181" t="s">
        <v>93</v>
      </c>
      <c r="D3280" s="182" t="s">
        <v>94</v>
      </c>
      <c r="E3280" s="183">
        <v>61.05</v>
      </c>
      <c r="F3280" s="184"/>
      <c r="G3280" s="185" t="s">
        <v>451</v>
      </c>
      <c r="H3280" s="186">
        <v>1.6428554999999998</v>
      </c>
      <c r="I3280" s="187"/>
      <c r="J3280" s="186"/>
      <c r="K3280" s="132"/>
      <c r="L3280" s="132"/>
      <c r="M3280" s="132"/>
    </row>
    <row r="3281" spans="1:21" s="1" customFormat="1" ht="15" outlineLevel="1">
      <c r="A3281" s="132"/>
      <c r="B3281" s="132"/>
      <c r="C3281" s="188" t="s">
        <v>95</v>
      </c>
      <c r="D3281" s="132"/>
      <c r="E3281" s="132"/>
      <c r="F3281" s="132"/>
      <c r="G3281" s="245">
        <v>194</v>
      </c>
      <c r="H3281" s="245"/>
      <c r="I3281" s="245">
        <v>194</v>
      </c>
      <c r="J3281" s="245"/>
      <c r="K3281" s="132"/>
      <c r="L3281" s="132"/>
      <c r="M3281" s="132"/>
      <c r="O3281" s="113">
        <v>194</v>
      </c>
      <c r="P3281" s="113">
        <v>194</v>
      </c>
    </row>
    <row r="3282" spans="1:21" s="1" customFormat="1" ht="42.75" outlineLevel="1">
      <c r="A3282" s="180" t="s">
        <v>558</v>
      </c>
      <c r="B3282" s="181" t="s">
        <v>1549</v>
      </c>
      <c r="C3282" s="181" t="s">
        <v>1550</v>
      </c>
      <c r="D3282" s="182" t="s">
        <v>499</v>
      </c>
      <c r="E3282" s="183">
        <v>1.95</v>
      </c>
      <c r="F3282" s="184">
        <v>17.21</v>
      </c>
      <c r="G3282" s="185" t="s">
        <v>98</v>
      </c>
      <c r="H3282" s="186">
        <v>33.56</v>
      </c>
      <c r="I3282" s="187">
        <v>1</v>
      </c>
      <c r="J3282" s="186">
        <v>33.56</v>
      </c>
      <c r="K3282" s="132"/>
      <c r="L3282" s="132"/>
      <c r="M3282" s="132"/>
      <c r="R3282" s="1">
        <v>0</v>
      </c>
      <c r="S3282" s="1">
        <v>0</v>
      </c>
      <c r="T3282" s="1">
        <v>0</v>
      </c>
      <c r="U3282" s="1">
        <v>0</v>
      </c>
    </row>
    <row r="3283" spans="1:21" s="1" customFormat="1" ht="15" outlineLevel="1">
      <c r="A3283" s="132"/>
      <c r="B3283" s="132"/>
      <c r="C3283" s="188" t="s">
        <v>95</v>
      </c>
      <c r="D3283" s="132"/>
      <c r="E3283" s="132"/>
      <c r="F3283" s="132"/>
      <c r="G3283" s="245">
        <v>33.56</v>
      </c>
      <c r="H3283" s="245"/>
      <c r="I3283" s="245">
        <v>33.56</v>
      </c>
      <c r="J3283" s="245"/>
      <c r="K3283" s="132"/>
      <c r="L3283" s="132"/>
      <c r="M3283" s="132"/>
      <c r="O3283" s="1">
        <v>33.56</v>
      </c>
      <c r="P3283" s="1">
        <v>33.56</v>
      </c>
    </row>
    <row r="3284" spans="1:21" s="1" customFormat="1" ht="57" outlineLevel="1">
      <c r="A3284" s="173" t="s">
        <v>561</v>
      </c>
      <c r="B3284" s="174" t="s">
        <v>1546</v>
      </c>
      <c r="C3284" s="174" t="s">
        <v>1547</v>
      </c>
      <c r="D3284" s="175" t="s">
        <v>680</v>
      </c>
      <c r="E3284" s="168">
        <v>3.9E-2</v>
      </c>
      <c r="F3284" s="176"/>
      <c r="G3284" s="177"/>
      <c r="H3284" s="167"/>
      <c r="I3284" s="178" t="s">
        <v>98</v>
      </c>
      <c r="J3284" s="167"/>
      <c r="K3284" s="132"/>
      <c r="L3284" s="132"/>
      <c r="M3284" s="132"/>
      <c r="R3284" s="1">
        <v>31.78</v>
      </c>
      <c r="S3284" s="1">
        <v>31.78</v>
      </c>
      <c r="T3284" s="1">
        <v>20.61</v>
      </c>
      <c r="U3284" s="1">
        <v>20.61</v>
      </c>
    </row>
    <row r="3285" spans="1:21" s="1" customFormat="1" outlineLevel="1">
      <c r="A3285" s="132"/>
      <c r="B3285" s="132"/>
      <c r="C3285" s="189" t="s">
        <v>1562</v>
      </c>
      <c r="D3285" s="132"/>
      <c r="E3285" s="132"/>
      <c r="F3285" s="132"/>
      <c r="G3285" s="132"/>
      <c r="H3285" s="132"/>
      <c r="I3285" s="132"/>
      <c r="J3285" s="132"/>
      <c r="K3285" s="132"/>
      <c r="L3285" s="132"/>
      <c r="M3285" s="132"/>
    </row>
    <row r="3286" spans="1:21" s="1" customFormat="1" ht="14.25" outlineLevel="1">
      <c r="A3286" s="173"/>
      <c r="B3286" s="174"/>
      <c r="C3286" s="174" t="s">
        <v>88</v>
      </c>
      <c r="D3286" s="175"/>
      <c r="E3286" s="168"/>
      <c r="F3286" s="176">
        <v>458.2</v>
      </c>
      <c r="G3286" s="177" t="s">
        <v>451</v>
      </c>
      <c r="H3286" s="167">
        <v>24.66</v>
      </c>
      <c r="I3286" s="178">
        <v>1</v>
      </c>
      <c r="J3286" s="167">
        <v>24.66</v>
      </c>
      <c r="K3286" s="132"/>
      <c r="L3286" s="132"/>
      <c r="M3286" s="132"/>
      <c r="Q3286" s="1">
        <v>24.66</v>
      </c>
    </row>
    <row r="3287" spans="1:21" s="1" customFormat="1" ht="14.25" outlineLevel="1">
      <c r="A3287" s="173"/>
      <c r="B3287" s="174"/>
      <c r="C3287" s="174" t="s">
        <v>89</v>
      </c>
      <c r="D3287" s="175"/>
      <c r="E3287" s="168"/>
      <c r="F3287" s="176">
        <v>98.14</v>
      </c>
      <c r="G3287" s="177" t="s">
        <v>452</v>
      </c>
      <c r="H3287" s="167">
        <v>5.74</v>
      </c>
      <c r="I3287" s="178">
        <v>1</v>
      </c>
      <c r="J3287" s="167">
        <v>5.74</v>
      </c>
      <c r="K3287" s="132"/>
      <c r="L3287" s="132"/>
      <c r="M3287" s="132"/>
    </row>
    <row r="3288" spans="1:21" s="1" customFormat="1" ht="14.25" outlineLevel="1">
      <c r="A3288" s="173"/>
      <c r="B3288" s="174"/>
      <c r="C3288" s="174" t="s">
        <v>96</v>
      </c>
      <c r="D3288" s="175"/>
      <c r="E3288" s="168"/>
      <c r="F3288" s="176">
        <v>2.84</v>
      </c>
      <c r="G3288" s="177" t="s">
        <v>452</v>
      </c>
      <c r="H3288" s="179">
        <v>0.17</v>
      </c>
      <c r="I3288" s="178">
        <v>1</v>
      </c>
      <c r="J3288" s="179">
        <v>0.17</v>
      </c>
      <c r="K3288" s="132"/>
      <c r="L3288" s="132"/>
      <c r="M3288" s="132"/>
      <c r="Q3288" s="1">
        <v>0.17</v>
      </c>
    </row>
    <row r="3289" spans="1:21" s="1" customFormat="1" ht="14.25" outlineLevel="1">
      <c r="A3289" s="173"/>
      <c r="B3289" s="174"/>
      <c r="C3289" s="174" t="s">
        <v>97</v>
      </c>
      <c r="D3289" s="175"/>
      <c r="E3289" s="168"/>
      <c r="F3289" s="176">
        <v>6085.07</v>
      </c>
      <c r="G3289" s="177" t="s">
        <v>98</v>
      </c>
      <c r="H3289" s="167">
        <v>237.32</v>
      </c>
      <c r="I3289" s="178">
        <v>1</v>
      </c>
      <c r="J3289" s="167">
        <v>237.32</v>
      </c>
      <c r="K3289" s="132"/>
      <c r="L3289" s="132"/>
      <c r="M3289" s="132"/>
    </row>
    <row r="3290" spans="1:21" s="1" customFormat="1" ht="14.25" outlineLevel="1">
      <c r="A3290" s="173"/>
      <c r="B3290" s="174"/>
      <c r="C3290" s="174" t="s">
        <v>90</v>
      </c>
      <c r="D3290" s="175" t="s">
        <v>91</v>
      </c>
      <c r="E3290" s="168">
        <v>128</v>
      </c>
      <c r="F3290" s="176"/>
      <c r="G3290" s="177"/>
      <c r="H3290" s="167">
        <v>31.78</v>
      </c>
      <c r="I3290" s="178">
        <v>128</v>
      </c>
      <c r="J3290" s="167">
        <v>31.78</v>
      </c>
      <c r="K3290" s="132"/>
      <c r="L3290" s="132"/>
      <c r="M3290" s="132"/>
    </row>
    <row r="3291" spans="1:21" s="1" customFormat="1" ht="14.25" outlineLevel="1">
      <c r="A3291" s="173"/>
      <c r="B3291" s="174"/>
      <c r="C3291" s="174" t="s">
        <v>92</v>
      </c>
      <c r="D3291" s="175" t="s">
        <v>91</v>
      </c>
      <c r="E3291" s="168">
        <v>83</v>
      </c>
      <c r="F3291" s="176"/>
      <c r="G3291" s="177"/>
      <c r="H3291" s="167">
        <v>20.61</v>
      </c>
      <c r="I3291" s="178">
        <v>83</v>
      </c>
      <c r="J3291" s="167">
        <v>20.61</v>
      </c>
      <c r="K3291" s="132"/>
      <c r="L3291" s="132"/>
      <c r="M3291" s="132"/>
    </row>
    <row r="3292" spans="1:21" s="1" customFormat="1" ht="14.25" outlineLevel="1">
      <c r="A3292" s="180"/>
      <c r="B3292" s="181"/>
      <c r="C3292" s="181" t="s">
        <v>93</v>
      </c>
      <c r="D3292" s="182" t="s">
        <v>94</v>
      </c>
      <c r="E3292" s="183">
        <v>47.63</v>
      </c>
      <c r="F3292" s="184"/>
      <c r="G3292" s="185" t="s">
        <v>451</v>
      </c>
      <c r="H3292" s="186">
        <v>2.5634465999999998</v>
      </c>
      <c r="I3292" s="187"/>
      <c r="J3292" s="186"/>
      <c r="K3292" s="132"/>
      <c r="L3292" s="132"/>
      <c r="M3292" s="132"/>
    </row>
    <row r="3293" spans="1:21" s="1" customFormat="1" ht="15" outlineLevel="1">
      <c r="A3293" s="132"/>
      <c r="B3293" s="132"/>
      <c r="C3293" s="188" t="s">
        <v>95</v>
      </c>
      <c r="D3293" s="132"/>
      <c r="E3293" s="132"/>
      <c r="F3293" s="132"/>
      <c r="G3293" s="245">
        <v>320.11</v>
      </c>
      <c r="H3293" s="245"/>
      <c r="I3293" s="245">
        <v>320.11</v>
      </c>
      <c r="J3293" s="245"/>
      <c r="K3293" s="132"/>
      <c r="L3293" s="132"/>
      <c r="M3293" s="132"/>
      <c r="O3293" s="113">
        <v>320.11</v>
      </c>
      <c r="P3293" s="113">
        <v>320.11</v>
      </c>
    </row>
    <row r="3294" spans="1:21" s="1" customFormat="1" ht="42.75" outlineLevel="1">
      <c r="A3294" s="180" t="s">
        <v>565</v>
      </c>
      <c r="B3294" s="181" t="s">
        <v>1549</v>
      </c>
      <c r="C3294" s="181" t="s">
        <v>1550</v>
      </c>
      <c r="D3294" s="182" t="s">
        <v>499</v>
      </c>
      <c r="E3294" s="183">
        <v>3.9</v>
      </c>
      <c r="F3294" s="184">
        <v>17.21</v>
      </c>
      <c r="G3294" s="185" t="s">
        <v>98</v>
      </c>
      <c r="H3294" s="186">
        <v>67.12</v>
      </c>
      <c r="I3294" s="187">
        <v>1</v>
      </c>
      <c r="J3294" s="186">
        <v>67.12</v>
      </c>
      <c r="K3294" s="132"/>
      <c r="L3294" s="132"/>
      <c r="M3294" s="132"/>
      <c r="R3294" s="1">
        <v>0</v>
      </c>
      <c r="S3294" s="1">
        <v>0</v>
      </c>
      <c r="T3294" s="1">
        <v>0</v>
      </c>
      <c r="U3294" s="1">
        <v>0</v>
      </c>
    </row>
    <row r="3295" spans="1:21" s="1" customFormat="1" ht="15" outlineLevel="1">
      <c r="A3295" s="132"/>
      <c r="B3295" s="132"/>
      <c r="C3295" s="188" t="s">
        <v>95</v>
      </c>
      <c r="D3295" s="132"/>
      <c r="E3295" s="132"/>
      <c r="F3295" s="132"/>
      <c r="G3295" s="245">
        <v>67.12</v>
      </c>
      <c r="H3295" s="245"/>
      <c r="I3295" s="245">
        <v>67.12</v>
      </c>
      <c r="J3295" s="245"/>
      <c r="K3295" s="132"/>
      <c r="L3295" s="132"/>
      <c r="M3295" s="132"/>
      <c r="O3295" s="1">
        <v>67.12</v>
      </c>
      <c r="P3295" s="1">
        <v>67.12</v>
      </c>
    </row>
    <row r="3296" spans="1:21" s="1" customFormat="1" ht="42.75" outlineLevel="1">
      <c r="A3296" s="173" t="s">
        <v>569</v>
      </c>
      <c r="B3296" s="174" t="s">
        <v>1563</v>
      </c>
      <c r="C3296" s="174" t="s">
        <v>1564</v>
      </c>
      <c r="D3296" s="175" t="s">
        <v>738</v>
      </c>
      <c r="E3296" s="168">
        <v>10.205</v>
      </c>
      <c r="F3296" s="176"/>
      <c r="G3296" s="177"/>
      <c r="H3296" s="167"/>
      <c r="I3296" s="178" t="s">
        <v>98</v>
      </c>
      <c r="J3296" s="167"/>
      <c r="K3296" s="132"/>
      <c r="L3296" s="132"/>
      <c r="M3296" s="132"/>
      <c r="R3296" s="1">
        <v>123.3</v>
      </c>
      <c r="S3296" s="1">
        <v>123.3</v>
      </c>
      <c r="T3296" s="1">
        <v>79.95</v>
      </c>
      <c r="U3296" s="1">
        <v>79.95</v>
      </c>
    </row>
    <row r="3297" spans="1:21" s="1" customFormat="1" ht="38.25" outlineLevel="1">
      <c r="A3297" s="132"/>
      <c r="B3297" s="132"/>
      <c r="C3297" s="189" t="s">
        <v>1565</v>
      </c>
      <c r="D3297" s="132"/>
      <c r="E3297" s="132"/>
      <c r="F3297" s="132"/>
      <c r="G3297" s="132"/>
      <c r="H3297" s="132"/>
      <c r="I3297" s="132"/>
      <c r="J3297" s="132"/>
      <c r="K3297" s="132"/>
      <c r="L3297" s="132"/>
      <c r="M3297" s="132"/>
    </row>
    <row r="3298" spans="1:21" s="1" customFormat="1" ht="14.25" outlineLevel="1">
      <c r="A3298" s="173"/>
      <c r="B3298" s="174"/>
      <c r="C3298" s="174" t="s">
        <v>88</v>
      </c>
      <c r="D3298" s="175"/>
      <c r="E3298" s="168"/>
      <c r="F3298" s="176">
        <v>6.84</v>
      </c>
      <c r="G3298" s="177" t="s">
        <v>451</v>
      </c>
      <c r="H3298" s="167">
        <v>96.33</v>
      </c>
      <c r="I3298" s="178">
        <v>1</v>
      </c>
      <c r="J3298" s="167">
        <v>96.33</v>
      </c>
      <c r="K3298" s="132"/>
      <c r="L3298" s="132"/>
      <c r="M3298" s="132"/>
      <c r="Q3298" s="1">
        <v>96.33</v>
      </c>
    </row>
    <row r="3299" spans="1:21" s="1" customFormat="1" ht="14.25" outlineLevel="1">
      <c r="A3299" s="173"/>
      <c r="B3299" s="174"/>
      <c r="C3299" s="174" t="s">
        <v>89</v>
      </c>
      <c r="D3299" s="175"/>
      <c r="E3299" s="168"/>
      <c r="F3299" s="176">
        <v>2.38</v>
      </c>
      <c r="G3299" s="177" t="s">
        <v>452</v>
      </c>
      <c r="H3299" s="167">
        <v>36.43</v>
      </c>
      <c r="I3299" s="178">
        <v>1</v>
      </c>
      <c r="J3299" s="167">
        <v>36.43</v>
      </c>
      <c r="K3299" s="132"/>
      <c r="L3299" s="132"/>
      <c r="M3299" s="132"/>
    </row>
    <row r="3300" spans="1:21" s="1" customFormat="1" ht="14.25" outlineLevel="1">
      <c r="A3300" s="173"/>
      <c r="B3300" s="174"/>
      <c r="C3300" s="174" t="s">
        <v>97</v>
      </c>
      <c r="D3300" s="175"/>
      <c r="E3300" s="168"/>
      <c r="F3300" s="176">
        <v>5.4</v>
      </c>
      <c r="G3300" s="177" t="s">
        <v>98</v>
      </c>
      <c r="H3300" s="167">
        <v>55.11</v>
      </c>
      <c r="I3300" s="178">
        <v>1</v>
      </c>
      <c r="J3300" s="167">
        <v>55.11</v>
      </c>
      <c r="K3300" s="132"/>
      <c r="L3300" s="132"/>
      <c r="M3300" s="132"/>
    </row>
    <row r="3301" spans="1:21" s="1" customFormat="1" ht="14.25" outlineLevel="1">
      <c r="A3301" s="173"/>
      <c r="B3301" s="174"/>
      <c r="C3301" s="174" t="s">
        <v>90</v>
      </c>
      <c r="D3301" s="175" t="s">
        <v>91</v>
      </c>
      <c r="E3301" s="168">
        <v>128</v>
      </c>
      <c r="F3301" s="176"/>
      <c r="G3301" s="177"/>
      <c r="H3301" s="167">
        <v>123.3</v>
      </c>
      <c r="I3301" s="178">
        <v>128</v>
      </c>
      <c r="J3301" s="167">
        <v>123.3</v>
      </c>
      <c r="K3301" s="132"/>
      <c r="L3301" s="132"/>
      <c r="M3301" s="132"/>
    </row>
    <row r="3302" spans="1:21" s="1" customFormat="1" ht="14.25" outlineLevel="1">
      <c r="A3302" s="173"/>
      <c r="B3302" s="174"/>
      <c r="C3302" s="174" t="s">
        <v>92</v>
      </c>
      <c r="D3302" s="175" t="s">
        <v>91</v>
      </c>
      <c r="E3302" s="168">
        <v>83</v>
      </c>
      <c r="F3302" s="176"/>
      <c r="G3302" s="177"/>
      <c r="H3302" s="167">
        <v>79.95</v>
      </c>
      <c r="I3302" s="178">
        <v>83</v>
      </c>
      <c r="J3302" s="167">
        <v>79.95</v>
      </c>
      <c r="K3302" s="132"/>
      <c r="L3302" s="132"/>
      <c r="M3302" s="132"/>
    </row>
    <row r="3303" spans="1:21" s="1" customFormat="1" ht="14.25" outlineLevel="1">
      <c r="A3303" s="180"/>
      <c r="B3303" s="181"/>
      <c r="C3303" s="181" t="s">
        <v>93</v>
      </c>
      <c r="D3303" s="182" t="s">
        <v>94</v>
      </c>
      <c r="E3303" s="183">
        <v>0.69</v>
      </c>
      <c r="F3303" s="184"/>
      <c r="G3303" s="185" t="s">
        <v>451</v>
      </c>
      <c r="H3303" s="186">
        <v>9.7172009999999975</v>
      </c>
      <c r="I3303" s="187"/>
      <c r="J3303" s="186"/>
      <c r="K3303" s="132"/>
      <c r="L3303" s="132"/>
      <c r="M3303" s="132"/>
    </row>
    <row r="3304" spans="1:21" s="1" customFormat="1" ht="15" outlineLevel="1">
      <c r="A3304" s="132"/>
      <c r="B3304" s="132"/>
      <c r="C3304" s="188" t="s">
        <v>95</v>
      </c>
      <c r="D3304" s="132"/>
      <c r="E3304" s="132"/>
      <c r="F3304" s="132"/>
      <c r="G3304" s="245">
        <v>391.12</v>
      </c>
      <c r="H3304" s="245"/>
      <c r="I3304" s="245">
        <v>391.12</v>
      </c>
      <c r="J3304" s="245"/>
      <c r="K3304" s="132"/>
      <c r="L3304" s="132"/>
      <c r="M3304" s="132"/>
      <c r="O3304" s="113">
        <v>391.12</v>
      </c>
      <c r="P3304" s="113">
        <v>391.12</v>
      </c>
    </row>
    <row r="3305" spans="1:21" s="1" customFormat="1" ht="42.75" outlineLevel="1">
      <c r="A3305" s="173" t="s">
        <v>572</v>
      </c>
      <c r="B3305" s="174" t="s">
        <v>1566</v>
      </c>
      <c r="C3305" s="174" t="s">
        <v>1567</v>
      </c>
      <c r="D3305" s="175" t="s">
        <v>738</v>
      </c>
      <c r="E3305" s="168">
        <v>0.19500000000000001</v>
      </c>
      <c r="F3305" s="176"/>
      <c r="G3305" s="177"/>
      <c r="H3305" s="167"/>
      <c r="I3305" s="178" t="s">
        <v>98</v>
      </c>
      <c r="J3305" s="167"/>
      <c r="K3305" s="132"/>
      <c r="L3305" s="132"/>
      <c r="M3305" s="132"/>
      <c r="R3305" s="1">
        <v>3.15</v>
      </c>
      <c r="S3305" s="1">
        <v>3.15</v>
      </c>
      <c r="T3305" s="1">
        <v>2.04</v>
      </c>
      <c r="U3305" s="1">
        <v>2.04</v>
      </c>
    </row>
    <row r="3306" spans="1:21" s="1" customFormat="1" outlineLevel="1">
      <c r="A3306" s="132"/>
      <c r="B3306" s="132"/>
      <c r="C3306" s="189" t="s">
        <v>1568</v>
      </c>
      <c r="D3306" s="132"/>
      <c r="E3306" s="132"/>
      <c r="F3306" s="132"/>
      <c r="G3306" s="132"/>
      <c r="H3306" s="132"/>
      <c r="I3306" s="132"/>
      <c r="J3306" s="132"/>
      <c r="K3306" s="132"/>
      <c r="L3306" s="132"/>
      <c r="M3306" s="132"/>
    </row>
    <row r="3307" spans="1:21" s="1" customFormat="1" ht="14.25" outlineLevel="1">
      <c r="A3307" s="173"/>
      <c r="B3307" s="174"/>
      <c r="C3307" s="174" t="s">
        <v>88</v>
      </c>
      <c r="D3307" s="175"/>
      <c r="E3307" s="168"/>
      <c r="F3307" s="176">
        <v>9.1300000000000008</v>
      </c>
      <c r="G3307" s="177" t="s">
        <v>451</v>
      </c>
      <c r="H3307" s="167">
        <v>2.46</v>
      </c>
      <c r="I3307" s="178">
        <v>1</v>
      </c>
      <c r="J3307" s="167">
        <v>2.46</v>
      </c>
      <c r="K3307" s="132"/>
      <c r="L3307" s="132"/>
      <c r="M3307" s="132"/>
      <c r="Q3307" s="1">
        <v>2.46</v>
      </c>
    </row>
    <row r="3308" spans="1:21" s="1" customFormat="1" ht="14.25" outlineLevel="1">
      <c r="A3308" s="173"/>
      <c r="B3308" s="174"/>
      <c r="C3308" s="174" t="s">
        <v>89</v>
      </c>
      <c r="D3308" s="175"/>
      <c r="E3308" s="168"/>
      <c r="F3308" s="176">
        <v>4.55</v>
      </c>
      <c r="G3308" s="177" t="s">
        <v>452</v>
      </c>
      <c r="H3308" s="167">
        <v>1.33</v>
      </c>
      <c r="I3308" s="178">
        <v>1</v>
      </c>
      <c r="J3308" s="167">
        <v>1.33</v>
      </c>
      <c r="K3308" s="132"/>
      <c r="L3308" s="132"/>
      <c r="M3308" s="132"/>
    </row>
    <row r="3309" spans="1:21" s="1" customFormat="1" ht="14.25" outlineLevel="1">
      <c r="A3309" s="173"/>
      <c r="B3309" s="174"/>
      <c r="C3309" s="174" t="s">
        <v>97</v>
      </c>
      <c r="D3309" s="175"/>
      <c r="E3309" s="168"/>
      <c r="F3309" s="176">
        <v>13.54</v>
      </c>
      <c r="G3309" s="177" t="s">
        <v>98</v>
      </c>
      <c r="H3309" s="167">
        <v>2.64</v>
      </c>
      <c r="I3309" s="178">
        <v>1</v>
      </c>
      <c r="J3309" s="167">
        <v>2.64</v>
      </c>
      <c r="K3309" s="132"/>
      <c r="L3309" s="132"/>
      <c r="M3309" s="132"/>
    </row>
    <row r="3310" spans="1:21" s="1" customFormat="1" ht="14.25" outlineLevel="1">
      <c r="A3310" s="173"/>
      <c r="B3310" s="174"/>
      <c r="C3310" s="174" t="s">
        <v>90</v>
      </c>
      <c r="D3310" s="175" t="s">
        <v>91</v>
      </c>
      <c r="E3310" s="168">
        <v>128</v>
      </c>
      <c r="F3310" s="176"/>
      <c r="G3310" s="177"/>
      <c r="H3310" s="167">
        <v>3.15</v>
      </c>
      <c r="I3310" s="178">
        <v>128</v>
      </c>
      <c r="J3310" s="167">
        <v>3.15</v>
      </c>
      <c r="K3310" s="132"/>
      <c r="L3310" s="132"/>
      <c r="M3310" s="132"/>
    </row>
    <row r="3311" spans="1:21" s="1" customFormat="1" ht="14.25" outlineLevel="1">
      <c r="A3311" s="173"/>
      <c r="B3311" s="174"/>
      <c r="C3311" s="174" t="s">
        <v>92</v>
      </c>
      <c r="D3311" s="175" t="s">
        <v>91</v>
      </c>
      <c r="E3311" s="168">
        <v>83</v>
      </c>
      <c r="F3311" s="176"/>
      <c r="G3311" s="177"/>
      <c r="H3311" s="167">
        <v>2.04</v>
      </c>
      <c r="I3311" s="178">
        <v>83</v>
      </c>
      <c r="J3311" s="167">
        <v>2.04</v>
      </c>
      <c r="K3311" s="132"/>
      <c r="L3311" s="132"/>
      <c r="M3311" s="132"/>
    </row>
    <row r="3312" spans="1:21" s="1" customFormat="1" ht="14.25" outlineLevel="1">
      <c r="A3312" s="180"/>
      <c r="B3312" s="181"/>
      <c r="C3312" s="181" t="s">
        <v>93</v>
      </c>
      <c r="D3312" s="182" t="s">
        <v>94</v>
      </c>
      <c r="E3312" s="183">
        <v>0.92</v>
      </c>
      <c r="F3312" s="184"/>
      <c r="G3312" s="185" t="s">
        <v>451</v>
      </c>
      <c r="H3312" s="186">
        <v>0.24757200000000001</v>
      </c>
      <c r="I3312" s="187"/>
      <c r="J3312" s="186"/>
      <c r="K3312" s="132"/>
      <c r="L3312" s="132"/>
      <c r="M3312" s="132"/>
    </row>
    <row r="3313" spans="1:21" s="1" customFormat="1" ht="15" outlineLevel="1">
      <c r="A3313" s="132"/>
      <c r="B3313" s="132"/>
      <c r="C3313" s="188" t="s">
        <v>95</v>
      </c>
      <c r="D3313" s="132"/>
      <c r="E3313" s="132"/>
      <c r="F3313" s="132"/>
      <c r="G3313" s="245">
        <v>11.62</v>
      </c>
      <c r="H3313" s="245"/>
      <c r="I3313" s="245">
        <v>11.62</v>
      </c>
      <c r="J3313" s="245"/>
      <c r="K3313" s="132"/>
      <c r="L3313" s="132"/>
      <c r="M3313" s="132"/>
      <c r="O3313" s="113">
        <v>11.62</v>
      </c>
      <c r="P3313" s="113">
        <v>11.62</v>
      </c>
    </row>
    <row r="3314" spans="1:21" s="1" customFormat="1" ht="57" outlineLevel="1">
      <c r="A3314" s="173" t="s">
        <v>576</v>
      </c>
      <c r="B3314" s="174" t="s">
        <v>1462</v>
      </c>
      <c r="C3314" s="174" t="s">
        <v>1463</v>
      </c>
      <c r="D3314" s="175" t="s">
        <v>680</v>
      </c>
      <c r="E3314" s="168">
        <v>1.0205</v>
      </c>
      <c r="F3314" s="176"/>
      <c r="G3314" s="177"/>
      <c r="H3314" s="167"/>
      <c r="I3314" s="178" t="s">
        <v>98</v>
      </c>
      <c r="J3314" s="167"/>
      <c r="K3314" s="132"/>
      <c r="L3314" s="132"/>
      <c r="M3314" s="132"/>
      <c r="R3314" s="1">
        <v>105.13</v>
      </c>
      <c r="S3314" s="1">
        <v>105.13</v>
      </c>
      <c r="T3314" s="1">
        <v>68.17</v>
      </c>
      <c r="U3314" s="1">
        <v>68.17</v>
      </c>
    </row>
    <row r="3315" spans="1:21" s="1" customFormat="1" ht="38.25" outlineLevel="1">
      <c r="A3315" s="132"/>
      <c r="B3315" s="132"/>
      <c r="C3315" s="189" t="s">
        <v>1569</v>
      </c>
      <c r="D3315" s="132"/>
      <c r="E3315" s="132"/>
      <c r="F3315" s="132"/>
      <c r="G3315" s="132"/>
      <c r="H3315" s="132"/>
      <c r="I3315" s="132"/>
      <c r="J3315" s="132"/>
      <c r="K3315" s="132"/>
      <c r="L3315" s="132"/>
      <c r="M3315" s="132"/>
    </row>
    <row r="3316" spans="1:21" s="1" customFormat="1" ht="14.25" outlineLevel="1">
      <c r="A3316" s="173"/>
      <c r="B3316" s="174"/>
      <c r="C3316" s="174" t="s">
        <v>88</v>
      </c>
      <c r="D3316" s="175"/>
      <c r="E3316" s="168"/>
      <c r="F3316" s="176">
        <v>58.32</v>
      </c>
      <c r="G3316" s="177" t="s">
        <v>451</v>
      </c>
      <c r="H3316" s="167">
        <v>82.13</v>
      </c>
      <c r="I3316" s="178">
        <v>1</v>
      </c>
      <c r="J3316" s="167">
        <v>82.13</v>
      </c>
      <c r="K3316" s="132"/>
      <c r="L3316" s="132"/>
      <c r="M3316" s="132"/>
      <c r="Q3316" s="1">
        <v>82.13</v>
      </c>
    </row>
    <row r="3317" spans="1:21" s="1" customFormat="1" ht="14.25" outlineLevel="1">
      <c r="A3317" s="173"/>
      <c r="B3317" s="174"/>
      <c r="C3317" s="174" t="s">
        <v>89</v>
      </c>
      <c r="D3317" s="175"/>
      <c r="E3317" s="168"/>
      <c r="F3317" s="176">
        <v>44.51</v>
      </c>
      <c r="G3317" s="177" t="s">
        <v>452</v>
      </c>
      <c r="H3317" s="167">
        <v>68.13</v>
      </c>
      <c r="I3317" s="178">
        <v>1</v>
      </c>
      <c r="J3317" s="167">
        <v>68.13</v>
      </c>
      <c r="K3317" s="132"/>
      <c r="L3317" s="132"/>
      <c r="M3317" s="132"/>
    </row>
    <row r="3318" spans="1:21" s="1" customFormat="1" ht="14.25" outlineLevel="1">
      <c r="A3318" s="173"/>
      <c r="B3318" s="174"/>
      <c r="C3318" s="174" t="s">
        <v>97</v>
      </c>
      <c r="D3318" s="175"/>
      <c r="E3318" s="168"/>
      <c r="F3318" s="176">
        <v>4.28</v>
      </c>
      <c r="G3318" s="177" t="s">
        <v>98</v>
      </c>
      <c r="H3318" s="167">
        <v>4.37</v>
      </c>
      <c r="I3318" s="178">
        <v>1</v>
      </c>
      <c r="J3318" s="167">
        <v>4.37</v>
      </c>
      <c r="K3318" s="132"/>
      <c r="L3318" s="132"/>
      <c r="M3318" s="132"/>
    </row>
    <row r="3319" spans="1:21" s="1" customFormat="1" ht="14.25" outlineLevel="1">
      <c r="A3319" s="173"/>
      <c r="B3319" s="174"/>
      <c r="C3319" s="174" t="s">
        <v>90</v>
      </c>
      <c r="D3319" s="175" t="s">
        <v>91</v>
      </c>
      <c r="E3319" s="168">
        <v>128</v>
      </c>
      <c r="F3319" s="176"/>
      <c r="G3319" s="177"/>
      <c r="H3319" s="167">
        <v>105.13</v>
      </c>
      <c r="I3319" s="178">
        <v>128</v>
      </c>
      <c r="J3319" s="167">
        <v>105.13</v>
      </c>
      <c r="K3319" s="132"/>
      <c r="L3319" s="132"/>
      <c r="M3319" s="132"/>
    </row>
    <row r="3320" spans="1:21" s="1" customFormat="1" ht="14.25" outlineLevel="1">
      <c r="A3320" s="173"/>
      <c r="B3320" s="174"/>
      <c r="C3320" s="174" t="s">
        <v>92</v>
      </c>
      <c r="D3320" s="175" t="s">
        <v>91</v>
      </c>
      <c r="E3320" s="168">
        <v>83</v>
      </c>
      <c r="F3320" s="176"/>
      <c r="G3320" s="177"/>
      <c r="H3320" s="167">
        <v>68.17</v>
      </c>
      <c r="I3320" s="178">
        <v>83</v>
      </c>
      <c r="J3320" s="167">
        <v>68.17</v>
      </c>
      <c r="K3320" s="132"/>
      <c r="L3320" s="132"/>
      <c r="M3320" s="132"/>
    </row>
    <row r="3321" spans="1:21" s="1" customFormat="1" ht="14.25" outlineLevel="1">
      <c r="A3321" s="180"/>
      <c r="B3321" s="181"/>
      <c r="C3321" s="181" t="s">
        <v>93</v>
      </c>
      <c r="D3321" s="182" t="s">
        <v>94</v>
      </c>
      <c r="E3321" s="183">
        <v>5.01</v>
      </c>
      <c r="F3321" s="184"/>
      <c r="G3321" s="185" t="s">
        <v>451</v>
      </c>
      <c r="H3321" s="186">
        <v>7.0555328999999984</v>
      </c>
      <c r="I3321" s="187"/>
      <c r="J3321" s="186"/>
      <c r="K3321" s="132"/>
      <c r="L3321" s="132"/>
      <c r="M3321" s="132"/>
    </row>
    <row r="3322" spans="1:21" s="1" customFormat="1" ht="15" outlineLevel="1">
      <c r="A3322" s="132"/>
      <c r="B3322" s="132"/>
      <c r="C3322" s="188" t="s">
        <v>95</v>
      </c>
      <c r="D3322" s="132"/>
      <c r="E3322" s="132"/>
      <c r="F3322" s="132"/>
      <c r="G3322" s="245">
        <v>327.93</v>
      </c>
      <c r="H3322" s="245"/>
      <c r="I3322" s="245">
        <v>327.93</v>
      </c>
      <c r="J3322" s="245"/>
      <c r="K3322" s="132"/>
      <c r="L3322" s="132"/>
      <c r="M3322" s="132"/>
      <c r="O3322" s="113">
        <v>327.93</v>
      </c>
      <c r="P3322" s="113">
        <v>327.93</v>
      </c>
    </row>
    <row r="3323" spans="1:21" s="1" customFormat="1" ht="57" outlineLevel="1">
      <c r="A3323" s="173" t="s">
        <v>579</v>
      </c>
      <c r="B3323" s="174" t="s">
        <v>1570</v>
      </c>
      <c r="C3323" s="174" t="s">
        <v>1571</v>
      </c>
      <c r="D3323" s="175" t="s">
        <v>680</v>
      </c>
      <c r="E3323" s="168">
        <v>1.95E-2</v>
      </c>
      <c r="F3323" s="176"/>
      <c r="G3323" s="177"/>
      <c r="H3323" s="167"/>
      <c r="I3323" s="178" t="s">
        <v>98</v>
      </c>
      <c r="J3323" s="167"/>
      <c r="K3323" s="132"/>
      <c r="L3323" s="132"/>
      <c r="M3323" s="132"/>
      <c r="R3323" s="1">
        <v>2.0099999999999998</v>
      </c>
      <c r="S3323" s="1">
        <v>2.0099999999999998</v>
      </c>
      <c r="T3323" s="1">
        <v>1.3</v>
      </c>
      <c r="U3323" s="1">
        <v>1.3</v>
      </c>
    </row>
    <row r="3324" spans="1:21" s="1" customFormat="1" ht="14.25" outlineLevel="1">
      <c r="A3324" s="173"/>
      <c r="B3324" s="174"/>
      <c r="C3324" s="174" t="s">
        <v>88</v>
      </c>
      <c r="D3324" s="175"/>
      <c r="E3324" s="168"/>
      <c r="F3324" s="176">
        <v>58.32</v>
      </c>
      <c r="G3324" s="177" t="s">
        <v>451</v>
      </c>
      <c r="H3324" s="167">
        <v>1.57</v>
      </c>
      <c r="I3324" s="178">
        <v>1</v>
      </c>
      <c r="J3324" s="167">
        <v>1.57</v>
      </c>
      <c r="K3324" s="132"/>
      <c r="L3324" s="132"/>
      <c r="M3324" s="132"/>
      <c r="Q3324" s="1">
        <v>1.57</v>
      </c>
    </row>
    <row r="3325" spans="1:21" s="1" customFormat="1" ht="14.25" outlineLevel="1">
      <c r="A3325" s="173"/>
      <c r="B3325" s="174"/>
      <c r="C3325" s="174" t="s">
        <v>89</v>
      </c>
      <c r="D3325" s="175"/>
      <c r="E3325" s="168"/>
      <c r="F3325" s="176">
        <v>44.51</v>
      </c>
      <c r="G3325" s="177" t="s">
        <v>452</v>
      </c>
      <c r="H3325" s="167">
        <v>1.3</v>
      </c>
      <c r="I3325" s="178">
        <v>1</v>
      </c>
      <c r="J3325" s="167">
        <v>1.3</v>
      </c>
      <c r="K3325" s="132"/>
      <c r="L3325" s="132"/>
      <c r="M3325" s="132"/>
    </row>
    <row r="3326" spans="1:21" s="1" customFormat="1" ht="14.25" outlineLevel="1">
      <c r="A3326" s="173"/>
      <c r="B3326" s="174"/>
      <c r="C3326" s="174" t="s">
        <v>97</v>
      </c>
      <c r="D3326" s="175"/>
      <c r="E3326" s="168"/>
      <c r="F3326" s="176">
        <v>11.11</v>
      </c>
      <c r="G3326" s="177" t="s">
        <v>98</v>
      </c>
      <c r="H3326" s="167">
        <v>0.22</v>
      </c>
      <c r="I3326" s="178">
        <v>1</v>
      </c>
      <c r="J3326" s="167">
        <v>0.22</v>
      </c>
      <c r="K3326" s="132"/>
      <c r="L3326" s="132"/>
      <c r="M3326" s="132"/>
    </row>
    <row r="3327" spans="1:21" s="1" customFormat="1" ht="14.25" outlineLevel="1">
      <c r="A3327" s="173"/>
      <c r="B3327" s="174"/>
      <c r="C3327" s="174" t="s">
        <v>90</v>
      </c>
      <c r="D3327" s="175" t="s">
        <v>91</v>
      </c>
      <c r="E3327" s="168">
        <v>128</v>
      </c>
      <c r="F3327" s="176"/>
      <c r="G3327" s="177"/>
      <c r="H3327" s="167">
        <v>2.0099999999999998</v>
      </c>
      <c r="I3327" s="178">
        <v>128</v>
      </c>
      <c r="J3327" s="167">
        <v>2.0099999999999998</v>
      </c>
      <c r="K3327" s="132"/>
      <c r="L3327" s="132"/>
      <c r="M3327" s="132"/>
    </row>
    <row r="3328" spans="1:21" s="1" customFormat="1" ht="14.25" outlineLevel="1">
      <c r="A3328" s="173"/>
      <c r="B3328" s="174"/>
      <c r="C3328" s="174" t="s">
        <v>92</v>
      </c>
      <c r="D3328" s="175" t="s">
        <v>91</v>
      </c>
      <c r="E3328" s="168">
        <v>83</v>
      </c>
      <c r="F3328" s="176"/>
      <c r="G3328" s="177"/>
      <c r="H3328" s="167">
        <v>1.3</v>
      </c>
      <c r="I3328" s="178">
        <v>83</v>
      </c>
      <c r="J3328" s="167">
        <v>1.3</v>
      </c>
      <c r="K3328" s="132"/>
      <c r="L3328" s="132"/>
      <c r="M3328" s="132"/>
    </row>
    <row r="3329" spans="1:21" s="1" customFormat="1" ht="14.25" outlineLevel="1">
      <c r="A3329" s="180"/>
      <c r="B3329" s="181"/>
      <c r="C3329" s="181" t="s">
        <v>93</v>
      </c>
      <c r="D3329" s="182" t="s">
        <v>94</v>
      </c>
      <c r="E3329" s="183">
        <v>5.01</v>
      </c>
      <c r="F3329" s="184"/>
      <c r="G3329" s="185" t="s">
        <v>451</v>
      </c>
      <c r="H3329" s="186">
        <v>0.13481909999999997</v>
      </c>
      <c r="I3329" s="187"/>
      <c r="J3329" s="186"/>
      <c r="K3329" s="132"/>
      <c r="L3329" s="132"/>
      <c r="M3329" s="132"/>
    </row>
    <row r="3330" spans="1:21" s="1" customFormat="1" ht="15" outlineLevel="1">
      <c r="A3330" s="132"/>
      <c r="B3330" s="132"/>
      <c r="C3330" s="188" t="s">
        <v>95</v>
      </c>
      <c r="D3330" s="132"/>
      <c r="E3330" s="132"/>
      <c r="F3330" s="132"/>
      <c r="G3330" s="245">
        <v>6.3999999999999995</v>
      </c>
      <c r="H3330" s="245"/>
      <c r="I3330" s="245">
        <v>6.3999999999999995</v>
      </c>
      <c r="J3330" s="245"/>
      <c r="K3330" s="132"/>
      <c r="L3330" s="132"/>
      <c r="M3330" s="132"/>
      <c r="O3330" s="113">
        <v>6.3999999999999995</v>
      </c>
      <c r="P3330" s="113">
        <v>6.3999999999999995</v>
      </c>
    </row>
    <row r="3331" spans="1:21" s="1" customFormat="1" ht="57" outlineLevel="1">
      <c r="A3331" s="173" t="s">
        <v>583</v>
      </c>
      <c r="B3331" s="174" t="s">
        <v>1572</v>
      </c>
      <c r="C3331" s="174" t="s">
        <v>679</v>
      </c>
      <c r="D3331" s="175" t="s">
        <v>680</v>
      </c>
      <c r="E3331" s="168">
        <v>2.5999999999999999E-2</v>
      </c>
      <c r="F3331" s="176"/>
      <c r="G3331" s="177"/>
      <c r="H3331" s="167"/>
      <c r="I3331" s="178" t="s">
        <v>98</v>
      </c>
      <c r="J3331" s="167"/>
      <c r="K3331" s="132"/>
      <c r="L3331" s="132"/>
      <c r="M3331" s="132"/>
      <c r="R3331" s="1">
        <v>95.72</v>
      </c>
      <c r="S3331" s="1">
        <v>95.72</v>
      </c>
      <c r="T3331" s="1">
        <v>62.07</v>
      </c>
      <c r="U3331" s="1">
        <v>62.07</v>
      </c>
    </row>
    <row r="3332" spans="1:21" s="1" customFormat="1" outlineLevel="1">
      <c r="A3332" s="132"/>
      <c r="B3332" s="132"/>
      <c r="C3332" s="189" t="s">
        <v>1573</v>
      </c>
      <c r="D3332" s="132"/>
      <c r="E3332" s="132"/>
      <c r="F3332" s="132"/>
      <c r="G3332" s="132"/>
      <c r="H3332" s="132"/>
      <c r="I3332" s="132"/>
      <c r="J3332" s="132"/>
      <c r="K3332" s="132"/>
      <c r="L3332" s="132"/>
      <c r="M3332" s="132"/>
    </row>
    <row r="3333" spans="1:21" s="1" customFormat="1" ht="14.25" outlineLevel="1">
      <c r="A3333" s="173"/>
      <c r="B3333" s="174"/>
      <c r="C3333" s="174" t="s">
        <v>88</v>
      </c>
      <c r="D3333" s="175"/>
      <c r="E3333" s="168"/>
      <c r="F3333" s="176">
        <v>1887.18</v>
      </c>
      <c r="G3333" s="177" t="s">
        <v>451</v>
      </c>
      <c r="H3333" s="167">
        <v>67.709999999999994</v>
      </c>
      <c r="I3333" s="178">
        <v>1</v>
      </c>
      <c r="J3333" s="167">
        <v>67.709999999999994</v>
      </c>
      <c r="K3333" s="132"/>
      <c r="L3333" s="132"/>
      <c r="M3333" s="132"/>
      <c r="Q3333" s="1">
        <v>67.709999999999994</v>
      </c>
    </row>
    <row r="3334" spans="1:21" s="1" customFormat="1" ht="14.25" outlineLevel="1">
      <c r="A3334" s="173"/>
      <c r="B3334" s="174"/>
      <c r="C3334" s="174" t="s">
        <v>89</v>
      </c>
      <c r="D3334" s="175"/>
      <c r="E3334" s="168"/>
      <c r="F3334" s="176">
        <v>1362.19</v>
      </c>
      <c r="G3334" s="177" t="s">
        <v>452</v>
      </c>
      <c r="H3334" s="167">
        <v>53.13</v>
      </c>
      <c r="I3334" s="178">
        <v>1</v>
      </c>
      <c r="J3334" s="167">
        <v>53.13</v>
      </c>
      <c r="K3334" s="132"/>
      <c r="L3334" s="132"/>
      <c r="M3334" s="132"/>
    </row>
    <row r="3335" spans="1:21" s="1" customFormat="1" ht="14.25" outlineLevel="1">
      <c r="A3335" s="173"/>
      <c r="B3335" s="174"/>
      <c r="C3335" s="174" t="s">
        <v>96</v>
      </c>
      <c r="D3335" s="175"/>
      <c r="E3335" s="168"/>
      <c r="F3335" s="176">
        <v>181.17</v>
      </c>
      <c r="G3335" s="177" t="s">
        <v>452</v>
      </c>
      <c r="H3335" s="179">
        <v>7.07</v>
      </c>
      <c r="I3335" s="178">
        <v>1</v>
      </c>
      <c r="J3335" s="179">
        <v>7.07</v>
      </c>
      <c r="K3335" s="132"/>
      <c r="L3335" s="132"/>
      <c r="M3335" s="132"/>
      <c r="Q3335" s="1">
        <v>7.07</v>
      </c>
    </row>
    <row r="3336" spans="1:21" s="1" customFormat="1" ht="14.25" outlineLevel="1">
      <c r="A3336" s="173"/>
      <c r="B3336" s="174"/>
      <c r="C3336" s="174" t="s">
        <v>97</v>
      </c>
      <c r="D3336" s="175"/>
      <c r="E3336" s="168"/>
      <c r="F3336" s="176">
        <v>305.26</v>
      </c>
      <c r="G3336" s="177" t="s">
        <v>98</v>
      </c>
      <c r="H3336" s="167">
        <v>7.94</v>
      </c>
      <c r="I3336" s="178">
        <v>1</v>
      </c>
      <c r="J3336" s="167">
        <v>7.94</v>
      </c>
      <c r="K3336" s="132"/>
      <c r="L3336" s="132"/>
      <c r="M3336" s="132"/>
    </row>
    <row r="3337" spans="1:21" s="1" customFormat="1" ht="28.5" outlineLevel="1">
      <c r="A3337" s="173" t="s">
        <v>1574</v>
      </c>
      <c r="B3337" s="174" t="s">
        <v>682</v>
      </c>
      <c r="C3337" s="174" t="s">
        <v>683</v>
      </c>
      <c r="D3337" s="175" t="s">
        <v>684</v>
      </c>
      <c r="E3337" s="168">
        <v>-0.23374</v>
      </c>
      <c r="F3337" s="176">
        <v>26.21</v>
      </c>
      <c r="G3337" s="194" t="s">
        <v>98</v>
      </c>
      <c r="H3337" s="167">
        <v>-6.13</v>
      </c>
      <c r="I3337" s="178">
        <v>1</v>
      </c>
      <c r="J3337" s="167">
        <v>-6.13</v>
      </c>
      <c r="K3337" s="132"/>
      <c r="L3337" s="132"/>
      <c r="M3337" s="132"/>
      <c r="R3337" s="1">
        <v>0</v>
      </c>
      <c r="S3337" s="1">
        <v>0</v>
      </c>
      <c r="T3337" s="1">
        <v>0</v>
      </c>
      <c r="U3337" s="1">
        <v>0</v>
      </c>
    </row>
    <row r="3338" spans="1:21" s="1" customFormat="1" ht="14.25" outlineLevel="1">
      <c r="A3338" s="173"/>
      <c r="B3338" s="174"/>
      <c r="C3338" s="174" t="s">
        <v>90</v>
      </c>
      <c r="D3338" s="175" t="s">
        <v>91</v>
      </c>
      <c r="E3338" s="168">
        <v>128</v>
      </c>
      <c r="F3338" s="176"/>
      <c r="G3338" s="177"/>
      <c r="H3338" s="167">
        <v>95.72</v>
      </c>
      <c r="I3338" s="178">
        <v>128</v>
      </c>
      <c r="J3338" s="167">
        <v>95.72</v>
      </c>
      <c r="K3338" s="132"/>
      <c r="L3338" s="132"/>
      <c r="M3338" s="132"/>
    </row>
    <row r="3339" spans="1:21" s="1" customFormat="1" ht="14.25" outlineLevel="1">
      <c r="A3339" s="173"/>
      <c r="B3339" s="174"/>
      <c r="C3339" s="174" t="s">
        <v>92</v>
      </c>
      <c r="D3339" s="175" t="s">
        <v>91</v>
      </c>
      <c r="E3339" s="168">
        <v>83</v>
      </c>
      <c r="F3339" s="176"/>
      <c r="G3339" s="177"/>
      <c r="H3339" s="167">
        <v>62.07</v>
      </c>
      <c r="I3339" s="178">
        <v>83</v>
      </c>
      <c r="J3339" s="167">
        <v>62.07</v>
      </c>
      <c r="K3339" s="132"/>
      <c r="L3339" s="132"/>
      <c r="M3339" s="132"/>
    </row>
    <row r="3340" spans="1:21" s="1" customFormat="1" ht="14.25" outlineLevel="1">
      <c r="A3340" s="180"/>
      <c r="B3340" s="181"/>
      <c r="C3340" s="181" t="s">
        <v>93</v>
      </c>
      <c r="D3340" s="182" t="s">
        <v>94</v>
      </c>
      <c r="E3340" s="183">
        <v>190.24</v>
      </c>
      <c r="F3340" s="184"/>
      <c r="G3340" s="185" t="s">
        <v>451</v>
      </c>
      <c r="H3340" s="186">
        <v>6.8258111999999986</v>
      </c>
      <c r="I3340" s="187"/>
      <c r="J3340" s="186"/>
      <c r="K3340" s="132"/>
      <c r="L3340" s="132"/>
      <c r="M3340" s="132"/>
    </row>
    <row r="3341" spans="1:21" s="1" customFormat="1" ht="15" outlineLevel="1">
      <c r="A3341" s="132"/>
      <c r="B3341" s="132"/>
      <c r="C3341" s="188" t="s">
        <v>95</v>
      </c>
      <c r="D3341" s="132"/>
      <c r="E3341" s="132"/>
      <c r="F3341" s="132"/>
      <c r="G3341" s="245">
        <v>280.44</v>
      </c>
      <c r="H3341" s="245"/>
      <c r="I3341" s="245">
        <v>280.44</v>
      </c>
      <c r="J3341" s="245"/>
      <c r="K3341" s="132"/>
      <c r="L3341" s="132"/>
      <c r="M3341" s="132"/>
      <c r="O3341" s="113">
        <v>280.44</v>
      </c>
      <c r="P3341" s="113">
        <v>280.44</v>
      </c>
    </row>
    <row r="3342" spans="1:21" s="1" customFormat="1" ht="96.75" outlineLevel="1">
      <c r="A3342" s="180" t="s">
        <v>587</v>
      </c>
      <c r="B3342" s="181" t="s">
        <v>432</v>
      </c>
      <c r="C3342" s="181" t="s">
        <v>310</v>
      </c>
      <c r="D3342" s="182" t="s">
        <v>454</v>
      </c>
      <c r="E3342" s="183">
        <v>2</v>
      </c>
      <c r="F3342" s="184">
        <v>152.78</v>
      </c>
      <c r="G3342" s="185" t="s">
        <v>98</v>
      </c>
      <c r="H3342" s="186">
        <v>305.56</v>
      </c>
      <c r="I3342" s="187">
        <v>1</v>
      </c>
      <c r="J3342" s="186">
        <v>305.56</v>
      </c>
      <c r="K3342" s="132"/>
      <c r="L3342" s="132"/>
      <c r="M3342" s="132"/>
      <c r="R3342" s="1">
        <v>0</v>
      </c>
      <c r="S3342" s="1">
        <v>0</v>
      </c>
      <c r="T3342" s="1">
        <v>0</v>
      </c>
      <c r="U3342" s="1">
        <v>0</v>
      </c>
    </row>
    <row r="3343" spans="1:21" s="1" customFormat="1" ht="15" outlineLevel="1">
      <c r="A3343" s="132"/>
      <c r="B3343" s="132"/>
      <c r="C3343" s="188" t="s">
        <v>95</v>
      </c>
      <c r="D3343" s="132"/>
      <c r="E3343" s="132"/>
      <c r="F3343" s="132"/>
      <c r="G3343" s="245">
        <v>305.56</v>
      </c>
      <c r="H3343" s="245"/>
      <c r="I3343" s="245">
        <v>305.56</v>
      </c>
      <c r="J3343" s="245"/>
      <c r="K3343" s="132"/>
      <c r="L3343" s="132"/>
      <c r="M3343" s="132"/>
      <c r="O3343" s="1">
        <v>305.56</v>
      </c>
      <c r="P3343" s="1">
        <v>305.56</v>
      </c>
    </row>
    <row r="3344" spans="1:21" s="1" customFormat="1" ht="57" outlineLevel="1">
      <c r="A3344" s="173" t="s">
        <v>597</v>
      </c>
      <c r="B3344" s="174" t="s">
        <v>1575</v>
      </c>
      <c r="C3344" s="174" t="s">
        <v>694</v>
      </c>
      <c r="D3344" s="175" t="s">
        <v>680</v>
      </c>
      <c r="E3344" s="168">
        <v>1.4999999999999999E-2</v>
      </c>
      <c r="F3344" s="176"/>
      <c r="G3344" s="177"/>
      <c r="H3344" s="167"/>
      <c r="I3344" s="178" t="s">
        <v>98</v>
      </c>
      <c r="J3344" s="167"/>
      <c r="K3344" s="132"/>
      <c r="L3344" s="132"/>
      <c r="M3344" s="132"/>
      <c r="R3344" s="1">
        <v>33.840000000000003</v>
      </c>
      <c r="S3344" s="1">
        <v>33.840000000000003</v>
      </c>
      <c r="T3344" s="1">
        <v>21.95</v>
      </c>
      <c r="U3344" s="1">
        <v>21.95</v>
      </c>
    </row>
    <row r="3345" spans="1:21" s="1" customFormat="1" outlineLevel="1">
      <c r="A3345" s="132"/>
      <c r="B3345" s="132"/>
      <c r="C3345" s="189" t="s">
        <v>1576</v>
      </c>
      <c r="D3345" s="132"/>
      <c r="E3345" s="132"/>
      <c r="F3345" s="132"/>
      <c r="G3345" s="132"/>
      <c r="H3345" s="132"/>
      <c r="I3345" s="132"/>
      <c r="J3345" s="132"/>
      <c r="K3345" s="132"/>
      <c r="L3345" s="132"/>
      <c r="M3345" s="132"/>
    </row>
    <row r="3346" spans="1:21" s="1" customFormat="1" ht="14.25" outlineLevel="1">
      <c r="A3346" s="173"/>
      <c r="B3346" s="174"/>
      <c r="C3346" s="174" t="s">
        <v>88</v>
      </c>
      <c r="D3346" s="175"/>
      <c r="E3346" s="168"/>
      <c r="F3346" s="176">
        <v>1208.26</v>
      </c>
      <c r="G3346" s="177" t="s">
        <v>451</v>
      </c>
      <c r="H3346" s="167">
        <v>25.01</v>
      </c>
      <c r="I3346" s="178">
        <v>1</v>
      </c>
      <c r="J3346" s="167">
        <v>25.01</v>
      </c>
      <c r="K3346" s="132"/>
      <c r="L3346" s="132"/>
      <c r="M3346" s="132"/>
      <c r="Q3346" s="1">
        <v>25.01</v>
      </c>
    </row>
    <row r="3347" spans="1:21" s="1" customFormat="1" ht="14.25" outlineLevel="1">
      <c r="A3347" s="173"/>
      <c r="B3347" s="174"/>
      <c r="C3347" s="174" t="s">
        <v>89</v>
      </c>
      <c r="D3347" s="175"/>
      <c r="E3347" s="168"/>
      <c r="F3347" s="176">
        <v>491.32</v>
      </c>
      <c r="G3347" s="177" t="s">
        <v>452</v>
      </c>
      <c r="H3347" s="167">
        <v>11.05</v>
      </c>
      <c r="I3347" s="178">
        <v>1</v>
      </c>
      <c r="J3347" s="167">
        <v>11.05</v>
      </c>
      <c r="K3347" s="132"/>
      <c r="L3347" s="132"/>
      <c r="M3347" s="132"/>
    </row>
    <row r="3348" spans="1:21" s="1" customFormat="1" ht="14.25" outlineLevel="1">
      <c r="A3348" s="173"/>
      <c r="B3348" s="174"/>
      <c r="C3348" s="174" t="s">
        <v>96</v>
      </c>
      <c r="D3348" s="175"/>
      <c r="E3348" s="168"/>
      <c r="F3348" s="176">
        <v>63.72</v>
      </c>
      <c r="G3348" s="177" t="s">
        <v>452</v>
      </c>
      <c r="H3348" s="179">
        <v>1.43</v>
      </c>
      <c r="I3348" s="178">
        <v>1</v>
      </c>
      <c r="J3348" s="179">
        <v>1.43</v>
      </c>
      <c r="K3348" s="132"/>
      <c r="L3348" s="132"/>
      <c r="M3348" s="132"/>
      <c r="Q3348" s="1">
        <v>1.43</v>
      </c>
    </row>
    <row r="3349" spans="1:21" s="1" customFormat="1" ht="14.25" outlineLevel="1">
      <c r="A3349" s="173"/>
      <c r="B3349" s="174"/>
      <c r="C3349" s="174" t="s">
        <v>97</v>
      </c>
      <c r="D3349" s="175"/>
      <c r="E3349" s="168"/>
      <c r="F3349" s="176">
        <v>1504.75</v>
      </c>
      <c r="G3349" s="177" t="s">
        <v>98</v>
      </c>
      <c r="H3349" s="167">
        <v>22.57</v>
      </c>
      <c r="I3349" s="178">
        <v>1</v>
      </c>
      <c r="J3349" s="167">
        <v>22.57</v>
      </c>
      <c r="K3349" s="132"/>
      <c r="L3349" s="132"/>
      <c r="M3349" s="132"/>
    </row>
    <row r="3350" spans="1:21" s="1" customFormat="1" ht="57" outlineLevel="1">
      <c r="A3350" s="173" t="s">
        <v>1577</v>
      </c>
      <c r="B3350" s="174" t="s">
        <v>696</v>
      </c>
      <c r="C3350" s="174" t="s">
        <v>697</v>
      </c>
      <c r="D3350" s="175" t="s">
        <v>687</v>
      </c>
      <c r="E3350" s="168">
        <v>-1.407</v>
      </c>
      <c r="F3350" s="176">
        <v>15.56</v>
      </c>
      <c r="G3350" s="194" t="s">
        <v>98</v>
      </c>
      <c r="H3350" s="167">
        <v>-21.89</v>
      </c>
      <c r="I3350" s="178">
        <v>1</v>
      </c>
      <c r="J3350" s="167">
        <v>-21.89</v>
      </c>
      <c r="K3350" s="132"/>
      <c r="L3350" s="132"/>
      <c r="M3350" s="132"/>
      <c r="R3350" s="1">
        <v>0</v>
      </c>
      <c r="S3350" s="1">
        <v>0</v>
      </c>
      <c r="T3350" s="1">
        <v>0</v>
      </c>
      <c r="U3350" s="1">
        <v>0</v>
      </c>
    </row>
    <row r="3351" spans="1:21" s="1" customFormat="1" ht="14.25" outlineLevel="1">
      <c r="A3351" s="173"/>
      <c r="B3351" s="174"/>
      <c r="C3351" s="174" t="s">
        <v>90</v>
      </c>
      <c r="D3351" s="175" t="s">
        <v>91</v>
      </c>
      <c r="E3351" s="168">
        <v>128</v>
      </c>
      <c r="F3351" s="176"/>
      <c r="G3351" s="177"/>
      <c r="H3351" s="167">
        <v>33.840000000000003</v>
      </c>
      <c r="I3351" s="178">
        <v>128</v>
      </c>
      <c r="J3351" s="167">
        <v>33.840000000000003</v>
      </c>
      <c r="K3351" s="132"/>
      <c r="L3351" s="132"/>
      <c r="M3351" s="132"/>
    </row>
    <row r="3352" spans="1:21" s="1" customFormat="1" ht="14.25" outlineLevel="1">
      <c r="A3352" s="173"/>
      <c r="B3352" s="174"/>
      <c r="C3352" s="174" t="s">
        <v>92</v>
      </c>
      <c r="D3352" s="175" t="s">
        <v>91</v>
      </c>
      <c r="E3352" s="168">
        <v>83</v>
      </c>
      <c r="F3352" s="176"/>
      <c r="G3352" s="177"/>
      <c r="H3352" s="167">
        <v>21.95</v>
      </c>
      <c r="I3352" s="178">
        <v>83</v>
      </c>
      <c r="J3352" s="167">
        <v>21.95</v>
      </c>
      <c r="K3352" s="132"/>
      <c r="L3352" s="132"/>
      <c r="M3352" s="132"/>
    </row>
    <row r="3353" spans="1:21" s="1" customFormat="1" ht="14.25" outlineLevel="1">
      <c r="A3353" s="180"/>
      <c r="B3353" s="181"/>
      <c r="C3353" s="181" t="s">
        <v>93</v>
      </c>
      <c r="D3353" s="182" t="s">
        <v>94</v>
      </c>
      <c r="E3353" s="183">
        <v>121.8</v>
      </c>
      <c r="F3353" s="184"/>
      <c r="G3353" s="185" t="s">
        <v>451</v>
      </c>
      <c r="H3353" s="186">
        <v>2.5212599999999994</v>
      </c>
      <c r="I3353" s="187"/>
      <c r="J3353" s="186"/>
      <c r="K3353" s="132"/>
      <c r="L3353" s="132"/>
      <c r="M3353" s="132"/>
    </row>
    <row r="3354" spans="1:21" s="1" customFormat="1" ht="15" outlineLevel="1">
      <c r="A3354" s="132"/>
      <c r="B3354" s="132"/>
      <c r="C3354" s="188" t="s">
        <v>95</v>
      </c>
      <c r="D3354" s="132"/>
      <c r="E3354" s="132"/>
      <c r="F3354" s="132"/>
      <c r="G3354" s="245">
        <v>92.53</v>
      </c>
      <c r="H3354" s="245"/>
      <c r="I3354" s="245">
        <v>92.53</v>
      </c>
      <c r="J3354" s="245"/>
      <c r="K3354" s="132"/>
      <c r="L3354" s="132"/>
      <c r="M3354" s="132"/>
      <c r="O3354" s="113">
        <v>92.53</v>
      </c>
      <c r="P3354" s="113">
        <v>92.53</v>
      </c>
    </row>
    <row r="3355" spans="1:21" s="1" customFormat="1" ht="125.25" outlineLevel="1">
      <c r="A3355" s="180" t="s">
        <v>793</v>
      </c>
      <c r="B3355" s="181" t="s">
        <v>432</v>
      </c>
      <c r="C3355" s="181" t="s">
        <v>311</v>
      </c>
      <c r="D3355" s="182" t="s">
        <v>454</v>
      </c>
      <c r="E3355" s="183">
        <v>1</v>
      </c>
      <c r="F3355" s="184">
        <v>305.56</v>
      </c>
      <c r="G3355" s="185" t="s">
        <v>98</v>
      </c>
      <c r="H3355" s="186">
        <v>305.56</v>
      </c>
      <c r="I3355" s="187">
        <v>1</v>
      </c>
      <c r="J3355" s="186">
        <v>305.56</v>
      </c>
      <c r="K3355" s="132"/>
      <c r="L3355" s="132"/>
      <c r="M3355" s="132"/>
      <c r="R3355" s="1">
        <v>0</v>
      </c>
      <c r="S3355" s="1">
        <v>0</v>
      </c>
      <c r="T3355" s="1">
        <v>0</v>
      </c>
      <c r="U3355" s="1">
        <v>0</v>
      </c>
    </row>
    <row r="3356" spans="1:21" s="1" customFormat="1" ht="15" outlineLevel="1">
      <c r="A3356" s="132"/>
      <c r="B3356" s="132"/>
      <c r="C3356" s="188" t="s">
        <v>95</v>
      </c>
      <c r="D3356" s="132"/>
      <c r="E3356" s="132"/>
      <c r="F3356" s="132"/>
      <c r="G3356" s="245">
        <v>305.56</v>
      </c>
      <c r="H3356" s="245"/>
      <c r="I3356" s="245">
        <v>305.56</v>
      </c>
      <c r="J3356" s="245"/>
      <c r="K3356" s="132"/>
      <c r="L3356" s="132"/>
      <c r="M3356" s="132"/>
      <c r="O3356" s="1">
        <v>305.56</v>
      </c>
      <c r="P3356" s="1">
        <v>305.56</v>
      </c>
    </row>
    <row r="3357" spans="1:21" s="1" customFormat="1" ht="42.75" outlineLevel="1">
      <c r="A3357" s="173" t="s">
        <v>795</v>
      </c>
      <c r="B3357" s="174" t="s">
        <v>1578</v>
      </c>
      <c r="C3357" s="174" t="s">
        <v>1579</v>
      </c>
      <c r="D3357" s="175" t="s">
        <v>779</v>
      </c>
      <c r="E3357" s="168">
        <v>9</v>
      </c>
      <c r="F3357" s="176"/>
      <c r="G3357" s="177"/>
      <c r="H3357" s="167"/>
      <c r="I3357" s="178" t="s">
        <v>98</v>
      </c>
      <c r="J3357" s="167"/>
      <c r="K3357" s="132"/>
      <c r="L3357" s="132"/>
      <c r="M3357" s="132"/>
      <c r="R3357" s="1">
        <v>83.2</v>
      </c>
      <c r="S3357" s="1">
        <v>83.2</v>
      </c>
      <c r="T3357" s="1">
        <v>62.4</v>
      </c>
      <c r="U3357" s="1">
        <v>62.4</v>
      </c>
    </row>
    <row r="3358" spans="1:21" s="1" customFormat="1" ht="14.25" outlineLevel="1">
      <c r="A3358" s="173"/>
      <c r="B3358" s="174"/>
      <c r="C3358" s="174" t="s">
        <v>88</v>
      </c>
      <c r="D3358" s="175"/>
      <c r="E3358" s="168"/>
      <c r="F3358" s="176">
        <v>6.25</v>
      </c>
      <c r="G3358" s="177" t="s">
        <v>771</v>
      </c>
      <c r="H3358" s="167">
        <v>67.5</v>
      </c>
      <c r="I3358" s="178">
        <v>1</v>
      </c>
      <c r="J3358" s="167">
        <v>67.5</v>
      </c>
      <c r="K3358" s="132"/>
      <c r="L3358" s="132"/>
      <c r="M3358" s="132"/>
      <c r="Q3358" s="1">
        <v>67.5</v>
      </c>
    </row>
    <row r="3359" spans="1:21" s="1" customFormat="1" ht="14.25" outlineLevel="1">
      <c r="A3359" s="173"/>
      <c r="B3359" s="174"/>
      <c r="C3359" s="174" t="s">
        <v>89</v>
      </c>
      <c r="D3359" s="175"/>
      <c r="E3359" s="168"/>
      <c r="F3359" s="176">
        <v>56.02</v>
      </c>
      <c r="G3359" s="177" t="s">
        <v>771</v>
      </c>
      <c r="H3359" s="167">
        <v>605.02</v>
      </c>
      <c r="I3359" s="178">
        <v>1</v>
      </c>
      <c r="J3359" s="167">
        <v>605.02</v>
      </c>
      <c r="K3359" s="132"/>
      <c r="L3359" s="132"/>
      <c r="M3359" s="132"/>
    </row>
    <row r="3360" spans="1:21" s="1" customFormat="1" ht="14.25" outlineLevel="1">
      <c r="A3360" s="173"/>
      <c r="B3360" s="174"/>
      <c r="C3360" s="174" t="s">
        <v>96</v>
      </c>
      <c r="D3360" s="175"/>
      <c r="E3360" s="168"/>
      <c r="F3360" s="176">
        <v>3.38</v>
      </c>
      <c r="G3360" s="177" t="s">
        <v>771</v>
      </c>
      <c r="H3360" s="179">
        <v>36.5</v>
      </c>
      <c r="I3360" s="178">
        <v>1</v>
      </c>
      <c r="J3360" s="179">
        <v>36.5</v>
      </c>
      <c r="K3360" s="132"/>
      <c r="L3360" s="132"/>
      <c r="M3360" s="132"/>
      <c r="Q3360" s="1">
        <v>36.5</v>
      </c>
    </row>
    <row r="3361" spans="1:21" s="1" customFormat="1" ht="14.25" outlineLevel="1">
      <c r="A3361" s="173"/>
      <c r="B3361" s="174"/>
      <c r="C3361" s="174" t="s">
        <v>97</v>
      </c>
      <c r="D3361" s="175"/>
      <c r="E3361" s="168"/>
      <c r="F3361" s="176">
        <v>14.69</v>
      </c>
      <c r="G3361" s="177" t="s">
        <v>98</v>
      </c>
      <c r="H3361" s="167">
        <v>132.21</v>
      </c>
      <c r="I3361" s="178">
        <v>1</v>
      </c>
      <c r="J3361" s="167">
        <v>132.21</v>
      </c>
      <c r="K3361" s="132"/>
      <c r="L3361" s="132"/>
      <c r="M3361" s="132"/>
    </row>
    <row r="3362" spans="1:21" s="1" customFormat="1" ht="14.25" outlineLevel="1">
      <c r="A3362" s="173"/>
      <c r="B3362" s="174"/>
      <c r="C3362" s="174" t="s">
        <v>90</v>
      </c>
      <c r="D3362" s="175" t="s">
        <v>91</v>
      </c>
      <c r="E3362" s="168">
        <v>80</v>
      </c>
      <c r="F3362" s="176"/>
      <c r="G3362" s="177"/>
      <c r="H3362" s="167">
        <v>83.2</v>
      </c>
      <c r="I3362" s="178">
        <v>80</v>
      </c>
      <c r="J3362" s="167">
        <v>83.2</v>
      </c>
      <c r="K3362" s="132"/>
      <c r="L3362" s="132"/>
      <c r="M3362" s="132"/>
    </row>
    <row r="3363" spans="1:21" s="1" customFormat="1" ht="14.25" outlineLevel="1">
      <c r="A3363" s="173"/>
      <c r="B3363" s="174"/>
      <c r="C3363" s="174" t="s">
        <v>92</v>
      </c>
      <c r="D3363" s="175" t="s">
        <v>91</v>
      </c>
      <c r="E3363" s="168">
        <v>60</v>
      </c>
      <c r="F3363" s="176"/>
      <c r="G3363" s="177"/>
      <c r="H3363" s="167">
        <v>62.4</v>
      </c>
      <c r="I3363" s="178">
        <v>60</v>
      </c>
      <c r="J3363" s="167">
        <v>62.4</v>
      </c>
      <c r="K3363" s="132"/>
      <c r="L3363" s="132"/>
      <c r="M3363" s="132"/>
    </row>
    <row r="3364" spans="1:21" s="1" customFormat="1" ht="14.25" outlineLevel="1">
      <c r="A3364" s="180"/>
      <c r="B3364" s="181"/>
      <c r="C3364" s="181" t="s">
        <v>93</v>
      </c>
      <c r="D3364" s="182" t="s">
        <v>94</v>
      </c>
      <c r="E3364" s="183">
        <v>0.65</v>
      </c>
      <c r="F3364" s="184"/>
      <c r="G3364" s="185" t="s">
        <v>771</v>
      </c>
      <c r="H3364" s="186">
        <v>7.0200000000000005</v>
      </c>
      <c r="I3364" s="187"/>
      <c r="J3364" s="186"/>
      <c r="K3364" s="132"/>
      <c r="L3364" s="132"/>
      <c r="M3364" s="132"/>
    </row>
    <row r="3365" spans="1:21" s="1" customFormat="1" ht="15" outlineLevel="1">
      <c r="A3365" s="132"/>
      <c r="B3365" s="132"/>
      <c r="C3365" s="188" t="s">
        <v>95</v>
      </c>
      <c r="D3365" s="132"/>
      <c r="E3365" s="132"/>
      <c r="F3365" s="132"/>
      <c r="G3365" s="245">
        <v>950.33</v>
      </c>
      <c r="H3365" s="245"/>
      <c r="I3365" s="245">
        <v>950.33</v>
      </c>
      <c r="J3365" s="245"/>
      <c r="K3365" s="132"/>
      <c r="L3365" s="132"/>
      <c r="M3365" s="132"/>
      <c r="O3365" s="113">
        <v>950.33</v>
      </c>
      <c r="P3365" s="113">
        <v>950.33</v>
      </c>
    </row>
    <row r="3366" spans="1:21" s="1" customFormat="1" ht="55.5" outlineLevel="1">
      <c r="A3366" s="180" t="s">
        <v>600</v>
      </c>
      <c r="B3366" s="181" t="s">
        <v>432</v>
      </c>
      <c r="C3366" s="181" t="s">
        <v>312</v>
      </c>
      <c r="D3366" s="182" t="s">
        <v>454</v>
      </c>
      <c r="E3366" s="183">
        <v>1</v>
      </c>
      <c r="F3366" s="184">
        <v>51.7</v>
      </c>
      <c r="G3366" s="185" t="s">
        <v>98</v>
      </c>
      <c r="H3366" s="186">
        <v>51.7</v>
      </c>
      <c r="I3366" s="187">
        <v>1</v>
      </c>
      <c r="J3366" s="186">
        <v>51.7</v>
      </c>
      <c r="K3366" s="132"/>
      <c r="L3366" s="132"/>
      <c r="M3366" s="132"/>
      <c r="R3366" s="1">
        <v>0</v>
      </c>
      <c r="S3366" s="1">
        <v>0</v>
      </c>
      <c r="T3366" s="1">
        <v>0</v>
      </c>
      <c r="U3366" s="1">
        <v>0</v>
      </c>
    </row>
    <row r="3367" spans="1:21" s="1" customFormat="1" ht="15" outlineLevel="1">
      <c r="A3367" s="132"/>
      <c r="B3367" s="132"/>
      <c r="C3367" s="188" t="s">
        <v>95</v>
      </c>
      <c r="D3367" s="132"/>
      <c r="E3367" s="132"/>
      <c r="F3367" s="132"/>
      <c r="G3367" s="245">
        <v>51.7</v>
      </c>
      <c r="H3367" s="245"/>
      <c r="I3367" s="245">
        <v>51.7</v>
      </c>
      <c r="J3367" s="245"/>
      <c r="K3367" s="132"/>
      <c r="L3367" s="132"/>
      <c r="M3367" s="132"/>
      <c r="O3367" s="1">
        <v>51.7</v>
      </c>
      <c r="P3367" s="1">
        <v>51.7</v>
      </c>
    </row>
    <row r="3368" spans="1:21" s="1" customFormat="1" ht="55.5" outlineLevel="1">
      <c r="A3368" s="180" t="s">
        <v>603</v>
      </c>
      <c r="B3368" s="181" t="s">
        <v>432</v>
      </c>
      <c r="C3368" s="181" t="s">
        <v>313</v>
      </c>
      <c r="D3368" s="182" t="s">
        <v>454</v>
      </c>
      <c r="E3368" s="183">
        <v>3</v>
      </c>
      <c r="F3368" s="184">
        <v>26.14</v>
      </c>
      <c r="G3368" s="185" t="s">
        <v>98</v>
      </c>
      <c r="H3368" s="186">
        <v>78.42</v>
      </c>
      <c r="I3368" s="187">
        <v>1</v>
      </c>
      <c r="J3368" s="186">
        <v>78.42</v>
      </c>
      <c r="K3368" s="132"/>
      <c r="L3368" s="132"/>
      <c r="M3368" s="132"/>
      <c r="R3368" s="1">
        <v>0</v>
      </c>
      <c r="S3368" s="1">
        <v>0</v>
      </c>
      <c r="T3368" s="1">
        <v>0</v>
      </c>
      <c r="U3368" s="1">
        <v>0</v>
      </c>
    </row>
    <row r="3369" spans="1:21" s="1" customFormat="1" ht="15" outlineLevel="1">
      <c r="A3369" s="132"/>
      <c r="B3369" s="132"/>
      <c r="C3369" s="188" t="s">
        <v>95</v>
      </c>
      <c r="D3369" s="132"/>
      <c r="E3369" s="132"/>
      <c r="F3369" s="132"/>
      <c r="G3369" s="245">
        <v>78.42</v>
      </c>
      <c r="H3369" s="245"/>
      <c r="I3369" s="245">
        <v>78.42</v>
      </c>
      <c r="J3369" s="245"/>
      <c r="K3369" s="132"/>
      <c r="L3369" s="132"/>
      <c r="M3369" s="132"/>
      <c r="O3369" s="1">
        <v>78.42</v>
      </c>
      <c r="P3369" s="1">
        <v>78.42</v>
      </c>
    </row>
    <row r="3370" spans="1:21" s="1" customFormat="1" ht="42.75" outlineLevel="1">
      <c r="A3370" s="173" t="s">
        <v>918</v>
      </c>
      <c r="B3370" s="174" t="s">
        <v>1580</v>
      </c>
      <c r="C3370" s="174" t="s">
        <v>778</v>
      </c>
      <c r="D3370" s="175" t="s">
        <v>779</v>
      </c>
      <c r="E3370" s="168">
        <v>2</v>
      </c>
      <c r="F3370" s="176"/>
      <c r="G3370" s="177"/>
      <c r="H3370" s="167"/>
      <c r="I3370" s="178" t="s">
        <v>98</v>
      </c>
      <c r="J3370" s="167"/>
      <c r="K3370" s="132"/>
      <c r="L3370" s="132"/>
      <c r="M3370" s="132"/>
      <c r="R3370" s="1">
        <v>18.489999999999998</v>
      </c>
      <c r="S3370" s="1">
        <v>18.489999999999998</v>
      </c>
      <c r="T3370" s="1">
        <v>13.87</v>
      </c>
      <c r="U3370" s="1">
        <v>13.87</v>
      </c>
    </row>
    <row r="3371" spans="1:21" s="1" customFormat="1" ht="14.25" outlineLevel="1">
      <c r="A3371" s="173"/>
      <c r="B3371" s="174"/>
      <c r="C3371" s="174" t="s">
        <v>88</v>
      </c>
      <c r="D3371" s="175"/>
      <c r="E3371" s="168"/>
      <c r="F3371" s="176">
        <v>6.25</v>
      </c>
      <c r="G3371" s="177" t="s">
        <v>771</v>
      </c>
      <c r="H3371" s="167">
        <v>15</v>
      </c>
      <c r="I3371" s="178">
        <v>1</v>
      </c>
      <c r="J3371" s="167">
        <v>15</v>
      </c>
      <c r="K3371" s="132"/>
      <c r="L3371" s="132"/>
      <c r="M3371" s="132"/>
      <c r="Q3371" s="1">
        <v>15</v>
      </c>
    </row>
    <row r="3372" spans="1:21" s="1" customFormat="1" ht="14.25" outlineLevel="1">
      <c r="A3372" s="173"/>
      <c r="B3372" s="174"/>
      <c r="C3372" s="174" t="s">
        <v>89</v>
      </c>
      <c r="D3372" s="175"/>
      <c r="E3372" s="168"/>
      <c r="F3372" s="176">
        <v>55.7</v>
      </c>
      <c r="G3372" s="177" t="s">
        <v>771</v>
      </c>
      <c r="H3372" s="167">
        <v>133.68</v>
      </c>
      <c r="I3372" s="178">
        <v>1</v>
      </c>
      <c r="J3372" s="167">
        <v>133.68</v>
      </c>
      <c r="K3372" s="132"/>
      <c r="L3372" s="132"/>
      <c r="M3372" s="132"/>
    </row>
    <row r="3373" spans="1:21" s="1" customFormat="1" ht="14.25" outlineLevel="1">
      <c r="A3373" s="173"/>
      <c r="B3373" s="174"/>
      <c r="C3373" s="174" t="s">
        <v>96</v>
      </c>
      <c r="D3373" s="175"/>
      <c r="E3373" s="168"/>
      <c r="F3373" s="176">
        <v>3.38</v>
      </c>
      <c r="G3373" s="177" t="s">
        <v>771</v>
      </c>
      <c r="H3373" s="179">
        <v>8.11</v>
      </c>
      <c r="I3373" s="178">
        <v>1</v>
      </c>
      <c r="J3373" s="179">
        <v>8.11</v>
      </c>
      <c r="K3373" s="132"/>
      <c r="L3373" s="132"/>
      <c r="M3373" s="132"/>
      <c r="Q3373" s="1">
        <v>8.11</v>
      </c>
    </row>
    <row r="3374" spans="1:21" s="1" customFormat="1" ht="14.25" outlineLevel="1">
      <c r="A3374" s="173"/>
      <c r="B3374" s="174"/>
      <c r="C3374" s="174" t="s">
        <v>97</v>
      </c>
      <c r="D3374" s="175"/>
      <c r="E3374" s="168"/>
      <c r="F3374" s="176">
        <v>14.69</v>
      </c>
      <c r="G3374" s="177" t="s">
        <v>98</v>
      </c>
      <c r="H3374" s="167">
        <v>29.38</v>
      </c>
      <c r="I3374" s="178">
        <v>1</v>
      </c>
      <c r="J3374" s="167">
        <v>29.38</v>
      </c>
      <c r="K3374" s="132"/>
      <c r="L3374" s="132"/>
      <c r="M3374" s="132"/>
    </row>
    <row r="3375" spans="1:21" s="1" customFormat="1" ht="14.25" outlineLevel="1">
      <c r="A3375" s="173"/>
      <c r="B3375" s="174"/>
      <c r="C3375" s="174" t="s">
        <v>90</v>
      </c>
      <c r="D3375" s="175" t="s">
        <v>91</v>
      </c>
      <c r="E3375" s="168">
        <v>80</v>
      </c>
      <c r="F3375" s="176"/>
      <c r="G3375" s="177"/>
      <c r="H3375" s="167">
        <v>18.489999999999998</v>
      </c>
      <c r="I3375" s="178">
        <v>80</v>
      </c>
      <c r="J3375" s="167">
        <v>18.489999999999998</v>
      </c>
      <c r="K3375" s="132"/>
      <c r="L3375" s="132"/>
      <c r="M3375" s="132"/>
    </row>
    <row r="3376" spans="1:21" s="1" customFormat="1" ht="14.25" outlineLevel="1">
      <c r="A3376" s="173"/>
      <c r="B3376" s="174"/>
      <c r="C3376" s="174" t="s">
        <v>92</v>
      </c>
      <c r="D3376" s="175" t="s">
        <v>91</v>
      </c>
      <c r="E3376" s="168">
        <v>60</v>
      </c>
      <c r="F3376" s="176"/>
      <c r="G3376" s="177"/>
      <c r="H3376" s="167">
        <v>13.87</v>
      </c>
      <c r="I3376" s="178">
        <v>60</v>
      </c>
      <c r="J3376" s="167">
        <v>13.87</v>
      </c>
      <c r="K3376" s="132"/>
      <c r="L3376" s="132"/>
      <c r="M3376" s="132"/>
    </row>
    <row r="3377" spans="1:21" s="1" customFormat="1" ht="14.25" outlineLevel="1">
      <c r="A3377" s="180"/>
      <c r="B3377" s="181"/>
      <c r="C3377" s="181" t="s">
        <v>93</v>
      </c>
      <c r="D3377" s="182" t="s">
        <v>94</v>
      </c>
      <c r="E3377" s="183">
        <v>0.65</v>
      </c>
      <c r="F3377" s="184"/>
      <c r="G3377" s="185" t="s">
        <v>771</v>
      </c>
      <c r="H3377" s="186">
        <v>1.56</v>
      </c>
      <c r="I3377" s="187"/>
      <c r="J3377" s="186"/>
      <c r="K3377" s="132"/>
      <c r="L3377" s="132"/>
      <c r="M3377" s="132"/>
    </row>
    <row r="3378" spans="1:21" s="1" customFormat="1" ht="15" outlineLevel="1">
      <c r="A3378" s="132"/>
      <c r="B3378" s="132"/>
      <c r="C3378" s="188" t="s">
        <v>95</v>
      </c>
      <c r="D3378" s="132"/>
      <c r="E3378" s="132"/>
      <c r="F3378" s="132"/>
      <c r="G3378" s="245">
        <v>210.42000000000002</v>
      </c>
      <c r="H3378" s="245"/>
      <c r="I3378" s="245">
        <v>210.42000000000002</v>
      </c>
      <c r="J3378" s="245"/>
      <c r="K3378" s="132"/>
      <c r="L3378" s="132"/>
      <c r="M3378" s="132"/>
      <c r="O3378" s="113">
        <v>210.42000000000002</v>
      </c>
      <c r="P3378" s="113">
        <v>210.42000000000002</v>
      </c>
    </row>
    <row r="3379" spans="1:21" s="1" customFormat="1" ht="42.75" outlineLevel="1">
      <c r="A3379" s="173" t="s">
        <v>611</v>
      </c>
      <c r="B3379" s="174" t="s">
        <v>1581</v>
      </c>
      <c r="C3379" s="174" t="s">
        <v>1582</v>
      </c>
      <c r="D3379" s="175" t="s">
        <v>779</v>
      </c>
      <c r="E3379" s="168">
        <v>12</v>
      </c>
      <c r="F3379" s="176"/>
      <c r="G3379" s="177"/>
      <c r="H3379" s="167"/>
      <c r="I3379" s="178" t="s">
        <v>98</v>
      </c>
      <c r="J3379" s="167"/>
      <c r="K3379" s="132"/>
      <c r="L3379" s="132"/>
      <c r="M3379" s="132"/>
      <c r="R3379" s="1">
        <v>105.41</v>
      </c>
      <c r="S3379" s="1">
        <v>105.41</v>
      </c>
      <c r="T3379" s="1">
        <v>79.06</v>
      </c>
      <c r="U3379" s="1">
        <v>79.06</v>
      </c>
    </row>
    <row r="3380" spans="1:21" s="1" customFormat="1" ht="14.25" outlineLevel="1">
      <c r="A3380" s="173"/>
      <c r="B3380" s="174"/>
      <c r="C3380" s="174" t="s">
        <v>88</v>
      </c>
      <c r="D3380" s="175"/>
      <c r="E3380" s="168"/>
      <c r="F3380" s="176">
        <v>5.77</v>
      </c>
      <c r="G3380" s="177" t="s">
        <v>771</v>
      </c>
      <c r="H3380" s="167">
        <v>83.09</v>
      </c>
      <c r="I3380" s="178">
        <v>1</v>
      </c>
      <c r="J3380" s="167">
        <v>83.09</v>
      </c>
      <c r="K3380" s="132"/>
      <c r="L3380" s="132"/>
      <c r="M3380" s="132"/>
      <c r="Q3380" s="1">
        <v>83.09</v>
      </c>
    </row>
    <row r="3381" spans="1:21" s="1" customFormat="1" ht="14.25" outlineLevel="1">
      <c r="A3381" s="173"/>
      <c r="B3381" s="174"/>
      <c r="C3381" s="174" t="s">
        <v>89</v>
      </c>
      <c r="D3381" s="175"/>
      <c r="E3381" s="168"/>
      <c r="F3381" s="176">
        <v>55.7</v>
      </c>
      <c r="G3381" s="177" t="s">
        <v>771</v>
      </c>
      <c r="H3381" s="167">
        <v>802.08</v>
      </c>
      <c r="I3381" s="178">
        <v>1</v>
      </c>
      <c r="J3381" s="167">
        <v>802.08</v>
      </c>
      <c r="K3381" s="132"/>
      <c r="L3381" s="132"/>
      <c r="M3381" s="132"/>
    </row>
    <row r="3382" spans="1:21" s="1" customFormat="1" ht="14.25" outlineLevel="1">
      <c r="A3382" s="173"/>
      <c r="B3382" s="174"/>
      <c r="C3382" s="174" t="s">
        <v>96</v>
      </c>
      <c r="D3382" s="175"/>
      <c r="E3382" s="168"/>
      <c r="F3382" s="176">
        <v>3.38</v>
      </c>
      <c r="G3382" s="177" t="s">
        <v>771</v>
      </c>
      <c r="H3382" s="179">
        <v>48.67</v>
      </c>
      <c r="I3382" s="178">
        <v>1</v>
      </c>
      <c r="J3382" s="179">
        <v>48.67</v>
      </c>
      <c r="K3382" s="132"/>
      <c r="L3382" s="132"/>
      <c r="M3382" s="132"/>
      <c r="Q3382" s="1">
        <v>48.67</v>
      </c>
    </row>
    <row r="3383" spans="1:21" s="1" customFormat="1" ht="14.25" outlineLevel="1">
      <c r="A3383" s="173"/>
      <c r="B3383" s="174"/>
      <c r="C3383" s="174" t="s">
        <v>97</v>
      </c>
      <c r="D3383" s="175"/>
      <c r="E3383" s="168"/>
      <c r="F3383" s="176">
        <v>14.68</v>
      </c>
      <c r="G3383" s="177" t="s">
        <v>98</v>
      </c>
      <c r="H3383" s="167">
        <v>176.16</v>
      </c>
      <c r="I3383" s="178">
        <v>1</v>
      </c>
      <c r="J3383" s="167">
        <v>176.16</v>
      </c>
      <c r="K3383" s="132"/>
      <c r="L3383" s="132"/>
      <c r="M3383" s="132"/>
    </row>
    <row r="3384" spans="1:21" s="1" customFormat="1" ht="14.25" outlineLevel="1">
      <c r="A3384" s="173"/>
      <c r="B3384" s="174"/>
      <c r="C3384" s="174" t="s">
        <v>90</v>
      </c>
      <c r="D3384" s="175" t="s">
        <v>91</v>
      </c>
      <c r="E3384" s="168">
        <v>80</v>
      </c>
      <c r="F3384" s="176"/>
      <c r="G3384" s="177"/>
      <c r="H3384" s="167">
        <v>105.41</v>
      </c>
      <c r="I3384" s="178">
        <v>80</v>
      </c>
      <c r="J3384" s="167">
        <v>105.41</v>
      </c>
      <c r="K3384" s="132"/>
      <c r="L3384" s="132"/>
      <c r="M3384" s="132"/>
    </row>
    <row r="3385" spans="1:21" s="1" customFormat="1" ht="14.25" outlineLevel="1">
      <c r="A3385" s="173"/>
      <c r="B3385" s="174"/>
      <c r="C3385" s="174" t="s">
        <v>92</v>
      </c>
      <c r="D3385" s="175" t="s">
        <v>91</v>
      </c>
      <c r="E3385" s="168">
        <v>60</v>
      </c>
      <c r="F3385" s="176"/>
      <c r="G3385" s="177"/>
      <c r="H3385" s="167">
        <v>79.06</v>
      </c>
      <c r="I3385" s="178">
        <v>60</v>
      </c>
      <c r="J3385" s="167">
        <v>79.06</v>
      </c>
      <c r="K3385" s="132"/>
      <c r="L3385" s="132"/>
      <c r="M3385" s="132"/>
    </row>
    <row r="3386" spans="1:21" s="1" customFormat="1" ht="14.25" outlineLevel="1">
      <c r="A3386" s="180"/>
      <c r="B3386" s="181"/>
      <c r="C3386" s="181" t="s">
        <v>93</v>
      </c>
      <c r="D3386" s="182" t="s">
        <v>94</v>
      </c>
      <c r="E3386" s="183">
        <v>0.6</v>
      </c>
      <c r="F3386" s="184"/>
      <c r="G3386" s="185" t="s">
        <v>771</v>
      </c>
      <c r="H3386" s="186">
        <v>8.64</v>
      </c>
      <c r="I3386" s="187"/>
      <c r="J3386" s="186"/>
      <c r="K3386" s="132"/>
      <c r="L3386" s="132"/>
      <c r="M3386" s="132"/>
    </row>
    <row r="3387" spans="1:21" s="1" customFormat="1" ht="15" outlineLevel="1">
      <c r="A3387" s="132"/>
      <c r="B3387" s="132"/>
      <c r="C3387" s="188" t="s">
        <v>95</v>
      </c>
      <c r="D3387" s="132"/>
      <c r="E3387" s="132"/>
      <c r="F3387" s="132"/>
      <c r="G3387" s="245">
        <v>1245.8</v>
      </c>
      <c r="H3387" s="245"/>
      <c r="I3387" s="245">
        <v>1245.8</v>
      </c>
      <c r="J3387" s="245"/>
      <c r="K3387" s="132"/>
      <c r="L3387" s="132"/>
      <c r="M3387" s="132"/>
      <c r="O3387" s="113">
        <v>1245.8</v>
      </c>
      <c r="P3387" s="113">
        <v>1245.8</v>
      </c>
    </row>
    <row r="3388" spans="1:21" s="1" customFormat="1" ht="55.5" outlineLevel="1">
      <c r="A3388" s="180" t="s">
        <v>616</v>
      </c>
      <c r="B3388" s="181" t="s">
        <v>432</v>
      </c>
      <c r="C3388" s="181" t="s">
        <v>314</v>
      </c>
      <c r="D3388" s="182" t="s">
        <v>454</v>
      </c>
      <c r="E3388" s="183">
        <v>6</v>
      </c>
      <c r="F3388" s="184">
        <v>30.36</v>
      </c>
      <c r="G3388" s="185" t="s">
        <v>98</v>
      </c>
      <c r="H3388" s="186">
        <v>182.16</v>
      </c>
      <c r="I3388" s="187">
        <v>1</v>
      </c>
      <c r="J3388" s="186">
        <v>182.16</v>
      </c>
      <c r="K3388" s="132"/>
      <c r="L3388" s="132"/>
      <c r="M3388" s="132"/>
      <c r="R3388" s="1">
        <v>0</v>
      </c>
      <c r="S3388" s="1">
        <v>0</v>
      </c>
      <c r="T3388" s="1">
        <v>0</v>
      </c>
      <c r="U3388" s="1">
        <v>0</v>
      </c>
    </row>
    <row r="3389" spans="1:21" s="1" customFormat="1" ht="15" outlineLevel="1">
      <c r="A3389" s="132"/>
      <c r="B3389" s="132"/>
      <c r="C3389" s="188" t="s">
        <v>95</v>
      </c>
      <c r="D3389" s="132"/>
      <c r="E3389" s="132"/>
      <c r="F3389" s="132"/>
      <c r="G3389" s="245">
        <v>182.16</v>
      </c>
      <c r="H3389" s="245"/>
      <c r="I3389" s="245">
        <v>182.16</v>
      </c>
      <c r="J3389" s="245"/>
      <c r="K3389" s="132"/>
      <c r="L3389" s="132"/>
      <c r="M3389" s="132"/>
      <c r="O3389" s="1">
        <v>182.16</v>
      </c>
      <c r="P3389" s="1">
        <v>182.16</v>
      </c>
    </row>
    <row r="3390" spans="1:21" s="1" customFormat="1" ht="71.25" outlineLevel="1">
      <c r="A3390" s="173" t="s">
        <v>617</v>
      </c>
      <c r="B3390" s="174" t="s">
        <v>1583</v>
      </c>
      <c r="C3390" s="174" t="s">
        <v>1584</v>
      </c>
      <c r="D3390" s="175" t="s">
        <v>408</v>
      </c>
      <c r="E3390" s="168">
        <v>2.7</v>
      </c>
      <c r="F3390" s="176"/>
      <c r="G3390" s="177"/>
      <c r="H3390" s="167"/>
      <c r="I3390" s="178" t="s">
        <v>98</v>
      </c>
      <c r="J3390" s="167"/>
      <c r="K3390" s="132"/>
      <c r="L3390" s="132"/>
      <c r="M3390" s="132"/>
      <c r="R3390" s="1">
        <v>1342.11</v>
      </c>
      <c r="S3390" s="1">
        <v>1342.11</v>
      </c>
      <c r="T3390" s="1">
        <v>939.48</v>
      </c>
      <c r="U3390" s="1">
        <v>939.48</v>
      </c>
    </row>
    <row r="3391" spans="1:21" s="1" customFormat="1" ht="14.25" outlineLevel="1">
      <c r="A3391" s="173"/>
      <c r="B3391" s="174"/>
      <c r="C3391" s="174" t="s">
        <v>88</v>
      </c>
      <c r="D3391" s="175"/>
      <c r="E3391" s="168"/>
      <c r="F3391" s="176">
        <v>360.2</v>
      </c>
      <c r="G3391" s="177" t="s">
        <v>451</v>
      </c>
      <c r="H3391" s="167">
        <v>1342.11</v>
      </c>
      <c r="I3391" s="178">
        <v>1</v>
      </c>
      <c r="J3391" s="167">
        <v>1342.11</v>
      </c>
      <c r="K3391" s="132"/>
      <c r="L3391" s="132"/>
      <c r="M3391" s="132"/>
      <c r="Q3391" s="1">
        <v>1342.11</v>
      </c>
    </row>
    <row r="3392" spans="1:21" s="1" customFormat="1" ht="14.25" outlineLevel="1">
      <c r="A3392" s="173"/>
      <c r="B3392" s="174"/>
      <c r="C3392" s="174" t="s">
        <v>89</v>
      </c>
      <c r="D3392" s="175"/>
      <c r="E3392" s="168"/>
      <c r="F3392" s="176">
        <v>65.38</v>
      </c>
      <c r="G3392" s="177" t="s">
        <v>452</v>
      </c>
      <c r="H3392" s="167">
        <v>264.79000000000002</v>
      </c>
      <c r="I3392" s="178">
        <v>1</v>
      </c>
      <c r="J3392" s="167">
        <v>264.79000000000002</v>
      </c>
      <c r="K3392" s="132"/>
      <c r="L3392" s="132"/>
      <c r="M3392" s="132"/>
    </row>
    <row r="3393" spans="1:21" s="1" customFormat="1" ht="14.25" outlineLevel="1">
      <c r="A3393" s="173"/>
      <c r="B3393" s="174"/>
      <c r="C3393" s="174" t="s">
        <v>97</v>
      </c>
      <c r="D3393" s="175"/>
      <c r="E3393" s="168"/>
      <c r="F3393" s="176">
        <v>2885.84</v>
      </c>
      <c r="G3393" s="177" t="s">
        <v>98</v>
      </c>
      <c r="H3393" s="167">
        <v>7791.77</v>
      </c>
      <c r="I3393" s="178">
        <v>1</v>
      </c>
      <c r="J3393" s="167">
        <v>7791.77</v>
      </c>
      <c r="K3393" s="132"/>
      <c r="L3393" s="132"/>
      <c r="M3393" s="132"/>
    </row>
    <row r="3394" spans="1:21" s="1" customFormat="1" ht="14.25" outlineLevel="1">
      <c r="A3394" s="173"/>
      <c r="B3394" s="174"/>
      <c r="C3394" s="174" t="s">
        <v>90</v>
      </c>
      <c r="D3394" s="175" t="s">
        <v>91</v>
      </c>
      <c r="E3394" s="168">
        <v>100</v>
      </c>
      <c r="F3394" s="176"/>
      <c r="G3394" s="177"/>
      <c r="H3394" s="167">
        <v>1342.11</v>
      </c>
      <c r="I3394" s="178">
        <v>100</v>
      </c>
      <c r="J3394" s="167">
        <v>1342.11</v>
      </c>
      <c r="K3394" s="132"/>
      <c r="L3394" s="132"/>
      <c r="M3394" s="132"/>
    </row>
    <row r="3395" spans="1:21" s="1" customFormat="1" ht="14.25" outlineLevel="1">
      <c r="A3395" s="173"/>
      <c r="B3395" s="174"/>
      <c r="C3395" s="174" t="s">
        <v>92</v>
      </c>
      <c r="D3395" s="175" t="s">
        <v>91</v>
      </c>
      <c r="E3395" s="168">
        <v>70</v>
      </c>
      <c r="F3395" s="176"/>
      <c r="G3395" s="177"/>
      <c r="H3395" s="167">
        <v>939.48</v>
      </c>
      <c r="I3395" s="178">
        <v>70</v>
      </c>
      <c r="J3395" s="167">
        <v>939.48</v>
      </c>
      <c r="K3395" s="132"/>
      <c r="L3395" s="132"/>
      <c r="M3395" s="132"/>
    </row>
    <row r="3396" spans="1:21" s="1" customFormat="1" ht="14.25" outlineLevel="1">
      <c r="A3396" s="180"/>
      <c r="B3396" s="181"/>
      <c r="C3396" s="181" t="s">
        <v>93</v>
      </c>
      <c r="D3396" s="182" t="s">
        <v>94</v>
      </c>
      <c r="E3396" s="183">
        <v>36.31</v>
      </c>
      <c r="F3396" s="184"/>
      <c r="G3396" s="185" t="s">
        <v>451</v>
      </c>
      <c r="H3396" s="186">
        <v>135.29106000000002</v>
      </c>
      <c r="I3396" s="187"/>
      <c r="J3396" s="186"/>
      <c r="K3396" s="132"/>
      <c r="L3396" s="132"/>
      <c r="M3396" s="132"/>
    </row>
    <row r="3397" spans="1:21" s="1" customFormat="1" ht="15" outlineLevel="1">
      <c r="A3397" s="132"/>
      <c r="B3397" s="132"/>
      <c r="C3397" s="188" t="s">
        <v>95</v>
      </c>
      <c r="D3397" s="132"/>
      <c r="E3397" s="132"/>
      <c r="F3397" s="132"/>
      <c r="G3397" s="245">
        <v>11680.260000000002</v>
      </c>
      <c r="H3397" s="245"/>
      <c r="I3397" s="245">
        <v>11680.26</v>
      </c>
      <c r="J3397" s="245"/>
      <c r="K3397" s="132"/>
      <c r="L3397" s="132"/>
      <c r="M3397" s="132"/>
      <c r="O3397" s="113">
        <v>11680.260000000002</v>
      </c>
      <c r="P3397" s="113">
        <v>11680.26</v>
      </c>
    </row>
    <row r="3398" spans="1:21" s="1" customFormat="1" ht="99.75" outlineLevel="1">
      <c r="A3398" s="173" t="s">
        <v>618</v>
      </c>
      <c r="B3398" s="174" t="s">
        <v>1585</v>
      </c>
      <c r="C3398" s="174" t="s">
        <v>749</v>
      </c>
      <c r="D3398" s="175" t="s">
        <v>750</v>
      </c>
      <c r="E3398" s="168">
        <v>7.6</v>
      </c>
      <c r="F3398" s="176"/>
      <c r="G3398" s="177"/>
      <c r="H3398" s="167"/>
      <c r="I3398" s="178" t="s">
        <v>98</v>
      </c>
      <c r="J3398" s="167"/>
      <c r="K3398" s="132"/>
      <c r="L3398" s="132"/>
      <c r="M3398" s="132"/>
      <c r="R3398" s="1">
        <v>1166.58</v>
      </c>
      <c r="S3398" s="1">
        <v>1166.58</v>
      </c>
      <c r="T3398" s="1">
        <v>816.61</v>
      </c>
      <c r="U3398" s="1">
        <v>816.61</v>
      </c>
    </row>
    <row r="3399" spans="1:21" s="1" customFormat="1" ht="38.25" outlineLevel="1">
      <c r="A3399" s="132"/>
      <c r="B3399" s="132"/>
      <c r="C3399" s="189" t="s">
        <v>1586</v>
      </c>
      <c r="D3399" s="132"/>
      <c r="E3399" s="132"/>
      <c r="F3399" s="132"/>
      <c r="G3399" s="132"/>
      <c r="H3399" s="132"/>
      <c r="I3399" s="132"/>
      <c r="J3399" s="132"/>
      <c r="K3399" s="132"/>
      <c r="L3399" s="132"/>
      <c r="M3399" s="132"/>
    </row>
    <row r="3400" spans="1:21" s="1" customFormat="1" ht="14.25" outlineLevel="1">
      <c r="A3400" s="173"/>
      <c r="B3400" s="174"/>
      <c r="C3400" s="174" t="s">
        <v>88</v>
      </c>
      <c r="D3400" s="175"/>
      <c r="E3400" s="168"/>
      <c r="F3400" s="176">
        <v>111.23</v>
      </c>
      <c r="G3400" s="177" t="s">
        <v>451</v>
      </c>
      <c r="H3400" s="167">
        <v>1166.58</v>
      </c>
      <c r="I3400" s="178">
        <v>1</v>
      </c>
      <c r="J3400" s="167">
        <v>1166.58</v>
      </c>
      <c r="K3400" s="132"/>
      <c r="L3400" s="132"/>
      <c r="M3400" s="132"/>
      <c r="Q3400" s="1">
        <v>1166.58</v>
      </c>
    </row>
    <row r="3401" spans="1:21" s="1" customFormat="1" ht="14.25" outlineLevel="1">
      <c r="A3401" s="173"/>
      <c r="B3401" s="174"/>
      <c r="C3401" s="174" t="s">
        <v>89</v>
      </c>
      <c r="D3401" s="175"/>
      <c r="E3401" s="168"/>
      <c r="F3401" s="176">
        <v>63.63</v>
      </c>
      <c r="G3401" s="177" t="s">
        <v>452</v>
      </c>
      <c r="H3401" s="167">
        <v>725.38</v>
      </c>
      <c r="I3401" s="178">
        <v>1</v>
      </c>
      <c r="J3401" s="167">
        <v>725.38</v>
      </c>
      <c r="K3401" s="132"/>
      <c r="L3401" s="132"/>
      <c r="M3401" s="132"/>
    </row>
    <row r="3402" spans="1:21" s="1" customFormat="1" ht="14.25" outlineLevel="1">
      <c r="A3402" s="173"/>
      <c r="B3402" s="174"/>
      <c r="C3402" s="174" t="s">
        <v>97</v>
      </c>
      <c r="D3402" s="175"/>
      <c r="E3402" s="168"/>
      <c r="F3402" s="176">
        <v>8150.64</v>
      </c>
      <c r="G3402" s="177" t="s">
        <v>98</v>
      </c>
      <c r="H3402" s="167">
        <v>61944.86</v>
      </c>
      <c r="I3402" s="178">
        <v>1</v>
      </c>
      <c r="J3402" s="167">
        <v>61944.86</v>
      </c>
      <c r="K3402" s="132"/>
      <c r="L3402" s="132"/>
      <c r="M3402" s="132"/>
    </row>
    <row r="3403" spans="1:21" s="1" customFormat="1" ht="14.25" outlineLevel="1">
      <c r="A3403" s="173" t="s">
        <v>1587</v>
      </c>
      <c r="B3403" s="174" t="s">
        <v>1045</v>
      </c>
      <c r="C3403" s="174" t="s">
        <v>1046</v>
      </c>
      <c r="D3403" s="175" t="s">
        <v>554</v>
      </c>
      <c r="E3403" s="168">
        <v>-32.299999999999997</v>
      </c>
      <c r="F3403" s="176">
        <v>269.51</v>
      </c>
      <c r="G3403" s="194" t="s">
        <v>98</v>
      </c>
      <c r="H3403" s="167">
        <v>-8705.17</v>
      </c>
      <c r="I3403" s="178">
        <v>1</v>
      </c>
      <c r="J3403" s="167">
        <v>-8705.17</v>
      </c>
      <c r="K3403" s="132"/>
      <c r="L3403" s="132"/>
      <c r="M3403" s="132"/>
      <c r="R3403" s="1">
        <v>0</v>
      </c>
      <c r="S3403" s="1">
        <v>0</v>
      </c>
      <c r="T3403" s="1">
        <v>0</v>
      </c>
      <c r="U3403" s="1">
        <v>0</v>
      </c>
    </row>
    <row r="3404" spans="1:21" s="1" customFormat="1" ht="14.25" outlineLevel="1">
      <c r="A3404" s="173"/>
      <c r="B3404" s="174"/>
      <c r="C3404" s="174" t="s">
        <v>90</v>
      </c>
      <c r="D3404" s="175" t="s">
        <v>91</v>
      </c>
      <c r="E3404" s="168">
        <v>100</v>
      </c>
      <c r="F3404" s="176"/>
      <c r="G3404" s="177"/>
      <c r="H3404" s="167">
        <v>1166.58</v>
      </c>
      <c r="I3404" s="178">
        <v>100</v>
      </c>
      <c r="J3404" s="167">
        <v>1166.58</v>
      </c>
      <c r="K3404" s="132"/>
      <c r="L3404" s="132"/>
      <c r="M3404" s="132"/>
    </row>
    <row r="3405" spans="1:21" s="1" customFormat="1" ht="14.25" outlineLevel="1">
      <c r="A3405" s="173"/>
      <c r="B3405" s="174"/>
      <c r="C3405" s="174" t="s">
        <v>92</v>
      </c>
      <c r="D3405" s="175" t="s">
        <v>91</v>
      </c>
      <c r="E3405" s="168">
        <v>70</v>
      </c>
      <c r="F3405" s="176"/>
      <c r="G3405" s="177"/>
      <c r="H3405" s="167">
        <v>816.61</v>
      </c>
      <c r="I3405" s="178">
        <v>70</v>
      </c>
      <c r="J3405" s="167">
        <v>816.61</v>
      </c>
      <c r="K3405" s="132"/>
      <c r="L3405" s="132"/>
      <c r="M3405" s="132"/>
    </row>
    <row r="3406" spans="1:21" s="1" customFormat="1" ht="14.25" outlineLevel="1">
      <c r="A3406" s="180"/>
      <c r="B3406" s="181"/>
      <c r="C3406" s="181" t="s">
        <v>93</v>
      </c>
      <c r="D3406" s="182" t="s">
        <v>94</v>
      </c>
      <c r="E3406" s="183">
        <v>10.029999999999999</v>
      </c>
      <c r="F3406" s="184"/>
      <c r="G3406" s="185" t="s">
        <v>451</v>
      </c>
      <c r="H3406" s="186">
        <v>105.19463999999996</v>
      </c>
      <c r="I3406" s="187"/>
      <c r="J3406" s="186"/>
      <c r="K3406" s="132"/>
      <c r="L3406" s="132"/>
      <c r="M3406" s="132"/>
    </row>
    <row r="3407" spans="1:21" s="1" customFormat="1" ht="15" outlineLevel="1">
      <c r="A3407" s="132"/>
      <c r="B3407" s="132"/>
      <c r="C3407" s="188" t="s">
        <v>95</v>
      </c>
      <c r="D3407" s="132"/>
      <c r="E3407" s="132"/>
      <c r="F3407" s="132"/>
      <c r="G3407" s="245">
        <v>57114.84</v>
      </c>
      <c r="H3407" s="245"/>
      <c r="I3407" s="245">
        <v>57114.84</v>
      </c>
      <c r="J3407" s="245"/>
      <c r="K3407" s="132"/>
      <c r="L3407" s="132"/>
      <c r="M3407" s="132"/>
      <c r="O3407" s="113">
        <v>57114.84</v>
      </c>
      <c r="P3407" s="113">
        <v>57114.84</v>
      </c>
    </row>
    <row r="3408" spans="1:21" s="1" customFormat="1" ht="71.25" outlineLevel="1">
      <c r="A3408" s="173" t="s">
        <v>619</v>
      </c>
      <c r="B3408" s="174" t="s">
        <v>1588</v>
      </c>
      <c r="C3408" s="174" t="s">
        <v>1589</v>
      </c>
      <c r="D3408" s="175" t="s">
        <v>1590</v>
      </c>
      <c r="E3408" s="168">
        <v>1</v>
      </c>
      <c r="F3408" s="176"/>
      <c r="G3408" s="177"/>
      <c r="H3408" s="167"/>
      <c r="I3408" s="178" t="s">
        <v>98</v>
      </c>
      <c r="J3408" s="167"/>
      <c r="K3408" s="132"/>
      <c r="L3408" s="132"/>
      <c r="M3408" s="132"/>
      <c r="R3408" s="1">
        <v>15741.83</v>
      </c>
      <c r="S3408" s="1">
        <v>15741.83</v>
      </c>
      <c r="T3408" s="1">
        <v>7870.91</v>
      </c>
      <c r="U3408" s="1">
        <v>7870.91</v>
      </c>
    </row>
    <row r="3409" spans="1:34" s="1" customFormat="1" ht="14.25" outlineLevel="1">
      <c r="A3409" s="173"/>
      <c r="B3409" s="174"/>
      <c r="C3409" s="174" t="s">
        <v>88</v>
      </c>
      <c r="D3409" s="175"/>
      <c r="E3409" s="168"/>
      <c r="F3409" s="176">
        <v>8234.59</v>
      </c>
      <c r="G3409" s="177" t="s">
        <v>451</v>
      </c>
      <c r="H3409" s="167">
        <v>11363.73</v>
      </c>
      <c r="I3409" s="178">
        <v>1</v>
      </c>
      <c r="J3409" s="167">
        <v>11363.73</v>
      </c>
      <c r="K3409" s="132"/>
      <c r="L3409" s="132"/>
      <c r="M3409" s="132"/>
      <c r="Q3409" s="1">
        <v>11363.73</v>
      </c>
    </row>
    <row r="3410" spans="1:34" s="1" customFormat="1" ht="14.25" outlineLevel="1">
      <c r="A3410" s="173"/>
      <c r="B3410" s="174"/>
      <c r="C3410" s="174" t="s">
        <v>89</v>
      </c>
      <c r="D3410" s="175"/>
      <c r="E3410" s="168"/>
      <c r="F3410" s="176">
        <v>20821.86</v>
      </c>
      <c r="G3410" s="177" t="s">
        <v>452</v>
      </c>
      <c r="H3410" s="167">
        <v>31232.79</v>
      </c>
      <c r="I3410" s="178">
        <v>1</v>
      </c>
      <c r="J3410" s="167">
        <v>31232.79</v>
      </c>
      <c r="K3410" s="132"/>
      <c r="L3410" s="132"/>
      <c r="M3410" s="132"/>
    </row>
    <row r="3411" spans="1:34" s="1" customFormat="1" ht="14.25" outlineLevel="1">
      <c r="A3411" s="173"/>
      <c r="B3411" s="174"/>
      <c r="C3411" s="174" t="s">
        <v>96</v>
      </c>
      <c r="D3411" s="175"/>
      <c r="E3411" s="168"/>
      <c r="F3411" s="176">
        <v>1169.6400000000001</v>
      </c>
      <c r="G3411" s="177" t="s">
        <v>452</v>
      </c>
      <c r="H3411" s="179">
        <v>1754.46</v>
      </c>
      <c r="I3411" s="178">
        <v>1</v>
      </c>
      <c r="J3411" s="179">
        <v>1754.46</v>
      </c>
      <c r="K3411" s="132"/>
      <c r="L3411" s="132"/>
      <c r="M3411" s="132"/>
      <c r="Q3411" s="1">
        <v>1754.46</v>
      </c>
    </row>
    <row r="3412" spans="1:34" s="1" customFormat="1" ht="14.25" outlineLevel="1">
      <c r="A3412" s="173"/>
      <c r="B3412" s="174"/>
      <c r="C3412" s="174" t="s">
        <v>90</v>
      </c>
      <c r="D3412" s="175" t="s">
        <v>91</v>
      </c>
      <c r="E3412" s="168">
        <v>120</v>
      </c>
      <c r="F3412" s="176"/>
      <c r="G3412" s="177"/>
      <c r="H3412" s="167">
        <v>15741.83</v>
      </c>
      <c r="I3412" s="178">
        <v>120</v>
      </c>
      <c r="J3412" s="167">
        <v>15741.83</v>
      </c>
      <c r="K3412" s="132"/>
      <c r="L3412" s="132"/>
      <c r="M3412" s="132"/>
    </row>
    <row r="3413" spans="1:34" s="1" customFormat="1" ht="14.25" outlineLevel="1">
      <c r="A3413" s="173"/>
      <c r="B3413" s="174"/>
      <c r="C3413" s="174" t="s">
        <v>92</v>
      </c>
      <c r="D3413" s="175" t="s">
        <v>91</v>
      </c>
      <c r="E3413" s="168">
        <v>60</v>
      </c>
      <c r="F3413" s="176"/>
      <c r="G3413" s="177"/>
      <c r="H3413" s="167">
        <v>7870.91</v>
      </c>
      <c r="I3413" s="178">
        <v>60</v>
      </c>
      <c r="J3413" s="167">
        <v>7870.91</v>
      </c>
      <c r="K3413" s="132"/>
      <c r="L3413" s="132"/>
      <c r="M3413" s="132"/>
    </row>
    <row r="3414" spans="1:34" s="1" customFormat="1" ht="14.25" outlineLevel="1">
      <c r="A3414" s="180"/>
      <c r="B3414" s="181"/>
      <c r="C3414" s="181" t="s">
        <v>93</v>
      </c>
      <c r="D3414" s="182" t="s">
        <v>94</v>
      </c>
      <c r="E3414" s="183">
        <v>876.02</v>
      </c>
      <c r="F3414" s="184"/>
      <c r="G3414" s="185" t="s">
        <v>451</v>
      </c>
      <c r="H3414" s="186">
        <v>1208.9075999999998</v>
      </c>
      <c r="I3414" s="187"/>
      <c r="J3414" s="186"/>
      <c r="K3414" s="132"/>
      <c r="L3414" s="132"/>
      <c r="M3414" s="132"/>
    </row>
    <row r="3415" spans="1:34" s="1" customFormat="1" ht="15" outlineLevel="1">
      <c r="A3415" s="132"/>
      <c r="B3415" s="132"/>
      <c r="C3415" s="188" t="s">
        <v>95</v>
      </c>
      <c r="D3415" s="132"/>
      <c r="E3415" s="132"/>
      <c r="F3415" s="132"/>
      <c r="G3415" s="245">
        <v>66209.260000000009</v>
      </c>
      <c r="H3415" s="245"/>
      <c r="I3415" s="245">
        <v>66209.259999999995</v>
      </c>
      <c r="J3415" s="245"/>
      <c r="K3415" s="132"/>
      <c r="L3415" s="132"/>
      <c r="M3415" s="132"/>
      <c r="O3415" s="113">
        <v>66209.260000000009</v>
      </c>
      <c r="P3415" s="113">
        <v>66209.259999999995</v>
      </c>
    </row>
    <row r="3416" spans="1:34" s="1" customFormat="1" outlineLevel="1">
      <c r="A3416" s="132"/>
      <c r="B3416" s="132"/>
      <c r="C3416" s="132"/>
      <c r="D3416" s="132"/>
      <c r="E3416" s="132"/>
      <c r="F3416" s="132"/>
      <c r="G3416" s="132"/>
      <c r="H3416" s="132"/>
      <c r="I3416" s="132"/>
      <c r="J3416" s="132"/>
      <c r="K3416" s="132"/>
      <c r="L3416" s="132"/>
      <c r="M3416" s="132"/>
    </row>
    <row r="3417" spans="1:34" s="1" customFormat="1" ht="15" outlineLevel="1">
      <c r="A3417" s="253" t="s">
        <v>1591</v>
      </c>
      <c r="B3417" s="253"/>
      <c r="C3417" s="253"/>
      <c r="D3417" s="253"/>
      <c r="E3417" s="253"/>
      <c r="F3417" s="253"/>
      <c r="G3417" s="245">
        <v>208862.20999999996</v>
      </c>
      <c r="H3417" s="245"/>
      <c r="I3417" s="245">
        <v>208862.20999999996</v>
      </c>
      <c r="J3417" s="245"/>
      <c r="K3417" s="132"/>
      <c r="L3417" s="132"/>
      <c r="M3417" s="132"/>
      <c r="AF3417" s="117" t="s">
        <v>1591</v>
      </c>
    </row>
    <row r="3418" spans="1:34" s="1" customFormat="1" outlineLevel="1">
      <c r="A3418" s="132"/>
      <c r="B3418" s="132"/>
      <c r="C3418" s="132"/>
      <c r="D3418" s="132"/>
      <c r="E3418" s="132"/>
      <c r="F3418" s="132"/>
      <c r="G3418" s="132"/>
      <c r="H3418" s="132"/>
      <c r="I3418" s="132"/>
      <c r="J3418" s="132"/>
      <c r="K3418" s="132"/>
      <c r="L3418" s="132"/>
      <c r="M3418" s="132"/>
    </row>
    <row r="3419" spans="1:34" s="1" customFormat="1" outlineLevel="1">
      <c r="A3419" s="132"/>
      <c r="B3419" s="132"/>
      <c r="C3419" s="132"/>
      <c r="D3419" s="132"/>
      <c r="E3419" s="132"/>
      <c r="F3419" s="132"/>
      <c r="G3419" s="132"/>
      <c r="H3419" s="132"/>
      <c r="I3419" s="132"/>
      <c r="J3419" s="132"/>
      <c r="K3419" s="132"/>
      <c r="L3419" s="132"/>
      <c r="M3419" s="132"/>
    </row>
    <row r="3420" spans="1:34" s="1" customFormat="1" outlineLevel="1">
      <c r="A3420" s="132"/>
      <c r="B3420" s="132"/>
      <c r="C3420" s="132"/>
      <c r="D3420" s="132"/>
      <c r="E3420" s="132"/>
      <c r="F3420" s="132"/>
      <c r="G3420" s="132"/>
      <c r="H3420" s="132"/>
      <c r="I3420" s="132"/>
      <c r="J3420" s="132"/>
      <c r="K3420" s="132"/>
      <c r="L3420" s="132"/>
      <c r="M3420" s="132"/>
    </row>
    <row r="3421" spans="1:34" s="1" customFormat="1" ht="15" customHeight="1" outlineLevel="1">
      <c r="A3421" s="240" t="s">
        <v>1592</v>
      </c>
      <c r="B3421" s="240"/>
      <c r="C3421" s="240"/>
      <c r="D3421" s="240"/>
      <c r="E3421" s="240"/>
      <c r="F3421" s="240"/>
      <c r="G3421" s="245">
        <v>208862.20999999996</v>
      </c>
      <c r="H3421" s="245"/>
      <c r="I3421" s="245">
        <v>208862.20999999996</v>
      </c>
      <c r="J3421" s="245"/>
      <c r="K3421" s="132"/>
      <c r="L3421" s="132"/>
      <c r="M3421" s="132"/>
      <c r="AF3421" s="117" t="s">
        <v>1593</v>
      </c>
    </row>
    <row r="3422" spans="1:34" outlineLevel="1"/>
    <row r="3423" spans="1:34" ht="14.25" outlineLevel="1">
      <c r="C3423" s="235" t="s">
        <v>148</v>
      </c>
      <c r="D3423" s="235"/>
      <c r="E3423" s="235"/>
      <c r="F3423" s="235"/>
      <c r="G3423" s="235"/>
      <c r="H3423" s="235"/>
      <c r="I3423" s="241">
        <v>0</v>
      </c>
      <c r="J3423" s="241"/>
      <c r="AH3423" s="84" t="s">
        <v>148</v>
      </c>
    </row>
    <row r="3424" spans="1:34" ht="14.25" outlineLevel="1">
      <c r="C3424" s="235" t="s">
        <v>149</v>
      </c>
      <c r="D3424" s="235"/>
      <c r="E3424" s="235"/>
      <c r="F3424" s="235"/>
      <c r="G3424" s="235"/>
      <c r="H3424" s="235"/>
      <c r="I3424" s="241">
        <v>197111.72</v>
      </c>
      <c r="J3424" s="241"/>
      <c r="AH3424" s="84" t="s">
        <v>149</v>
      </c>
    </row>
    <row r="3425" spans="1:34" ht="14.25" outlineLevel="1">
      <c r="C3425" s="235" t="s">
        <v>150</v>
      </c>
      <c r="D3425" s="235"/>
      <c r="E3425" s="235"/>
      <c r="F3425" s="235"/>
      <c r="G3425" s="235"/>
      <c r="H3425" s="235"/>
      <c r="I3425" s="241">
        <v>11750.49</v>
      </c>
      <c r="J3425" s="241"/>
      <c r="AH3425" s="84" t="s">
        <v>150</v>
      </c>
    </row>
    <row r="3426" spans="1:34" ht="14.25" outlineLevel="1">
      <c r="C3426" s="235" t="s">
        <v>151</v>
      </c>
      <c r="D3426" s="235"/>
      <c r="E3426" s="235"/>
      <c r="F3426" s="235"/>
      <c r="G3426" s="235"/>
      <c r="H3426" s="235"/>
      <c r="I3426" s="241"/>
      <c r="J3426" s="241"/>
      <c r="AH3426" s="84" t="s">
        <v>151</v>
      </c>
    </row>
    <row r="3427" spans="1:34" ht="14.25" outlineLevel="1">
      <c r="C3427" s="235" t="s">
        <v>152</v>
      </c>
      <c r="D3427" s="235"/>
      <c r="E3427" s="235"/>
      <c r="F3427" s="235"/>
      <c r="G3427" s="235"/>
      <c r="H3427" s="235"/>
      <c r="I3427" s="241">
        <v>208862.21</v>
      </c>
      <c r="J3427" s="241"/>
      <c r="AH3427" s="84" t="s">
        <v>152</v>
      </c>
    </row>
    <row r="3428" spans="1:34" ht="14.25" outlineLevel="1">
      <c r="C3428" s="127"/>
      <c r="D3428" s="127"/>
      <c r="E3428" s="127"/>
      <c r="F3428" s="127"/>
      <c r="G3428" s="127"/>
      <c r="H3428" s="127"/>
      <c r="I3428" s="128"/>
      <c r="J3428" s="128"/>
      <c r="AH3428" s="84"/>
    </row>
    <row r="3429" spans="1:34" ht="30" outlineLevel="1">
      <c r="C3429" s="130" t="s">
        <v>299</v>
      </c>
      <c r="D3429" s="127"/>
      <c r="E3429" s="127"/>
      <c r="F3429" s="127"/>
      <c r="G3429" s="127"/>
      <c r="H3429" s="127"/>
      <c r="I3429" s="128"/>
      <c r="J3429" s="128"/>
      <c r="AH3429" s="84"/>
    </row>
    <row r="3430" spans="1:34" ht="14.25" outlineLevel="1">
      <c r="C3430" s="235" t="s">
        <v>300</v>
      </c>
      <c r="D3430" s="235"/>
      <c r="E3430" s="235"/>
      <c r="F3430" s="235"/>
      <c r="G3430" s="235"/>
      <c r="H3430" s="235"/>
      <c r="I3430" s="128"/>
      <c r="J3430" s="128">
        <v>0</v>
      </c>
      <c r="AH3430" s="84"/>
    </row>
    <row r="3431" spans="1:34" ht="14.25" outlineLevel="1">
      <c r="C3431" s="235" t="s">
        <v>301</v>
      </c>
      <c r="D3431" s="235"/>
      <c r="E3431" s="235"/>
      <c r="F3431" s="235"/>
      <c r="G3431" s="235"/>
      <c r="H3431" s="235"/>
      <c r="I3431" s="128"/>
      <c r="J3431" s="128">
        <v>1399493.21</v>
      </c>
      <c r="AH3431" s="84"/>
    </row>
    <row r="3432" spans="1:34" ht="14.25" outlineLevel="1">
      <c r="C3432" s="235" t="s">
        <v>302</v>
      </c>
      <c r="D3432" s="235"/>
      <c r="E3432" s="235"/>
      <c r="F3432" s="235"/>
      <c r="G3432" s="235"/>
      <c r="H3432" s="235"/>
      <c r="I3432" s="128"/>
      <c r="J3432" s="128">
        <v>83428.479999999996</v>
      </c>
      <c r="AH3432" s="84"/>
    </row>
    <row r="3433" spans="1:34" ht="14.25" outlineLevel="1">
      <c r="C3433" s="235" t="s">
        <v>303</v>
      </c>
      <c r="D3433" s="235"/>
      <c r="E3433" s="235"/>
      <c r="F3433" s="235"/>
      <c r="G3433" s="235"/>
      <c r="H3433" s="235"/>
      <c r="I3433" s="128"/>
      <c r="J3433" s="128">
        <v>0</v>
      </c>
      <c r="AH3433" s="84"/>
    </row>
    <row r="3434" spans="1:34" ht="15" outlineLevel="1">
      <c r="C3434" s="240" t="s">
        <v>152</v>
      </c>
      <c r="D3434" s="240"/>
      <c r="E3434" s="240"/>
      <c r="F3434" s="240"/>
      <c r="G3434" s="240"/>
      <c r="H3434" s="240"/>
      <c r="I3434" s="131"/>
      <c r="J3434" s="131">
        <v>1482921.69</v>
      </c>
      <c r="AH3434" s="84"/>
    </row>
    <row r="3435" spans="1:34" s="1" customFormat="1">
      <c r="A3435" s="132"/>
      <c r="B3435" s="132"/>
      <c r="C3435" s="132"/>
      <c r="D3435" s="132"/>
      <c r="E3435" s="132"/>
      <c r="F3435" s="132"/>
      <c r="G3435" s="132"/>
      <c r="H3435" s="132"/>
      <c r="I3435" s="132"/>
      <c r="J3435" s="132"/>
      <c r="K3435" s="132"/>
      <c r="L3435" s="132"/>
      <c r="M3435" s="132"/>
    </row>
    <row r="3436" spans="1:34" ht="14.25">
      <c r="A3436" s="137"/>
      <c r="B3436" s="137"/>
      <c r="C3436" s="137"/>
      <c r="D3436" s="137"/>
      <c r="E3436" s="137"/>
      <c r="F3436" s="137"/>
      <c r="G3436" s="137"/>
      <c r="H3436" s="137"/>
      <c r="I3436" s="137"/>
      <c r="J3436" s="137"/>
    </row>
    <row r="3437" spans="1:34" ht="15.75">
      <c r="A3437" s="238" t="s">
        <v>241</v>
      </c>
      <c r="B3437" s="238"/>
      <c r="C3437" s="238"/>
      <c r="D3437" s="238"/>
      <c r="E3437" s="238"/>
      <c r="F3437" s="238"/>
      <c r="G3437" s="238"/>
      <c r="H3437" s="238"/>
      <c r="I3437" s="238"/>
      <c r="J3437" s="238"/>
      <c r="AE3437" s="54" t="s">
        <v>321</v>
      </c>
    </row>
    <row r="3438" spans="1:34">
      <c r="A3438" s="233" t="s">
        <v>71</v>
      </c>
      <c r="B3438" s="233"/>
      <c r="C3438" s="233"/>
      <c r="D3438" s="233"/>
      <c r="E3438" s="233"/>
      <c r="F3438" s="233"/>
      <c r="G3438" s="233"/>
      <c r="H3438" s="233"/>
      <c r="I3438" s="233"/>
      <c r="J3438" s="233"/>
    </row>
    <row r="3439" spans="1:34" ht="14.25" outlineLevel="1">
      <c r="A3439" s="137"/>
      <c r="B3439" s="137"/>
      <c r="C3439" s="137"/>
      <c r="D3439" s="137"/>
      <c r="E3439" s="137"/>
      <c r="F3439" s="137"/>
      <c r="G3439" s="137"/>
      <c r="H3439" s="137"/>
      <c r="I3439" s="137"/>
      <c r="J3439" s="137"/>
    </row>
    <row r="3440" spans="1:34" ht="18" outlineLevel="1">
      <c r="A3440" s="230"/>
      <c r="B3440" s="230"/>
      <c r="C3440" s="230"/>
      <c r="D3440" s="230"/>
      <c r="E3440" s="230"/>
      <c r="F3440" s="230"/>
      <c r="G3440" s="230"/>
      <c r="H3440" s="230"/>
      <c r="I3440" s="230"/>
      <c r="J3440" s="230"/>
    </row>
    <row r="3441" spans="1:31" ht="14.25" outlineLevel="1">
      <c r="A3441" s="137"/>
      <c r="B3441" s="137"/>
      <c r="C3441" s="137"/>
      <c r="D3441" s="137"/>
      <c r="E3441" s="137"/>
      <c r="F3441" s="137"/>
      <c r="G3441" s="137"/>
      <c r="H3441" s="137"/>
      <c r="I3441" s="137"/>
      <c r="J3441" s="137"/>
    </row>
    <row r="3442" spans="1:31" ht="18" outlineLevel="1">
      <c r="A3442" s="231" t="s">
        <v>44</v>
      </c>
      <c r="B3442" s="232"/>
      <c r="C3442" s="232"/>
      <c r="D3442" s="232"/>
      <c r="E3442" s="232"/>
      <c r="F3442" s="232"/>
      <c r="G3442" s="232"/>
      <c r="H3442" s="232"/>
      <c r="I3442" s="232"/>
      <c r="J3442" s="232"/>
      <c r="AE3442" s="55" t="s">
        <v>1594</v>
      </c>
    </row>
    <row r="3443" spans="1:31" outlineLevel="1">
      <c r="A3443" s="233" t="s">
        <v>72</v>
      </c>
      <c r="B3443" s="234"/>
      <c r="C3443" s="234"/>
      <c r="D3443" s="234"/>
      <c r="E3443" s="234"/>
      <c r="F3443" s="234"/>
      <c r="G3443" s="234"/>
      <c r="H3443" s="234"/>
      <c r="I3443" s="234"/>
      <c r="J3443" s="234"/>
    </row>
    <row r="3444" spans="1:31" ht="14.25" outlineLevel="1">
      <c r="A3444" s="137"/>
      <c r="B3444" s="137"/>
      <c r="C3444" s="137"/>
      <c r="D3444" s="137"/>
      <c r="E3444" s="137"/>
      <c r="F3444" s="137"/>
      <c r="G3444" s="137"/>
      <c r="H3444" s="137"/>
      <c r="I3444" s="137"/>
      <c r="J3444" s="137"/>
    </row>
    <row r="3445" spans="1:31" ht="14.25" outlineLevel="1">
      <c r="A3445" s="235" t="s">
        <v>373</v>
      </c>
      <c r="B3445" s="235"/>
      <c r="C3445" s="235"/>
      <c r="D3445" s="235"/>
      <c r="E3445" s="235"/>
      <c r="F3445" s="235"/>
      <c r="G3445" s="235"/>
      <c r="H3445" s="235"/>
      <c r="I3445" s="235"/>
      <c r="J3445" s="235"/>
      <c r="AE3445" s="56" t="s">
        <v>373</v>
      </c>
    </row>
    <row r="3446" spans="1:31" ht="14.25" outlineLevel="1">
      <c r="A3446" s="137"/>
      <c r="B3446" s="137"/>
      <c r="C3446" s="137"/>
      <c r="D3446" s="137"/>
      <c r="E3446" s="137"/>
      <c r="F3446" s="137"/>
      <c r="G3446" s="137"/>
      <c r="H3446" s="137"/>
      <c r="I3446" s="137"/>
      <c r="J3446" s="137"/>
    </row>
    <row r="3447" spans="1:31" ht="14.25" outlineLevel="1">
      <c r="A3447" s="137"/>
      <c r="B3447" s="137"/>
      <c r="C3447" s="137"/>
      <c r="D3447" s="137"/>
      <c r="E3447" s="137"/>
      <c r="F3447" s="137"/>
      <c r="G3447" s="137"/>
      <c r="H3447" s="142" t="s">
        <v>73</v>
      </c>
      <c r="I3447" s="142" t="s">
        <v>74</v>
      </c>
      <c r="J3447" s="137"/>
    </row>
    <row r="3448" spans="1:31" ht="14.25" outlineLevel="1">
      <c r="A3448" s="137"/>
      <c r="B3448" s="137"/>
      <c r="C3448" s="137"/>
      <c r="D3448" s="137"/>
      <c r="E3448" s="137"/>
      <c r="F3448" s="137"/>
      <c r="G3448" s="137"/>
      <c r="H3448" s="142" t="s">
        <v>75</v>
      </c>
      <c r="I3448" s="142" t="s">
        <v>75</v>
      </c>
      <c r="J3448" s="137"/>
    </row>
    <row r="3449" spans="1:31" ht="14.25" outlineLevel="1">
      <c r="A3449" s="137"/>
      <c r="B3449" s="137"/>
      <c r="C3449" s="137"/>
      <c r="D3449" s="137"/>
      <c r="E3449" s="228" t="s">
        <v>76</v>
      </c>
      <c r="F3449" s="228"/>
      <c r="G3449" s="228"/>
      <c r="H3449" s="128">
        <v>30.931920000000005</v>
      </c>
      <c r="I3449" s="128">
        <v>259.14762000000002</v>
      </c>
      <c r="J3449" s="137" t="s">
        <v>77</v>
      </c>
    </row>
    <row r="3450" spans="1:31" ht="14.25" outlineLevel="1">
      <c r="A3450" s="137"/>
      <c r="B3450" s="137"/>
      <c r="C3450" s="137"/>
      <c r="D3450" s="137"/>
      <c r="E3450" s="228" t="s">
        <v>78</v>
      </c>
      <c r="F3450" s="228"/>
      <c r="G3450" s="228"/>
      <c r="H3450" s="128">
        <v>295.54331999999999</v>
      </c>
      <c r="I3450" s="128">
        <v>295.54331999999999</v>
      </c>
      <c r="J3450" s="137" t="s">
        <v>79</v>
      </c>
    </row>
    <row r="3451" spans="1:31" ht="14.25" outlineLevel="1">
      <c r="A3451" s="137"/>
      <c r="B3451" s="137"/>
      <c r="C3451" s="137"/>
      <c r="D3451" s="137"/>
      <c r="E3451" s="228" t="s">
        <v>26</v>
      </c>
      <c r="F3451" s="228"/>
      <c r="G3451" s="228"/>
      <c r="H3451" s="128">
        <v>3.0261399999999998</v>
      </c>
      <c r="I3451" s="128">
        <v>3.0261400000000003</v>
      </c>
      <c r="J3451" s="137" t="s">
        <v>77</v>
      </c>
    </row>
    <row r="3452" spans="1:31" ht="14.25" outlineLevel="1">
      <c r="A3452" s="137"/>
      <c r="B3452" s="137"/>
      <c r="C3452" s="137"/>
      <c r="D3452" s="137"/>
      <c r="E3452" s="137"/>
      <c r="F3452" s="137"/>
      <c r="G3452" s="137"/>
      <c r="H3452" s="134"/>
      <c r="I3452" s="128"/>
      <c r="J3452" s="137"/>
    </row>
    <row r="3453" spans="1:31" ht="14.25" outlineLevel="1">
      <c r="A3453" s="137" t="s">
        <v>22</v>
      </c>
      <c r="B3453" s="137"/>
      <c r="C3453" s="137"/>
      <c r="D3453" s="143"/>
      <c r="E3453" s="144"/>
      <c r="F3453" s="137"/>
      <c r="G3453" s="137"/>
      <c r="H3453" s="137"/>
      <c r="I3453" s="137"/>
      <c r="J3453" s="137"/>
    </row>
    <row r="3454" spans="1:31" ht="71.25" outlineLevel="1">
      <c r="A3454" s="145" t="s">
        <v>2</v>
      </c>
      <c r="B3454" s="145" t="s">
        <v>80</v>
      </c>
      <c r="C3454" s="145" t="s">
        <v>24</v>
      </c>
      <c r="D3454" s="145" t="s">
        <v>81</v>
      </c>
      <c r="E3454" s="145" t="s">
        <v>82</v>
      </c>
      <c r="F3454" s="145" t="s">
        <v>83</v>
      </c>
      <c r="G3454" s="146" t="s">
        <v>84</v>
      </c>
      <c r="H3454" s="145" t="s">
        <v>85</v>
      </c>
      <c r="I3454" s="145" t="s">
        <v>86</v>
      </c>
      <c r="J3454" s="145" t="s">
        <v>87</v>
      </c>
    </row>
    <row r="3455" spans="1:31" ht="14.25" outlineLevel="1">
      <c r="A3455" s="145">
        <v>1</v>
      </c>
      <c r="B3455" s="145">
        <v>2</v>
      </c>
      <c r="C3455" s="145">
        <v>3</v>
      </c>
      <c r="D3455" s="145">
        <v>4</v>
      </c>
      <c r="E3455" s="145">
        <v>5</v>
      </c>
      <c r="F3455" s="145">
        <v>6</v>
      </c>
      <c r="G3455" s="145">
        <v>7</v>
      </c>
      <c r="H3455" s="145">
        <v>8</v>
      </c>
      <c r="I3455" s="145">
        <v>9</v>
      </c>
      <c r="J3455" s="145">
        <v>10</v>
      </c>
    </row>
    <row r="3456" spans="1:31" outlineLevel="1"/>
    <row r="3457" spans="1:31" ht="16.5" outlineLevel="1">
      <c r="A3457" s="229" t="s">
        <v>677</v>
      </c>
      <c r="B3457" s="229"/>
      <c r="C3457" s="229"/>
      <c r="D3457" s="229"/>
      <c r="E3457" s="229"/>
      <c r="F3457" s="229"/>
      <c r="G3457" s="229"/>
      <c r="H3457" s="229"/>
      <c r="I3457" s="229"/>
      <c r="J3457" s="229"/>
      <c r="AE3457" s="63" t="s">
        <v>677</v>
      </c>
    </row>
    <row r="3458" spans="1:31" outlineLevel="1"/>
    <row r="3459" spans="1:31" outlineLevel="1"/>
    <row r="3460" spans="1:31" ht="16.5" outlineLevel="1">
      <c r="A3460" s="229" t="s">
        <v>1595</v>
      </c>
      <c r="B3460" s="229"/>
      <c r="C3460" s="229"/>
      <c r="D3460" s="229"/>
      <c r="E3460" s="229"/>
      <c r="F3460" s="229"/>
      <c r="G3460" s="229"/>
      <c r="H3460" s="229"/>
      <c r="I3460" s="229"/>
      <c r="J3460" s="229"/>
      <c r="AE3460" s="63" t="s">
        <v>1595</v>
      </c>
    </row>
    <row r="3461" spans="1:31" ht="99.75" outlineLevel="1">
      <c r="A3461" s="147" t="s">
        <v>376</v>
      </c>
      <c r="B3461" s="148" t="s">
        <v>162</v>
      </c>
      <c r="C3461" s="148" t="s">
        <v>774</v>
      </c>
      <c r="D3461" s="149" t="s">
        <v>680</v>
      </c>
      <c r="E3461" s="134">
        <v>0.56000000000000005</v>
      </c>
      <c r="F3461" s="150"/>
      <c r="G3461" s="127"/>
      <c r="H3461" s="128"/>
      <c r="I3461" s="151" t="s">
        <v>98</v>
      </c>
      <c r="J3461" s="128"/>
      <c r="R3461" s="47">
        <v>1258.3499999999999</v>
      </c>
      <c r="S3461" s="47">
        <v>1258.3499999999999</v>
      </c>
      <c r="T3461" s="47">
        <v>943.76</v>
      </c>
      <c r="U3461" s="47">
        <v>943.76</v>
      </c>
    </row>
    <row r="3462" spans="1:31" ht="14.25" outlineLevel="1">
      <c r="A3462" s="147"/>
      <c r="B3462" s="148"/>
      <c r="C3462" s="148" t="s">
        <v>88</v>
      </c>
      <c r="D3462" s="149"/>
      <c r="E3462" s="134"/>
      <c r="F3462" s="150">
        <v>2010.58</v>
      </c>
      <c r="G3462" s="127" t="s">
        <v>771</v>
      </c>
      <c r="H3462" s="128">
        <v>1351.11</v>
      </c>
      <c r="I3462" s="151">
        <v>1</v>
      </c>
      <c r="J3462" s="128">
        <v>1351.11</v>
      </c>
      <c r="Q3462" s="47">
        <v>1351.11</v>
      </c>
    </row>
    <row r="3463" spans="1:31" ht="14.25" outlineLevel="1">
      <c r="A3463" s="147"/>
      <c r="B3463" s="148"/>
      <c r="C3463" s="148" t="s">
        <v>89</v>
      </c>
      <c r="D3463" s="149"/>
      <c r="E3463" s="134"/>
      <c r="F3463" s="150">
        <v>5188.24</v>
      </c>
      <c r="G3463" s="127" t="s">
        <v>771</v>
      </c>
      <c r="H3463" s="128">
        <v>3486.5</v>
      </c>
      <c r="I3463" s="151">
        <v>1</v>
      </c>
      <c r="J3463" s="128">
        <v>3486.5</v>
      </c>
    </row>
    <row r="3464" spans="1:31" ht="14.25" outlineLevel="1">
      <c r="A3464" s="147"/>
      <c r="B3464" s="148"/>
      <c r="C3464" s="148" t="s">
        <v>96</v>
      </c>
      <c r="D3464" s="149"/>
      <c r="E3464" s="134"/>
      <c r="F3464" s="150">
        <v>330.1</v>
      </c>
      <c r="G3464" s="127" t="s">
        <v>771</v>
      </c>
      <c r="H3464" s="160">
        <v>221.83</v>
      </c>
      <c r="I3464" s="151">
        <v>1</v>
      </c>
      <c r="J3464" s="160">
        <v>221.83</v>
      </c>
      <c r="Q3464" s="47">
        <v>221.83</v>
      </c>
    </row>
    <row r="3465" spans="1:31" ht="14.25" outlineLevel="1">
      <c r="A3465" s="147"/>
      <c r="B3465" s="148"/>
      <c r="C3465" s="148" t="s">
        <v>90</v>
      </c>
      <c r="D3465" s="149" t="s">
        <v>91</v>
      </c>
      <c r="E3465" s="134">
        <v>80</v>
      </c>
      <c r="F3465" s="150"/>
      <c r="G3465" s="127"/>
      <c r="H3465" s="128">
        <v>1258.3499999999999</v>
      </c>
      <c r="I3465" s="151">
        <v>80</v>
      </c>
      <c r="J3465" s="128">
        <v>1258.3499999999999</v>
      </c>
    </row>
    <row r="3466" spans="1:31" ht="14.25" outlineLevel="1">
      <c r="A3466" s="147"/>
      <c r="B3466" s="148"/>
      <c r="C3466" s="148" t="s">
        <v>92</v>
      </c>
      <c r="D3466" s="149" t="s">
        <v>91</v>
      </c>
      <c r="E3466" s="134">
        <v>60</v>
      </c>
      <c r="F3466" s="150"/>
      <c r="G3466" s="127"/>
      <c r="H3466" s="128">
        <v>943.76</v>
      </c>
      <c r="I3466" s="151">
        <v>60</v>
      </c>
      <c r="J3466" s="128">
        <v>943.76</v>
      </c>
    </row>
    <row r="3467" spans="1:31" ht="14.25" outlineLevel="1">
      <c r="A3467" s="152"/>
      <c r="B3467" s="153"/>
      <c r="C3467" s="153" t="s">
        <v>93</v>
      </c>
      <c r="D3467" s="154" t="s">
        <v>94</v>
      </c>
      <c r="E3467" s="155">
        <v>209</v>
      </c>
      <c r="F3467" s="156"/>
      <c r="G3467" s="157" t="s">
        <v>771</v>
      </c>
      <c r="H3467" s="158">
        <v>140.44800000000001</v>
      </c>
      <c r="I3467" s="159"/>
      <c r="J3467" s="158"/>
    </row>
    <row r="3468" spans="1:31" ht="15" outlineLevel="1">
      <c r="C3468" s="131" t="s">
        <v>95</v>
      </c>
      <c r="G3468" s="225">
        <v>7039.7199999999993</v>
      </c>
      <c r="H3468" s="225"/>
      <c r="I3468" s="225">
        <v>7039.7199999999993</v>
      </c>
      <c r="J3468" s="225"/>
      <c r="O3468" s="79">
        <v>7039.7199999999993</v>
      </c>
      <c r="P3468" s="79">
        <v>7039.7199999999993</v>
      </c>
    </row>
    <row r="3469" spans="1:31" ht="57" outlineLevel="1">
      <c r="A3469" s="152" t="s">
        <v>381</v>
      </c>
      <c r="B3469" s="153" t="s">
        <v>772</v>
      </c>
      <c r="C3469" s="153" t="s">
        <v>1596</v>
      </c>
      <c r="D3469" s="154" t="s">
        <v>687</v>
      </c>
      <c r="E3469" s="155">
        <v>32</v>
      </c>
      <c r="F3469" s="156">
        <v>48.56</v>
      </c>
      <c r="G3469" s="157" t="s">
        <v>98</v>
      </c>
      <c r="H3469" s="158">
        <v>1553.92</v>
      </c>
      <c r="I3469" s="159">
        <v>1</v>
      </c>
      <c r="J3469" s="158">
        <v>1553.92</v>
      </c>
      <c r="R3469" s="47">
        <v>0</v>
      </c>
      <c r="S3469" s="47">
        <v>0</v>
      </c>
      <c r="T3469" s="47">
        <v>0</v>
      </c>
      <c r="U3469" s="47">
        <v>0</v>
      </c>
    </row>
    <row r="3470" spans="1:31" ht="15" outlineLevel="1">
      <c r="C3470" s="131" t="s">
        <v>95</v>
      </c>
      <c r="G3470" s="225">
        <v>1553.92</v>
      </c>
      <c r="H3470" s="225"/>
      <c r="I3470" s="225">
        <v>1553.92</v>
      </c>
      <c r="J3470" s="225"/>
      <c r="O3470" s="47">
        <v>1553.92</v>
      </c>
      <c r="P3470" s="47">
        <v>1553.92</v>
      </c>
    </row>
    <row r="3471" spans="1:31" ht="57" outlineLevel="1">
      <c r="A3471" s="152" t="s">
        <v>385</v>
      </c>
      <c r="B3471" s="153" t="s">
        <v>772</v>
      </c>
      <c r="C3471" s="153" t="s">
        <v>1597</v>
      </c>
      <c r="D3471" s="154" t="s">
        <v>687</v>
      </c>
      <c r="E3471" s="155">
        <v>24</v>
      </c>
      <c r="F3471" s="156">
        <v>31.22</v>
      </c>
      <c r="G3471" s="157" t="s">
        <v>98</v>
      </c>
      <c r="H3471" s="158">
        <v>749.28</v>
      </c>
      <c r="I3471" s="159">
        <v>1</v>
      </c>
      <c r="J3471" s="158">
        <v>749.28</v>
      </c>
      <c r="R3471" s="47">
        <v>0</v>
      </c>
      <c r="S3471" s="47">
        <v>0</v>
      </c>
      <c r="T3471" s="47">
        <v>0</v>
      </c>
      <c r="U3471" s="47">
        <v>0</v>
      </c>
    </row>
    <row r="3472" spans="1:31" ht="15" outlineLevel="1">
      <c r="C3472" s="131" t="s">
        <v>95</v>
      </c>
      <c r="G3472" s="225">
        <v>749.28</v>
      </c>
      <c r="H3472" s="225"/>
      <c r="I3472" s="225">
        <v>749.28</v>
      </c>
      <c r="J3472" s="225"/>
      <c r="O3472" s="47">
        <v>749.28</v>
      </c>
      <c r="P3472" s="47">
        <v>749.28</v>
      </c>
    </row>
    <row r="3473" spans="1:21" ht="92.25" outlineLevel="1">
      <c r="A3473" s="147" t="s">
        <v>389</v>
      </c>
      <c r="B3473" s="148" t="s">
        <v>242</v>
      </c>
      <c r="C3473" s="148" t="s">
        <v>1582</v>
      </c>
      <c r="D3473" s="149" t="s">
        <v>779</v>
      </c>
      <c r="E3473" s="134">
        <v>78</v>
      </c>
      <c r="F3473" s="150"/>
      <c r="G3473" s="127"/>
      <c r="H3473" s="128"/>
      <c r="I3473" s="151" t="s">
        <v>98</v>
      </c>
      <c r="J3473" s="128"/>
      <c r="R3473" s="47">
        <v>685.15</v>
      </c>
      <c r="S3473" s="47">
        <v>685.15</v>
      </c>
      <c r="T3473" s="47">
        <v>513.86</v>
      </c>
      <c r="U3473" s="47">
        <v>513.86</v>
      </c>
    </row>
    <row r="3474" spans="1:21" ht="14.25" outlineLevel="1">
      <c r="A3474" s="147"/>
      <c r="B3474" s="148"/>
      <c r="C3474" s="148" t="s">
        <v>88</v>
      </c>
      <c r="D3474" s="149"/>
      <c r="E3474" s="134"/>
      <c r="F3474" s="150">
        <v>5.77</v>
      </c>
      <c r="G3474" s="127" t="s">
        <v>771</v>
      </c>
      <c r="H3474" s="128">
        <v>540.07000000000005</v>
      </c>
      <c r="I3474" s="151">
        <v>1</v>
      </c>
      <c r="J3474" s="128">
        <v>540.07000000000005</v>
      </c>
      <c r="Q3474" s="47">
        <v>540.07000000000005</v>
      </c>
    </row>
    <row r="3475" spans="1:21" ht="14.25" outlineLevel="1">
      <c r="A3475" s="147"/>
      <c r="B3475" s="148"/>
      <c r="C3475" s="148" t="s">
        <v>89</v>
      </c>
      <c r="D3475" s="149"/>
      <c r="E3475" s="134"/>
      <c r="F3475" s="150">
        <v>55.7</v>
      </c>
      <c r="G3475" s="127" t="s">
        <v>771</v>
      </c>
      <c r="H3475" s="128">
        <v>5213.5200000000004</v>
      </c>
      <c r="I3475" s="151">
        <v>1</v>
      </c>
      <c r="J3475" s="128">
        <v>5213.5200000000004</v>
      </c>
    </row>
    <row r="3476" spans="1:21" ht="14.25" outlineLevel="1">
      <c r="A3476" s="147"/>
      <c r="B3476" s="148"/>
      <c r="C3476" s="148" t="s">
        <v>96</v>
      </c>
      <c r="D3476" s="149"/>
      <c r="E3476" s="134"/>
      <c r="F3476" s="150">
        <v>3.38</v>
      </c>
      <c r="G3476" s="127" t="s">
        <v>771</v>
      </c>
      <c r="H3476" s="160">
        <v>316.37</v>
      </c>
      <c r="I3476" s="151">
        <v>1</v>
      </c>
      <c r="J3476" s="160">
        <v>316.37</v>
      </c>
      <c r="Q3476" s="47">
        <v>316.37</v>
      </c>
    </row>
    <row r="3477" spans="1:21" ht="14.25" outlineLevel="1">
      <c r="A3477" s="147"/>
      <c r="B3477" s="148"/>
      <c r="C3477" s="148" t="s">
        <v>97</v>
      </c>
      <c r="D3477" s="149"/>
      <c r="E3477" s="134"/>
      <c r="F3477" s="150">
        <v>14.68</v>
      </c>
      <c r="G3477" s="127" t="s">
        <v>98</v>
      </c>
      <c r="H3477" s="128">
        <v>1145.04</v>
      </c>
      <c r="I3477" s="151">
        <v>1</v>
      </c>
      <c r="J3477" s="128">
        <v>1145.04</v>
      </c>
    </row>
    <row r="3478" spans="1:21" ht="14.25" outlineLevel="1">
      <c r="A3478" s="147"/>
      <c r="B3478" s="148"/>
      <c r="C3478" s="148" t="s">
        <v>90</v>
      </c>
      <c r="D3478" s="149" t="s">
        <v>91</v>
      </c>
      <c r="E3478" s="134">
        <v>80</v>
      </c>
      <c r="F3478" s="150"/>
      <c r="G3478" s="127"/>
      <c r="H3478" s="128">
        <v>685.15</v>
      </c>
      <c r="I3478" s="151">
        <v>80</v>
      </c>
      <c r="J3478" s="128">
        <v>685.15</v>
      </c>
    </row>
    <row r="3479" spans="1:21" ht="14.25" outlineLevel="1">
      <c r="A3479" s="147"/>
      <c r="B3479" s="148"/>
      <c r="C3479" s="148" t="s">
        <v>92</v>
      </c>
      <c r="D3479" s="149" t="s">
        <v>91</v>
      </c>
      <c r="E3479" s="134">
        <v>60</v>
      </c>
      <c r="F3479" s="150"/>
      <c r="G3479" s="127"/>
      <c r="H3479" s="128">
        <v>513.86</v>
      </c>
      <c r="I3479" s="151">
        <v>60</v>
      </c>
      <c r="J3479" s="128">
        <v>513.86</v>
      </c>
    </row>
    <row r="3480" spans="1:21" ht="14.25" outlineLevel="1">
      <c r="A3480" s="152"/>
      <c r="B3480" s="153"/>
      <c r="C3480" s="153" t="s">
        <v>93</v>
      </c>
      <c r="D3480" s="154" t="s">
        <v>94</v>
      </c>
      <c r="E3480" s="155">
        <v>0.6</v>
      </c>
      <c r="F3480" s="156"/>
      <c r="G3480" s="157" t="s">
        <v>771</v>
      </c>
      <c r="H3480" s="158">
        <v>56.16</v>
      </c>
      <c r="I3480" s="159"/>
      <c r="J3480" s="158"/>
    </row>
    <row r="3481" spans="1:21" ht="15" outlineLevel="1">
      <c r="C3481" s="131" t="s">
        <v>95</v>
      </c>
      <c r="G3481" s="225">
        <v>8097.6400000000012</v>
      </c>
      <c r="H3481" s="225"/>
      <c r="I3481" s="225">
        <v>8097.64</v>
      </c>
      <c r="J3481" s="225"/>
      <c r="O3481" s="79">
        <v>8097.6400000000012</v>
      </c>
      <c r="P3481" s="79">
        <v>8097.64</v>
      </c>
    </row>
    <row r="3482" spans="1:21" ht="42.75" outlineLevel="1">
      <c r="A3482" s="152" t="s">
        <v>392</v>
      </c>
      <c r="B3482" s="153" t="s">
        <v>772</v>
      </c>
      <c r="C3482" s="153" t="s">
        <v>1598</v>
      </c>
      <c r="D3482" s="154" t="s">
        <v>454</v>
      </c>
      <c r="E3482" s="155">
        <v>1</v>
      </c>
      <c r="F3482" s="156">
        <v>52.72</v>
      </c>
      <c r="G3482" s="157" t="s">
        <v>98</v>
      </c>
      <c r="H3482" s="158">
        <v>52.72</v>
      </c>
      <c r="I3482" s="159">
        <v>1</v>
      </c>
      <c r="J3482" s="158">
        <v>52.72</v>
      </c>
      <c r="R3482" s="47">
        <v>0</v>
      </c>
      <c r="S3482" s="47">
        <v>0</v>
      </c>
      <c r="T3482" s="47">
        <v>0</v>
      </c>
      <c r="U3482" s="47">
        <v>0</v>
      </c>
    </row>
    <row r="3483" spans="1:21" ht="15" outlineLevel="1">
      <c r="C3483" s="131" t="s">
        <v>95</v>
      </c>
      <c r="G3483" s="225">
        <v>52.72</v>
      </c>
      <c r="H3483" s="225"/>
      <c r="I3483" s="225">
        <v>52.72</v>
      </c>
      <c r="J3483" s="225"/>
      <c r="O3483" s="47">
        <v>52.72</v>
      </c>
      <c r="P3483" s="47">
        <v>52.72</v>
      </c>
    </row>
    <row r="3484" spans="1:21" ht="42.75" outlineLevel="1">
      <c r="A3484" s="152" t="s">
        <v>396</v>
      </c>
      <c r="B3484" s="153" t="s">
        <v>772</v>
      </c>
      <c r="C3484" s="153" t="s">
        <v>1599</v>
      </c>
      <c r="D3484" s="154" t="s">
        <v>454</v>
      </c>
      <c r="E3484" s="155">
        <v>4</v>
      </c>
      <c r="F3484" s="156">
        <v>60.35</v>
      </c>
      <c r="G3484" s="157" t="s">
        <v>98</v>
      </c>
      <c r="H3484" s="158">
        <v>241.4</v>
      </c>
      <c r="I3484" s="159">
        <v>1</v>
      </c>
      <c r="J3484" s="158">
        <v>241.4</v>
      </c>
      <c r="R3484" s="47">
        <v>0</v>
      </c>
      <c r="S3484" s="47">
        <v>0</v>
      </c>
      <c r="T3484" s="47">
        <v>0</v>
      </c>
      <c r="U3484" s="47">
        <v>0</v>
      </c>
    </row>
    <row r="3485" spans="1:21" ht="15" outlineLevel="1">
      <c r="C3485" s="131" t="s">
        <v>95</v>
      </c>
      <c r="G3485" s="225">
        <v>241.4</v>
      </c>
      <c r="H3485" s="225"/>
      <c r="I3485" s="225">
        <v>241.4</v>
      </c>
      <c r="J3485" s="225"/>
      <c r="O3485" s="47">
        <v>241.4</v>
      </c>
      <c r="P3485" s="47">
        <v>241.4</v>
      </c>
    </row>
    <row r="3486" spans="1:21" ht="42.75" outlineLevel="1">
      <c r="A3486" s="152" t="s">
        <v>401</v>
      </c>
      <c r="B3486" s="153" t="s">
        <v>772</v>
      </c>
      <c r="C3486" s="153" t="s">
        <v>1600</v>
      </c>
      <c r="D3486" s="154" t="s">
        <v>454</v>
      </c>
      <c r="E3486" s="155">
        <v>1</v>
      </c>
      <c r="F3486" s="156">
        <v>34.130000000000003</v>
      </c>
      <c r="G3486" s="157" t="s">
        <v>98</v>
      </c>
      <c r="H3486" s="158">
        <v>34.130000000000003</v>
      </c>
      <c r="I3486" s="159">
        <v>1</v>
      </c>
      <c r="J3486" s="158">
        <v>34.130000000000003</v>
      </c>
      <c r="R3486" s="47">
        <v>0</v>
      </c>
      <c r="S3486" s="47">
        <v>0</v>
      </c>
      <c r="T3486" s="47">
        <v>0</v>
      </c>
      <c r="U3486" s="47">
        <v>0</v>
      </c>
    </row>
    <row r="3487" spans="1:21" ht="15" outlineLevel="1">
      <c r="C3487" s="131" t="s">
        <v>95</v>
      </c>
      <c r="G3487" s="225">
        <v>34.130000000000003</v>
      </c>
      <c r="H3487" s="225"/>
      <c r="I3487" s="225">
        <v>34.130000000000003</v>
      </c>
      <c r="J3487" s="225"/>
      <c r="O3487" s="47">
        <v>34.130000000000003</v>
      </c>
      <c r="P3487" s="47">
        <v>34.130000000000003</v>
      </c>
    </row>
    <row r="3488" spans="1:21" ht="42.75" outlineLevel="1">
      <c r="A3488" s="152" t="s">
        <v>405</v>
      </c>
      <c r="B3488" s="153" t="s">
        <v>772</v>
      </c>
      <c r="C3488" s="153" t="s">
        <v>1601</v>
      </c>
      <c r="D3488" s="154" t="s">
        <v>454</v>
      </c>
      <c r="E3488" s="155">
        <v>15</v>
      </c>
      <c r="F3488" s="156">
        <v>27.75</v>
      </c>
      <c r="G3488" s="157" t="s">
        <v>98</v>
      </c>
      <c r="H3488" s="158">
        <v>416.25</v>
      </c>
      <c r="I3488" s="159">
        <v>1</v>
      </c>
      <c r="J3488" s="158">
        <v>416.25</v>
      </c>
      <c r="R3488" s="47">
        <v>0</v>
      </c>
      <c r="S3488" s="47">
        <v>0</v>
      </c>
      <c r="T3488" s="47">
        <v>0</v>
      </c>
      <c r="U3488" s="47">
        <v>0</v>
      </c>
    </row>
    <row r="3489" spans="1:21" ht="15" outlineLevel="1">
      <c r="C3489" s="131" t="s">
        <v>95</v>
      </c>
      <c r="G3489" s="225">
        <v>416.25</v>
      </c>
      <c r="H3489" s="225"/>
      <c r="I3489" s="225">
        <v>416.25</v>
      </c>
      <c r="J3489" s="225"/>
      <c r="O3489" s="47">
        <v>416.25</v>
      </c>
      <c r="P3489" s="47">
        <v>416.25</v>
      </c>
    </row>
    <row r="3490" spans="1:21" ht="42.75" outlineLevel="1">
      <c r="A3490" s="152" t="s">
        <v>414</v>
      </c>
      <c r="B3490" s="153" t="s">
        <v>772</v>
      </c>
      <c r="C3490" s="153" t="s">
        <v>1601</v>
      </c>
      <c r="D3490" s="154" t="s">
        <v>454</v>
      </c>
      <c r="E3490" s="155">
        <v>15</v>
      </c>
      <c r="F3490" s="156">
        <v>27.75</v>
      </c>
      <c r="G3490" s="157" t="s">
        <v>98</v>
      </c>
      <c r="H3490" s="158">
        <v>416.25</v>
      </c>
      <c r="I3490" s="159">
        <v>1</v>
      </c>
      <c r="J3490" s="158">
        <v>416.25</v>
      </c>
      <c r="R3490" s="47">
        <v>0</v>
      </c>
      <c r="S3490" s="47">
        <v>0</v>
      </c>
      <c r="T3490" s="47">
        <v>0</v>
      </c>
      <c r="U3490" s="47">
        <v>0</v>
      </c>
    </row>
    <row r="3491" spans="1:21" ht="15" outlineLevel="1">
      <c r="C3491" s="131" t="s">
        <v>95</v>
      </c>
      <c r="G3491" s="225">
        <v>416.25</v>
      </c>
      <c r="H3491" s="225"/>
      <c r="I3491" s="225">
        <v>416.25</v>
      </c>
      <c r="J3491" s="225"/>
      <c r="O3491" s="47">
        <v>416.25</v>
      </c>
      <c r="P3491" s="47">
        <v>416.25</v>
      </c>
    </row>
    <row r="3492" spans="1:21" ht="42.75" outlineLevel="1">
      <c r="A3492" s="152" t="s">
        <v>417</v>
      </c>
      <c r="B3492" s="153" t="s">
        <v>772</v>
      </c>
      <c r="C3492" s="153" t="s">
        <v>1602</v>
      </c>
      <c r="D3492" s="154" t="s">
        <v>454</v>
      </c>
      <c r="E3492" s="155">
        <v>1</v>
      </c>
      <c r="F3492" s="156">
        <v>22.89</v>
      </c>
      <c r="G3492" s="157" t="s">
        <v>98</v>
      </c>
      <c r="H3492" s="158">
        <v>22.89</v>
      </c>
      <c r="I3492" s="159">
        <v>1</v>
      </c>
      <c r="J3492" s="158">
        <v>22.89</v>
      </c>
      <c r="R3492" s="47">
        <v>0</v>
      </c>
      <c r="S3492" s="47">
        <v>0</v>
      </c>
      <c r="T3492" s="47">
        <v>0</v>
      </c>
      <c r="U3492" s="47">
        <v>0</v>
      </c>
    </row>
    <row r="3493" spans="1:21" ht="15" outlineLevel="1">
      <c r="C3493" s="131" t="s">
        <v>95</v>
      </c>
      <c r="G3493" s="225">
        <v>22.89</v>
      </c>
      <c r="H3493" s="225"/>
      <c r="I3493" s="225">
        <v>22.89</v>
      </c>
      <c r="J3493" s="225"/>
      <c r="O3493" s="47">
        <v>22.89</v>
      </c>
      <c r="P3493" s="47">
        <v>22.89</v>
      </c>
    </row>
    <row r="3494" spans="1:21" ht="92.25" outlineLevel="1">
      <c r="A3494" s="147" t="s">
        <v>424</v>
      </c>
      <c r="B3494" s="148" t="s">
        <v>243</v>
      </c>
      <c r="C3494" s="148" t="s">
        <v>1603</v>
      </c>
      <c r="D3494" s="149" t="s">
        <v>460</v>
      </c>
      <c r="E3494" s="134">
        <v>5</v>
      </c>
      <c r="F3494" s="150"/>
      <c r="G3494" s="127"/>
      <c r="H3494" s="128"/>
      <c r="I3494" s="151" t="s">
        <v>98</v>
      </c>
      <c r="J3494" s="128"/>
      <c r="R3494" s="47">
        <v>221.66</v>
      </c>
      <c r="S3494" s="47">
        <v>221.66</v>
      </c>
      <c r="T3494" s="47">
        <v>166.25</v>
      </c>
      <c r="U3494" s="47">
        <v>166.25</v>
      </c>
    </row>
    <row r="3495" spans="1:21" ht="14.25" outlineLevel="1">
      <c r="A3495" s="147"/>
      <c r="B3495" s="148"/>
      <c r="C3495" s="148" t="s">
        <v>88</v>
      </c>
      <c r="D3495" s="149"/>
      <c r="E3495" s="134"/>
      <c r="F3495" s="150">
        <v>46.18</v>
      </c>
      <c r="G3495" s="127" t="s">
        <v>771</v>
      </c>
      <c r="H3495" s="128">
        <v>277.08</v>
      </c>
      <c r="I3495" s="151">
        <v>1</v>
      </c>
      <c r="J3495" s="128">
        <v>277.08</v>
      </c>
      <c r="Q3495" s="47">
        <v>277.08</v>
      </c>
    </row>
    <row r="3496" spans="1:21" ht="14.25" outlineLevel="1">
      <c r="A3496" s="147"/>
      <c r="B3496" s="148"/>
      <c r="C3496" s="148" t="s">
        <v>89</v>
      </c>
      <c r="D3496" s="149"/>
      <c r="E3496" s="134"/>
      <c r="F3496" s="150">
        <v>4.54</v>
      </c>
      <c r="G3496" s="127" t="s">
        <v>771</v>
      </c>
      <c r="H3496" s="128">
        <v>27.24</v>
      </c>
      <c r="I3496" s="151">
        <v>1</v>
      </c>
      <c r="J3496" s="128">
        <v>27.24</v>
      </c>
    </row>
    <row r="3497" spans="1:21" ht="14.25" outlineLevel="1">
      <c r="A3497" s="147"/>
      <c r="B3497" s="148"/>
      <c r="C3497" s="148" t="s">
        <v>97</v>
      </c>
      <c r="D3497" s="149"/>
      <c r="E3497" s="134"/>
      <c r="F3497" s="150">
        <v>4.62</v>
      </c>
      <c r="G3497" s="127" t="s">
        <v>98</v>
      </c>
      <c r="H3497" s="128">
        <v>23.1</v>
      </c>
      <c r="I3497" s="151">
        <v>1</v>
      </c>
      <c r="J3497" s="128">
        <v>23.1</v>
      </c>
    </row>
    <row r="3498" spans="1:21" ht="14.25" outlineLevel="1">
      <c r="A3498" s="147"/>
      <c r="B3498" s="148"/>
      <c r="C3498" s="148" t="s">
        <v>90</v>
      </c>
      <c r="D3498" s="149" t="s">
        <v>91</v>
      </c>
      <c r="E3498" s="134">
        <v>80</v>
      </c>
      <c r="F3498" s="150"/>
      <c r="G3498" s="127"/>
      <c r="H3498" s="128">
        <v>221.66</v>
      </c>
      <c r="I3498" s="151">
        <v>80</v>
      </c>
      <c r="J3498" s="128">
        <v>221.66</v>
      </c>
    </row>
    <row r="3499" spans="1:21" ht="14.25" outlineLevel="1">
      <c r="A3499" s="147"/>
      <c r="B3499" s="148"/>
      <c r="C3499" s="148" t="s">
        <v>92</v>
      </c>
      <c r="D3499" s="149" t="s">
        <v>91</v>
      </c>
      <c r="E3499" s="134">
        <v>60</v>
      </c>
      <c r="F3499" s="150"/>
      <c r="G3499" s="127"/>
      <c r="H3499" s="128">
        <v>166.25</v>
      </c>
      <c r="I3499" s="151">
        <v>60</v>
      </c>
      <c r="J3499" s="128">
        <v>166.25</v>
      </c>
    </row>
    <row r="3500" spans="1:21" ht="14.25" outlineLevel="1">
      <c r="A3500" s="152"/>
      <c r="B3500" s="153"/>
      <c r="C3500" s="153" t="s">
        <v>93</v>
      </c>
      <c r="D3500" s="154" t="s">
        <v>94</v>
      </c>
      <c r="E3500" s="155">
        <v>4.8</v>
      </c>
      <c r="F3500" s="156"/>
      <c r="G3500" s="157" t="s">
        <v>771</v>
      </c>
      <c r="H3500" s="158">
        <v>28.799999999999997</v>
      </c>
      <c r="I3500" s="159"/>
      <c r="J3500" s="158"/>
    </row>
    <row r="3501" spans="1:21" ht="15" outlineLevel="1">
      <c r="C3501" s="131" t="s">
        <v>95</v>
      </c>
      <c r="G3501" s="225">
        <v>715.32999999999993</v>
      </c>
      <c r="H3501" s="225"/>
      <c r="I3501" s="225">
        <v>715.32999999999993</v>
      </c>
      <c r="J3501" s="225"/>
      <c r="O3501" s="79">
        <v>715.32999999999993</v>
      </c>
      <c r="P3501" s="79">
        <v>715.32999999999993</v>
      </c>
    </row>
    <row r="3502" spans="1:21" ht="57" outlineLevel="1">
      <c r="A3502" s="152" t="s">
        <v>711</v>
      </c>
      <c r="B3502" s="153" t="s">
        <v>772</v>
      </c>
      <c r="C3502" s="153" t="s">
        <v>1604</v>
      </c>
      <c r="D3502" s="154" t="s">
        <v>454</v>
      </c>
      <c r="E3502" s="155">
        <v>5</v>
      </c>
      <c r="F3502" s="156">
        <v>756.31</v>
      </c>
      <c r="G3502" s="157" t="s">
        <v>98</v>
      </c>
      <c r="H3502" s="158">
        <v>3781.55</v>
      </c>
      <c r="I3502" s="159">
        <v>1</v>
      </c>
      <c r="J3502" s="158">
        <v>3781.55</v>
      </c>
      <c r="R3502" s="47">
        <v>0</v>
      </c>
      <c r="S3502" s="47">
        <v>0</v>
      </c>
      <c r="T3502" s="47">
        <v>0</v>
      </c>
      <c r="U3502" s="47">
        <v>0</v>
      </c>
    </row>
    <row r="3503" spans="1:21" ht="15" outlineLevel="1">
      <c r="C3503" s="131" t="s">
        <v>95</v>
      </c>
      <c r="G3503" s="225">
        <v>3781.55</v>
      </c>
      <c r="H3503" s="225"/>
      <c r="I3503" s="225">
        <v>3781.55</v>
      </c>
      <c r="J3503" s="225"/>
      <c r="O3503" s="47">
        <v>3781.55</v>
      </c>
      <c r="P3503" s="47">
        <v>3781.55</v>
      </c>
    </row>
    <row r="3504" spans="1:21" ht="42.75" outlineLevel="1">
      <c r="A3504" s="152" t="s">
        <v>714</v>
      </c>
      <c r="B3504" s="153" t="s">
        <v>772</v>
      </c>
      <c r="C3504" s="153" t="s">
        <v>1605</v>
      </c>
      <c r="D3504" s="154" t="s">
        <v>687</v>
      </c>
      <c r="E3504" s="155">
        <v>2</v>
      </c>
      <c r="F3504" s="156">
        <v>25.67</v>
      </c>
      <c r="G3504" s="157" t="s">
        <v>98</v>
      </c>
      <c r="H3504" s="158">
        <v>51.34</v>
      </c>
      <c r="I3504" s="159">
        <v>1</v>
      </c>
      <c r="J3504" s="158">
        <v>51.34</v>
      </c>
      <c r="R3504" s="47">
        <v>0</v>
      </c>
      <c r="S3504" s="47">
        <v>0</v>
      </c>
      <c r="T3504" s="47">
        <v>0</v>
      </c>
      <c r="U3504" s="47">
        <v>0</v>
      </c>
    </row>
    <row r="3505" spans="1:21" ht="15" outlineLevel="1">
      <c r="C3505" s="131" t="s">
        <v>95</v>
      </c>
      <c r="G3505" s="225">
        <v>51.34</v>
      </c>
      <c r="H3505" s="225"/>
      <c r="I3505" s="225">
        <v>51.34</v>
      </c>
      <c r="J3505" s="225"/>
      <c r="O3505" s="47">
        <v>51.34</v>
      </c>
      <c r="P3505" s="47">
        <v>51.34</v>
      </c>
    </row>
    <row r="3506" spans="1:21" ht="116.25" outlineLevel="1">
      <c r="A3506" s="147" t="s">
        <v>717</v>
      </c>
      <c r="B3506" s="148" t="s">
        <v>244</v>
      </c>
      <c r="C3506" s="148" t="s">
        <v>1606</v>
      </c>
      <c r="D3506" s="149" t="s">
        <v>1382</v>
      </c>
      <c r="E3506" s="134">
        <v>1</v>
      </c>
      <c r="F3506" s="150"/>
      <c r="G3506" s="127"/>
      <c r="H3506" s="128"/>
      <c r="I3506" s="151" t="s">
        <v>98</v>
      </c>
      <c r="J3506" s="128"/>
      <c r="R3506" s="47">
        <v>5.35</v>
      </c>
      <c r="S3506" s="47">
        <v>5.35</v>
      </c>
      <c r="T3506" s="47">
        <v>3.47</v>
      </c>
      <c r="U3506" s="47">
        <v>3.47</v>
      </c>
    </row>
    <row r="3507" spans="1:21" ht="14.25" outlineLevel="1">
      <c r="A3507" s="147"/>
      <c r="B3507" s="148"/>
      <c r="C3507" s="148" t="s">
        <v>88</v>
      </c>
      <c r="D3507" s="149"/>
      <c r="E3507" s="134"/>
      <c r="F3507" s="150">
        <v>3.03</v>
      </c>
      <c r="G3507" s="127" t="s">
        <v>451</v>
      </c>
      <c r="H3507" s="128">
        <v>4.18</v>
      </c>
      <c r="I3507" s="151">
        <v>1</v>
      </c>
      <c r="J3507" s="128">
        <v>4.18</v>
      </c>
      <c r="Q3507" s="47">
        <v>4.18</v>
      </c>
    </row>
    <row r="3508" spans="1:21" ht="14.25" outlineLevel="1">
      <c r="A3508" s="147"/>
      <c r="B3508" s="148"/>
      <c r="C3508" s="148" t="s">
        <v>97</v>
      </c>
      <c r="D3508" s="149"/>
      <c r="E3508" s="134"/>
      <c r="F3508" s="150">
        <v>250.84</v>
      </c>
      <c r="G3508" s="127" t="s">
        <v>98</v>
      </c>
      <c r="H3508" s="128">
        <v>250.84</v>
      </c>
      <c r="I3508" s="151">
        <v>1</v>
      </c>
      <c r="J3508" s="128">
        <v>250.84</v>
      </c>
    </row>
    <row r="3509" spans="1:21" ht="71.25" outlineLevel="1">
      <c r="A3509" s="147" t="s">
        <v>1607</v>
      </c>
      <c r="B3509" s="148" t="s">
        <v>1608</v>
      </c>
      <c r="C3509" s="148" t="s">
        <v>1609</v>
      </c>
      <c r="D3509" s="149" t="s">
        <v>803</v>
      </c>
      <c r="E3509" s="134">
        <v>-1</v>
      </c>
      <c r="F3509" s="150">
        <v>250</v>
      </c>
      <c r="G3509" s="164" t="s">
        <v>98</v>
      </c>
      <c r="H3509" s="128">
        <v>-250</v>
      </c>
      <c r="I3509" s="151">
        <v>1</v>
      </c>
      <c r="J3509" s="128">
        <v>-250</v>
      </c>
      <c r="R3509" s="47">
        <v>0</v>
      </c>
      <c r="S3509" s="47">
        <v>0</v>
      </c>
      <c r="T3509" s="47">
        <v>0</v>
      </c>
      <c r="U3509" s="47">
        <v>0</v>
      </c>
    </row>
    <row r="3510" spans="1:21" ht="14.25" outlineLevel="1">
      <c r="A3510" s="147"/>
      <c r="B3510" s="148"/>
      <c r="C3510" s="148" t="s">
        <v>90</v>
      </c>
      <c r="D3510" s="149" t="s">
        <v>91</v>
      </c>
      <c r="E3510" s="134">
        <v>128</v>
      </c>
      <c r="F3510" s="150"/>
      <c r="G3510" s="127"/>
      <c r="H3510" s="128">
        <v>5.35</v>
      </c>
      <c r="I3510" s="151">
        <v>128</v>
      </c>
      <c r="J3510" s="128">
        <v>5.35</v>
      </c>
    </row>
    <row r="3511" spans="1:21" ht="14.25" outlineLevel="1">
      <c r="A3511" s="147"/>
      <c r="B3511" s="148"/>
      <c r="C3511" s="148" t="s">
        <v>92</v>
      </c>
      <c r="D3511" s="149" t="s">
        <v>91</v>
      </c>
      <c r="E3511" s="134">
        <v>83</v>
      </c>
      <c r="F3511" s="150"/>
      <c r="G3511" s="127"/>
      <c r="H3511" s="128">
        <v>3.47</v>
      </c>
      <c r="I3511" s="151">
        <v>83</v>
      </c>
      <c r="J3511" s="128">
        <v>3.47</v>
      </c>
    </row>
    <row r="3512" spans="1:21" ht="14.25" outlineLevel="1">
      <c r="A3512" s="152"/>
      <c r="B3512" s="153"/>
      <c r="C3512" s="153" t="s">
        <v>93</v>
      </c>
      <c r="D3512" s="154" t="s">
        <v>94</v>
      </c>
      <c r="E3512" s="155">
        <v>0.31</v>
      </c>
      <c r="F3512" s="156"/>
      <c r="G3512" s="157" t="s">
        <v>451</v>
      </c>
      <c r="H3512" s="158">
        <v>0.42779999999999996</v>
      </c>
      <c r="I3512" s="159"/>
      <c r="J3512" s="158"/>
    </row>
    <row r="3513" spans="1:21" ht="15" outlineLevel="1">
      <c r="C3513" s="131" t="s">
        <v>95</v>
      </c>
      <c r="G3513" s="225">
        <v>13.840000000000003</v>
      </c>
      <c r="H3513" s="225"/>
      <c r="I3513" s="225">
        <v>13.840000000000003</v>
      </c>
      <c r="J3513" s="225"/>
      <c r="O3513" s="79">
        <v>13.840000000000003</v>
      </c>
      <c r="P3513" s="79">
        <v>13.840000000000003</v>
      </c>
    </row>
    <row r="3514" spans="1:21" ht="42.75" outlineLevel="1">
      <c r="A3514" s="152" t="s">
        <v>427</v>
      </c>
      <c r="B3514" s="153" t="s">
        <v>772</v>
      </c>
      <c r="C3514" s="153" t="s">
        <v>1610</v>
      </c>
      <c r="D3514" s="154" t="s">
        <v>454</v>
      </c>
      <c r="E3514" s="155">
        <v>1</v>
      </c>
      <c r="F3514" s="156">
        <v>257.94</v>
      </c>
      <c r="G3514" s="157" t="s">
        <v>98</v>
      </c>
      <c r="H3514" s="158">
        <v>257.94</v>
      </c>
      <c r="I3514" s="159">
        <v>1</v>
      </c>
      <c r="J3514" s="158">
        <v>257.94</v>
      </c>
      <c r="R3514" s="47">
        <v>0</v>
      </c>
      <c r="S3514" s="47">
        <v>0</v>
      </c>
      <c r="T3514" s="47">
        <v>0</v>
      </c>
      <c r="U3514" s="47">
        <v>0</v>
      </c>
    </row>
    <row r="3515" spans="1:21" ht="15" outlineLevel="1">
      <c r="C3515" s="131" t="s">
        <v>95</v>
      </c>
      <c r="G3515" s="225">
        <v>257.94</v>
      </c>
      <c r="H3515" s="225"/>
      <c r="I3515" s="225">
        <v>257.94</v>
      </c>
      <c r="J3515" s="225"/>
      <c r="O3515" s="47">
        <v>257.94</v>
      </c>
      <c r="P3515" s="47">
        <v>257.94</v>
      </c>
    </row>
    <row r="3516" spans="1:21" ht="42.75" outlineLevel="1">
      <c r="A3516" s="152" t="s">
        <v>431</v>
      </c>
      <c r="B3516" s="153" t="s">
        <v>772</v>
      </c>
      <c r="C3516" s="153" t="s">
        <v>1611</v>
      </c>
      <c r="D3516" s="154" t="s">
        <v>687</v>
      </c>
      <c r="E3516" s="155">
        <v>10</v>
      </c>
      <c r="F3516" s="156">
        <v>6.69</v>
      </c>
      <c r="G3516" s="157" t="s">
        <v>98</v>
      </c>
      <c r="H3516" s="158">
        <v>66.900000000000006</v>
      </c>
      <c r="I3516" s="159">
        <v>1</v>
      </c>
      <c r="J3516" s="158">
        <v>66.900000000000006</v>
      </c>
      <c r="R3516" s="47">
        <v>0</v>
      </c>
      <c r="S3516" s="47">
        <v>0</v>
      </c>
      <c r="T3516" s="47">
        <v>0</v>
      </c>
      <c r="U3516" s="47">
        <v>0</v>
      </c>
    </row>
    <row r="3517" spans="1:21" ht="15" outlineLevel="1">
      <c r="C3517" s="131" t="s">
        <v>95</v>
      </c>
      <c r="G3517" s="225">
        <v>66.900000000000006</v>
      </c>
      <c r="H3517" s="225"/>
      <c r="I3517" s="225">
        <v>66.900000000000006</v>
      </c>
      <c r="J3517" s="225"/>
      <c r="O3517" s="47">
        <v>66.900000000000006</v>
      </c>
      <c r="P3517" s="47">
        <v>66.900000000000006</v>
      </c>
    </row>
    <row r="3518" spans="1:21" ht="92.25" outlineLevel="1">
      <c r="A3518" s="147" t="s">
        <v>433</v>
      </c>
      <c r="B3518" s="148" t="s">
        <v>242</v>
      </c>
      <c r="C3518" s="148" t="s">
        <v>1582</v>
      </c>
      <c r="D3518" s="149" t="s">
        <v>779</v>
      </c>
      <c r="E3518" s="134">
        <v>14</v>
      </c>
      <c r="F3518" s="150"/>
      <c r="G3518" s="127"/>
      <c r="H3518" s="128"/>
      <c r="I3518" s="151" t="s">
        <v>98</v>
      </c>
      <c r="J3518" s="128"/>
      <c r="R3518" s="47">
        <v>122.98</v>
      </c>
      <c r="S3518" s="47">
        <v>122.98</v>
      </c>
      <c r="T3518" s="47">
        <v>92.23</v>
      </c>
      <c r="U3518" s="47">
        <v>92.23</v>
      </c>
    </row>
    <row r="3519" spans="1:21" ht="14.25" outlineLevel="1">
      <c r="A3519" s="147"/>
      <c r="B3519" s="148"/>
      <c r="C3519" s="148" t="s">
        <v>88</v>
      </c>
      <c r="D3519" s="149"/>
      <c r="E3519" s="134"/>
      <c r="F3519" s="150">
        <v>5.77</v>
      </c>
      <c r="G3519" s="127" t="s">
        <v>771</v>
      </c>
      <c r="H3519" s="128">
        <v>96.94</v>
      </c>
      <c r="I3519" s="151">
        <v>1</v>
      </c>
      <c r="J3519" s="128">
        <v>96.94</v>
      </c>
      <c r="Q3519" s="47">
        <v>96.94</v>
      </c>
    </row>
    <row r="3520" spans="1:21" ht="14.25" outlineLevel="1">
      <c r="A3520" s="147"/>
      <c r="B3520" s="148"/>
      <c r="C3520" s="148" t="s">
        <v>89</v>
      </c>
      <c r="D3520" s="149"/>
      <c r="E3520" s="134"/>
      <c r="F3520" s="150">
        <v>55.7</v>
      </c>
      <c r="G3520" s="127" t="s">
        <v>771</v>
      </c>
      <c r="H3520" s="128">
        <v>935.76</v>
      </c>
      <c r="I3520" s="151">
        <v>1</v>
      </c>
      <c r="J3520" s="128">
        <v>935.76</v>
      </c>
    </row>
    <row r="3521" spans="1:21" ht="14.25" outlineLevel="1">
      <c r="A3521" s="147"/>
      <c r="B3521" s="148"/>
      <c r="C3521" s="148" t="s">
        <v>96</v>
      </c>
      <c r="D3521" s="149"/>
      <c r="E3521" s="134"/>
      <c r="F3521" s="150">
        <v>3.38</v>
      </c>
      <c r="G3521" s="127" t="s">
        <v>771</v>
      </c>
      <c r="H3521" s="160">
        <v>56.78</v>
      </c>
      <c r="I3521" s="151">
        <v>1</v>
      </c>
      <c r="J3521" s="160">
        <v>56.78</v>
      </c>
      <c r="Q3521" s="47">
        <v>56.78</v>
      </c>
    </row>
    <row r="3522" spans="1:21" ht="14.25" outlineLevel="1">
      <c r="A3522" s="147"/>
      <c r="B3522" s="148"/>
      <c r="C3522" s="148" t="s">
        <v>97</v>
      </c>
      <c r="D3522" s="149"/>
      <c r="E3522" s="134"/>
      <c r="F3522" s="150">
        <v>14.68</v>
      </c>
      <c r="G3522" s="127" t="s">
        <v>98</v>
      </c>
      <c r="H3522" s="128">
        <v>205.52</v>
      </c>
      <c r="I3522" s="151">
        <v>1</v>
      </c>
      <c r="J3522" s="128">
        <v>205.52</v>
      </c>
    </row>
    <row r="3523" spans="1:21" ht="14.25" outlineLevel="1">
      <c r="A3523" s="147"/>
      <c r="B3523" s="148"/>
      <c r="C3523" s="148" t="s">
        <v>90</v>
      </c>
      <c r="D3523" s="149" t="s">
        <v>91</v>
      </c>
      <c r="E3523" s="134">
        <v>80</v>
      </c>
      <c r="F3523" s="150"/>
      <c r="G3523" s="127"/>
      <c r="H3523" s="128">
        <v>122.98</v>
      </c>
      <c r="I3523" s="151">
        <v>80</v>
      </c>
      <c r="J3523" s="128">
        <v>122.98</v>
      </c>
    </row>
    <row r="3524" spans="1:21" ht="14.25" outlineLevel="1">
      <c r="A3524" s="147"/>
      <c r="B3524" s="148"/>
      <c r="C3524" s="148" t="s">
        <v>92</v>
      </c>
      <c r="D3524" s="149" t="s">
        <v>91</v>
      </c>
      <c r="E3524" s="134">
        <v>60</v>
      </c>
      <c r="F3524" s="150"/>
      <c r="G3524" s="127"/>
      <c r="H3524" s="128">
        <v>92.23</v>
      </c>
      <c r="I3524" s="151">
        <v>60</v>
      </c>
      <c r="J3524" s="128">
        <v>92.23</v>
      </c>
    </row>
    <row r="3525" spans="1:21" ht="14.25" outlineLevel="1">
      <c r="A3525" s="152"/>
      <c r="B3525" s="153"/>
      <c r="C3525" s="153" t="s">
        <v>93</v>
      </c>
      <c r="D3525" s="154" t="s">
        <v>94</v>
      </c>
      <c r="E3525" s="155">
        <v>0.6</v>
      </c>
      <c r="F3525" s="156"/>
      <c r="G3525" s="157" t="s">
        <v>771</v>
      </c>
      <c r="H3525" s="158">
        <v>10.08</v>
      </c>
      <c r="I3525" s="159"/>
      <c r="J3525" s="158"/>
    </row>
    <row r="3526" spans="1:21" ht="15" outlineLevel="1">
      <c r="C3526" s="131" t="s">
        <v>95</v>
      </c>
      <c r="G3526" s="225">
        <v>1453.43</v>
      </c>
      <c r="H3526" s="225"/>
      <c r="I3526" s="225">
        <v>1453.43</v>
      </c>
      <c r="J3526" s="225"/>
      <c r="O3526" s="79">
        <v>1453.43</v>
      </c>
      <c r="P3526" s="79">
        <v>1453.43</v>
      </c>
    </row>
    <row r="3527" spans="1:21" ht="85.5" outlineLevel="1">
      <c r="A3527" s="152" t="s">
        <v>726</v>
      </c>
      <c r="B3527" s="153" t="s">
        <v>772</v>
      </c>
      <c r="C3527" s="153" t="s">
        <v>1612</v>
      </c>
      <c r="D3527" s="154" t="s">
        <v>454</v>
      </c>
      <c r="E3527" s="155">
        <v>1</v>
      </c>
      <c r="F3527" s="156">
        <v>330.19</v>
      </c>
      <c r="G3527" s="157" t="s">
        <v>98</v>
      </c>
      <c r="H3527" s="158">
        <v>330.19</v>
      </c>
      <c r="I3527" s="159">
        <v>1</v>
      </c>
      <c r="J3527" s="158">
        <v>330.19</v>
      </c>
      <c r="R3527" s="47">
        <v>0</v>
      </c>
      <c r="S3527" s="47">
        <v>0</v>
      </c>
      <c r="T3527" s="47">
        <v>0</v>
      </c>
      <c r="U3527" s="47">
        <v>0</v>
      </c>
    </row>
    <row r="3528" spans="1:21" ht="15" outlineLevel="1">
      <c r="C3528" s="131" t="s">
        <v>95</v>
      </c>
      <c r="G3528" s="225">
        <v>330.19</v>
      </c>
      <c r="H3528" s="225"/>
      <c r="I3528" s="225">
        <v>330.19</v>
      </c>
      <c r="J3528" s="225"/>
      <c r="O3528" s="47">
        <v>330.19</v>
      </c>
      <c r="P3528" s="47">
        <v>330.19</v>
      </c>
    </row>
    <row r="3529" spans="1:21" ht="85.5" outlineLevel="1">
      <c r="A3529" s="152" t="s">
        <v>728</v>
      </c>
      <c r="B3529" s="153" t="s">
        <v>772</v>
      </c>
      <c r="C3529" s="153" t="s">
        <v>1613</v>
      </c>
      <c r="D3529" s="154" t="s">
        <v>454</v>
      </c>
      <c r="E3529" s="155">
        <v>6</v>
      </c>
      <c r="F3529" s="156">
        <v>271.92</v>
      </c>
      <c r="G3529" s="157" t="s">
        <v>98</v>
      </c>
      <c r="H3529" s="158">
        <v>1631.52</v>
      </c>
      <c r="I3529" s="159">
        <v>1</v>
      </c>
      <c r="J3529" s="158">
        <v>1631.52</v>
      </c>
      <c r="R3529" s="47">
        <v>0</v>
      </c>
      <c r="S3529" s="47">
        <v>0</v>
      </c>
      <c r="T3529" s="47">
        <v>0</v>
      </c>
      <c r="U3529" s="47">
        <v>0</v>
      </c>
    </row>
    <row r="3530" spans="1:21" ht="15" outlineLevel="1">
      <c r="C3530" s="131" t="s">
        <v>95</v>
      </c>
      <c r="G3530" s="225">
        <v>1631.52</v>
      </c>
      <c r="H3530" s="225"/>
      <c r="I3530" s="225">
        <v>1631.52</v>
      </c>
      <c r="J3530" s="225"/>
      <c r="O3530" s="47">
        <v>1631.52</v>
      </c>
      <c r="P3530" s="47">
        <v>1631.52</v>
      </c>
    </row>
    <row r="3531" spans="1:21" ht="42.75" outlineLevel="1">
      <c r="A3531" s="152" t="s">
        <v>731</v>
      </c>
      <c r="B3531" s="153" t="s">
        <v>772</v>
      </c>
      <c r="C3531" s="153" t="s">
        <v>1614</v>
      </c>
      <c r="D3531" s="154" t="s">
        <v>454</v>
      </c>
      <c r="E3531" s="155">
        <v>12</v>
      </c>
      <c r="F3531" s="156">
        <v>22.89</v>
      </c>
      <c r="G3531" s="157" t="s">
        <v>98</v>
      </c>
      <c r="H3531" s="158">
        <v>274.68</v>
      </c>
      <c r="I3531" s="159">
        <v>1</v>
      </c>
      <c r="J3531" s="158">
        <v>274.68</v>
      </c>
      <c r="R3531" s="47">
        <v>0</v>
      </c>
      <c r="S3531" s="47">
        <v>0</v>
      </c>
      <c r="T3531" s="47">
        <v>0</v>
      </c>
      <c r="U3531" s="47">
        <v>0</v>
      </c>
    </row>
    <row r="3532" spans="1:21" ht="15" outlineLevel="1">
      <c r="C3532" s="131" t="s">
        <v>95</v>
      </c>
      <c r="G3532" s="225">
        <v>274.68</v>
      </c>
      <c r="H3532" s="225"/>
      <c r="I3532" s="225">
        <v>274.68</v>
      </c>
      <c r="J3532" s="225"/>
      <c r="O3532" s="47">
        <v>274.68</v>
      </c>
      <c r="P3532" s="47">
        <v>274.68</v>
      </c>
    </row>
    <row r="3533" spans="1:21" ht="28.5" outlineLevel="1">
      <c r="A3533" s="152" t="s">
        <v>436</v>
      </c>
      <c r="B3533" s="153" t="s">
        <v>772</v>
      </c>
      <c r="C3533" s="153" t="s">
        <v>1615</v>
      </c>
      <c r="D3533" s="154" t="s">
        <v>454</v>
      </c>
      <c r="E3533" s="155">
        <v>6</v>
      </c>
      <c r="F3533" s="156">
        <v>22.89</v>
      </c>
      <c r="G3533" s="157" t="s">
        <v>98</v>
      </c>
      <c r="H3533" s="158">
        <v>137.34</v>
      </c>
      <c r="I3533" s="159">
        <v>1</v>
      </c>
      <c r="J3533" s="158">
        <v>137.34</v>
      </c>
      <c r="R3533" s="47">
        <v>0</v>
      </c>
      <c r="S3533" s="47">
        <v>0</v>
      </c>
      <c r="T3533" s="47">
        <v>0</v>
      </c>
      <c r="U3533" s="47">
        <v>0</v>
      </c>
    </row>
    <row r="3534" spans="1:21" ht="15" outlineLevel="1">
      <c r="C3534" s="131" t="s">
        <v>95</v>
      </c>
      <c r="G3534" s="225">
        <v>137.34</v>
      </c>
      <c r="H3534" s="225"/>
      <c r="I3534" s="225">
        <v>137.34</v>
      </c>
      <c r="J3534" s="225"/>
      <c r="O3534" s="47">
        <v>137.34</v>
      </c>
      <c r="P3534" s="47">
        <v>137.34</v>
      </c>
    </row>
    <row r="3535" spans="1:21" ht="92.25" outlineLevel="1">
      <c r="A3535" s="147" t="s">
        <v>440</v>
      </c>
      <c r="B3535" s="148" t="s">
        <v>245</v>
      </c>
      <c r="C3535" s="148" t="s">
        <v>1616</v>
      </c>
      <c r="D3535" s="149" t="s">
        <v>779</v>
      </c>
      <c r="E3535" s="134">
        <v>12</v>
      </c>
      <c r="F3535" s="150"/>
      <c r="G3535" s="127"/>
      <c r="H3535" s="128"/>
      <c r="I3535" s="151" t="s">
        <v>98</v>
      </c>
      <c r="J3535" s="128"/>
      <c r="R3535" s="47">
        <v>110.94</v>
      </c>
      <c r="S3535" s="47">
        <v>110.94</v>
      </c>
      <c r="T3535" s="47">
        <v>83.2</v>
      </c>
      <c r="U3535" s="47">
        <v>83.2</v>
      </c>
    </row>
    <row r="3536" spans="1:21" ht="14.25" outlineLevel="1">
      <c r="A3536" s="147"/>
      <c r="B3536" s="148"/>
      <c r="C3536" s="148" t="s">
        <v>88</v>
      </c>
      <c r="D3536" s="149"/>
      <c r="E3536" s="134"/>
      <c r="F3536" s="150">
        <v>6.25</v>
      </c>
      <c r="G3536" s="127" t="s">
        <v>771</v>
      </c>
      <c r="H3536" s="128">
        <v>90</v>
      </c>
      <c r="I3536" s="151">
        <v>1</v>
      </c>
      <c r="J3536" s="128">
        <v>90</v>
      </c>
      <c r="Q3536" s="47">
        <v>90</v>
      </c>
    </row>
    <row r="3537" spans="1:21" ht="14.25" outlineLevel="1">
      <c r="A3537" s="147"/>
      <c r="B3537" s="148"/>
      <c r="C3537" s="148" t="s">
        <v>89</v>
      </c>
      <c r="D3537" s="149"/>
      <c r="E3537" s="134"/>
      <c r="F3537" s="150">
        <v>56.02</v>
      </c>
      <c r="G3537" s="127" t="s">
        <v>771</v>
      </c>
      <c r="H3537" s="128">
        <v>806.69</v>
      </c>
      <c r="I3537" s="151">
        <v>1</v>
      </c>
      <c r="J3537" s="128">
        <v>806.69</v>
      </c>
    </row>
    <row r="3538" spans="1:21" ht="14.25" outlineLevel="1">
      <c r="A3538" s="147"/>
      <c r="B3538" s="148"/>
      <c r="C3538" s="148" t="s">
        <v>96</v>
      </c>
      <c r="D3538" s="149"/>
      <c r="E3538" s="134"/>
      <c r="F3538" s="150">
        <v>3.38</v>
      </c>
      <c r="G3538" s="127" t="s">
        <v>771</v>
      </c>
      <c r="H3538" s="160">
        <v>48.67</v>
      </c>
      <c r="I3538" s="151">
        <v>1</v>
      </c>
      <c r="J3538" s="160">
        <v>48.67</v>
      </c>
      <c r="Q3538" s="47">
        <v>48.67</v>
      </c>
    </row>
    <row r="3539" spans="1:21" ht="14.25" outlineLevel="1">
      <c r="A3539" s="147"/>
      <c r="B3539" s="148"/>
      <c r="C3539" s="148" t="s">
        <v>97</v>
      </c>
      <c r="D3539" s="149"/>
      <c r="E3539" s="134"/>
      <c r="F3539" s="150">
        <v>14.69</v>
      </c>
      <c r="G3539" s="127" t="s">
        <v>98</v>
      </c>
      <c r="H3539" s="128">
        <v>176.28</v>
      </c>
      <c r="I3539" s="151">
        <v>1</v>
      </c>
      <c r="J3539" s="128">
        <v>176.28</v>
      </c>
    </row>
    <row r="3540" spans="1:21" ht="14.25" outlineLevel="1">
      <c r="A3540" s="147"/>
      <c r="B3540" s="148"/>
      <c r="C3540" s="148" t="s">
        <v>90</v>
      </c>
      <c r="D3540" s="149" t="s">
        <v>91</v>
      </c>
      <c r="E3540" s="134">
        <v>80</v>
      </c>
      <c r="F3540" s="150"/>
      <c r="G3540" s="127"/>
      <c r="H3540" s="128">
        <v>110.94</v>
      </c>
      <c r="I3540" s="151">
        <v>80</v>
      </c>
      <c r="J3540" s="128">
        <v>110.94</v>
      </c>
    </row>
    <row r="3541" spans="1:21" ht="14.25" outlineLevel="1">
      <c r="A3541" s="147"/>
      <c r="B3541" s="148"/>
      <c r="C3541" s="148" t="s">
        <v>92</v>
      </c>
      <c r="D3541" s="149" t="s">
        <v>91</v>
      </c>
      <c r="E3541" s="134">
        <v>60</v>
      </c>
      <c r="F3541" s="150"/>
      <c r="G3541" s="127"/>
      <c r="H3541" s="128">
        <v>83.2</v>
      </c>
      <c r="I3541" s="151">
        <v>60</v>
      </c>
      <c r="J3541" s="128">
        <v>83.2</v>
      </c>
    </row>
    <row r="3542" spans="1:21" ht="14.25" outlineLevel="1">
      <c r="A3542" s="152"/>
      <c r="B3542" s="153"/>
      <c r="C3542" s="153" t="s">
        <v>93</v>
      </c>
      <c r="D3542" s="154" t="s">
        <v>94</v>
      </c>
      <c r="E3542" s="155">
        <v>0.65</v>
      </c>
      <c r="F3542" s="156"/>
      <c r="G3542" s="157" t="s">
        <v>771</v>
      </c>
      <c r="H3542" s="158">
        <v>9.36</v>
      </c>
      <c r="I3542" s="159"/>
      <c r="J3542" s="158"/>
    </row>
    <row r="3543" spans="1:21" ht="15" outlineLevel="1">
      <c r="C3543" s="131" t="s">
        <v>95</v>
      </c>
      <c r="G3543" s="225">
        <v>1267.1100000000001</v>
      </c>
      <c r="H3543" s="225"/>
      <c r="I3543" s="225">
        <v>1267.1100000000001</v>
      </c>
      <c r="J3543" s="225"/>
      <c r="O3543" s="79">
        <v>1267.1100000000001</v>
      </c>
      <c r="P3543" s="79">
        <v>1267.1100000000001</v>
      </c>
    </row>
    <row r="3544" spans="1:21" ht="42.75" outlineLevel="1">
      <c r="A3544" s="152" t="s">
        <v>446</v>
      </c>
      <c r="B3544" s="153" t="s">
        <v>772</v>
      </c>
      <c r="C3544" s="153" t="s">
        <v>1617</v>
      </c>
      <c r="D3544" s="154" t="s">
        <v>454</v>
      </c>
      <c r="E3544" s="155">
        <v>12</v>
      </c>
      <c r="F3544" s="156">
        <v>69.09</v>
      </c>
      <c r="G3544" s="157" t="s">
        <v>98</v>
      </c>
      <c r="H3544" s="158">
        <v>829.08</v>
      </c>
      <c r="I3544" s="159">
        <v>1</v>
      </c>
      <c r="J3544" s="158">
        <v>829.08</v>
      </c>
      <c r="R3544" s="47">
        <v>0</v>
      </c>
      <c r="S3544" s="47">
        <v>0</v>
      </c>
      <c r="T3544" s="47">
        <v>0</v>
      </c>
      <c r="U3544" s="47">
        <v>0</v>
      </c>
    </row>
    <row r="3545" spans="1:21" ht="15" outlineLevel="1">
      <c r="C3545" s="131" t="s">
        <v>95</v>
      </c>
      <c r="G3545" s="225">
        <v>829.08</v>
      </c>
      <c r="H3545" s="225"/>
      <c r="I3545" s="225">
        <v>829.08</v>
      </c>
      <c r="J3545" s="225"/>
      <c r="O3545" s="47">
        <v>829.08</v>
      </c>
      <c r="P3545" s="47">
        <v>829.08</v>
      </c>
    </row>
    <row r="3546" spans="1:21" ht="92.25" outlineLevel="1">
      <c r="A3546" s="147" t="s">
        <v>744</v>
      </c>
      <c r="B3546" s="148" t="s">
        <v>165</v>
      </c>
      <c r="C3546" s="148" t="s">
        <v>782</v>
      </c>
      <c r="D3546" s="149" t="s">
        <v>779</v>
      </c>
      <c r="E3546" s="134">
        <v>2</v>
      </c>
      <c r="F3546" s="150"/>
      <c r="G3546" s="127"/>
      <c r="H3546" s="128"/>
      <c r="I3546" s="151" t="s">
        <v>98</v>
      </c>
      <c r="J3546" s="128"/>
      <c r="R3546" s="47">
        <v>18.489999999999998</v>
      </c>
      <c r="S3546" s="47">
        <v>18.489999999999998</v>
      </c>
      <c r="T3546" s="47">
        <v>13.87</v>
      </c>
      <c r="U3546" s="47">
        <v>13.87</v>
      </c>
    </row>
    <row r="3547" spans="1:21" ht="14.25" outlineLevel="1">
      <c r="A3547" s="147"/>
      <c r="B3547" s="148"/>
      <c r="C3547" s="148" t="s">
        <v>88</v>
      </c>
      <c r="D3547" s="149"/>
      <c r="E3547" s="134"/>
      <c r="F3547" s="150">
        <v>6.25</v>
      </c>
      <c r="G3547" s="127" t="s">
        <v>771</v>
      </c>
      <c r="H3547" s="128">
        <v>15</v>
      </c>
      <c r="I3547" s="151">
        <v>1</v>
      </c>
      <c r="J3547" s="128">
        <v>15</v>
      </c>
      <c r="Q3547" s="47">
        <v>15</v>
      </c>
    </row>
    <row r="3548" spans="1:21" ht="14.25" outlineLevel="1">
      <c r="A3548" s="147"/>
      <c r="B3548" s="148"/>
      <c r="C3548" s="148" t="s">
        <v>89</v>
      </c>
      <c r="D3548" s="149"/>
      <c r="E3548" s="134"/>
      <c r="F3548" s="150">
        <v>56.02</v>
      </c>
      <c r="G3548" s="127" t="s">
        <v>771</v>
      </c>
      <c r="H3548" s="128">
        <v>134.44999999999999</v>
      </c>
      <c r="I3548" s="151">
        <v>1</v>
      </c>
      <c r="J3548" s="128">
        <v>134.44999999999999</v>
      </c>
    </row>
    <row r="3549" spans="1:21" ht="14.25" outlineLevel="1">
      <c r="A3549" s="147"/>
      <c r="B3549" s="148"/>
      <c r="C3549" s="148" t="s">
        <v>96</v>
      </c>
      <c r="D3549" s="149"/>
      <c r="E3549" s="134"/>
      <c r="F3549" s="150">
        <v>3.38</v>
      </c>
      <c r="G3549" s="127" t="s">
        <v>771</v>
      </c>
      <c r="H3549" s="160">
        <v>8.11</v>
      </c>
      <c r="I3549" s="151">
        <v>1</v>
      </c>
      <c r="J3549" s="160">
        <v>8.11</v>
      </c>
      <c r="Q3549" s="47">
        <v>8.11</v>
      </c>
    </row>
    <row r="3550" spans="1:21" ht="14.25" outlineLevel="1">
      <c r="A3550" s="147"/>
      <c r="B3550" s="148"/>
      <c r="C3550" s="148" t="s">
        <v>97</v>
      </c>
      <c r="D3550" s="149"/>
      <c r="E3550" s="134"/>
      <c r="F3550" s="150">
        <v>14.69</v>
      </c>
      <c r="G3550" s="127" t="s">
        <v>98</v>
      </c>
      <c r="H3550" s="128">
        <v>29.38</v>
      </c>
      <c r="I3550" s="151">
        <v>1</v>
      </c>
      <c r="J3550" s="128">
        <v>29.38</v>
      </c>
    </row>
    <row r="3551" spans="1:21" ht="14.25" outlineLevel="1">
      <c r="A3551" s="147"/>
      <c r="B3551" s="148"/>
      <c r="C3551" s="148" t="s">
        <v>90</v>
      </c>
      <c r="D3551" s="149" t="s">
        <v>91</v>
      </c>
      <c r="E3551" s="134">
        <v>80</v>
      </c>
      <c r="F3551" s="150"/>
      <c r="G3551" s="127"/>
      <c r="H3551" s="128">
        <v>18.489999999999998</v>
      </c>
      <c r="I3551" s="151">
        <v>80</v>
      </c>
      <c r="J3551" s="128">
        <v>18.489999999999998</v>
      </c>
    </row>
    <row r="3552" spans="1:21" ht="14.25" outlineLevel="1">
      <c r="A3552" s="147"/>
      <c r="B3552" s="148"/>
      <c r="C3552" s="148" t="s">
        <v>92</v>
      </c>
      <c r="D3552" s="149" t="s">
        <v>91</v>
      </c>
      <c r="E3552" s="134">
        <v>60</v>
      </c>
      <c r="F3552" s="150"/>
      <c r="G3552" s="127"/>
      <c r="H3552" s="128">
        <v>13.87</v>
      </c>
      <c r="I3552" s="151">
        <v>60</v>
      </c>
      <c r="J3552" s="128">
        <v>13.87</v>
      </c>
    </row>
    <row r="3553" spans="1:32" ht="14.25" outlineLevel="1">
      <c r="A3553" s="152"/>
      <c r="B3553" s="153"/>
      <c r="C3553" s="153" t="s">
        <v>93</v>
      </c>
      <c r="D3553" s="154" t="s">
        <v>94</v>
      </c>
      <c r="E3553" s="155">
        <v>0.65</v>
      </c>
      <c r="F3553" s="156"/>
      <c r="G3553" s="157" t="s">
        <v>771</v>
      </c>
      <c r="H3553" s="158">
        <v>1.56</v>
      </c>
      <c r="I3553" s="159"/>
      <c r="J3553" s="158"/>
    </row>
    <row r="3554" spans="1:32" ht="15" outlineLevel="1">
      <c r="C3554" s="131" t="s">
        <v>95</v>
      </c>
      <c r="G3554" s="225">
        <v>211.19</v>
      </c>
      <c r="H3554" s="225"/>
      <c r="I3554" s="225">
        <v>211.19</v>
      </c>
      <c r="J3554" s="225"/>
      <c r="O3554" s="79">
        <v>211.19</v>
      </c>
      <c r="P3554" s="79">
        <v>211.19</v>
      </c>
    </row>
    <row r="3555" spans="1:32" ht="42.75" outlineLevel="1">
      <c r="A3555" s="152" t="s">
        <v>453</v>
      </c>
      <c r="B3555" s="153" t="s">
        <v>772</v>
      </c>
      <c r="C3555" s="153" t="s">
        <v>1618</v>
      </c>
      <c r="D3555" s="154" t="s">
        <v>454</v>
      </c>
      <c r="E3555" s="155">
        <v>3</v>
      </c>
      <c r="F3555" s="156">
        <v>74.78</v>
      </c>
      <c r="G3555" s="157" t="s">
        <v>98</v>
      </c>
      <c r="H3555" s="158">
        <v>224.34</v>
      </c>
      <c r="I3555" s="159">
        <v>1</v>
      </c>
      <c r="J3555" s="158">
        <v>224.34</v>
      </c>
      <c r="R3555" s="47">
        <v>0</v>
      </c>
      <c r="S3555" s="47">
        <v>0</v>
      </c>
      <c r="T3555" s="47">
        <v>0</v>
      </c>
      <c r="U3555" s="47">
        <v>0</v>
      </c>
    </row>
    <row r="3556" spans="1:32" ht="15" outlineLevel="1">
      <c r="C3556" s="131" t="s">
        <v>95</v>
      </c>
      <c r="G3556" s="225">
        <v>224.34</v>
      </c>
      <c r="H3556" s="225"/>
      <c r="I3556" s="225">
        <v>224.34</v>
      </c>
      <c r="J3556" s="225"/>
      <c r="O3556" s="47">
        <v>224.34</v>
      </c>
      <c r="P3556" s="47">
        <v>224.34</v>
      </c>
    </row>
    <row r="3557" spans="1:32" ht="28.5" outlineLevel="1">
      <c r="A3557" s="152" t="s">
        <v>455</v>
      </c>
      <c r="B3557" s="153" t="s">
        <v>772</v>
      </c>
      <c r="C3557" s="153" t="s">
        <v>1619</v>
      </c>
      <c r="D3557" s="154" t="s">
        <v>1620</v>
      </c>
      <c r="E3557" s="155">
        <v>1</v>
      </c>
      <c r="F3557" s="156">
        <v>1061.94</v>
      </c>
      <c r="G3557" s="157" t="s">
        <v>98</v>
      </c>
      <c r="H3557" s="158">
        <v>1061.94</v>
      </c>
      <c r="I3557" s="159">
        <v>1</v>
      </c>
      <c r="J3557" s="158">
        <v>1061.94</v>
      </c>
      <c r="R3557" s="47">
        <v>0</v>
      </c>
      <c r="S3557" s="47">
        <v>0</v>
      </c>
      <c r="T3557" s="47">
        <v>0</v>
      </c>
      <c r="U3557" s="47">
        <v>0</v>
      </c>
    </row>
    <row r="3558" spans="1:32" ht="15" outlineLevel="1">
      <c r="C3558" s="131" t="s">
        <v>95</v>
      </c>
      <c r="G3558" s="225">
        <v>1061.94</v>
      </c>
      <c r="H3558" s="225"/>
      <c r="I3558" s="225">
        <v>1061.94</v>
      </c>
      <c r="J3558" s="225"/>
      <c r="O3558" s="47">
        <v>1061.94</v>
      </c>
      <c r="P3558" s="47">
        <v>1061.94</v>
      </c>
    </row>
    <row r="3559" spans="1:32" outlineLevel="1"/>
    <row r="3560" spans="1:32" ht="15" outlineLevel="1">
      <c r="A3560" s="240" t="s">
        <v>1621</v>
      </c>
      <c r="B3560" s="240"/>
      <c r="C3560" s="240"/>
      <c r="D3560" s="240"/>
      <c r="E3560" s="240"/>
      <c r="F3560" s="240"/>
      <c r="G3560" s="225">
        <v>30931.920000000006</v>
      </c>
      <c r="H3560" s="225"/>
      <c r="I3560" s="225">
        <v>30931.920000000006</v>
      </c>
      <c r="J3560" s="225"/>
      <c r="AF3560" s="85" t="s">
        <v>1621</v>
      </c>
    </row>
    <row r="3561" spans="1:32" outlineLevel="1"/>
    <row r="3562" spans="1:32" outlineLevel="1"/>
    <row r="3563" spans="1:32" outlineLevel="1"/>
    <row r="3564" spans="1:32" ht="15" outlineLevel="1">
      <c r="A3564" s="240" t="s">
        <v>822</v>
      </c>
      <c r="B3564" s="240"/>
      <c r="C3564" s="240"/>
      <c r="D3564" s="240"/>
      <c r="E3564" s="240"/>
      <c r="F3564" s="240"/>
      <c r="G3564" s="225">
        <v>30931.920000000006</v>
      </c>
      <c r="H3564" s="225"/>
      <c r="I3564" s="225">
        <v>30931.920000000006</v>
      </c>
      <c r="J3564" s="225"/>
      <c r="AF3564" s="85" t="s">
        <v>822</v>
      </c>
    </row>
    <row r="3565" spans="1:32" outlineLevel="1"/>
    <row r="3566" spans="1:32" outlineLevel="1"/>
    <row r="3567" spans="1:32" outlineLevel="1"/>
    <row r="3568" spans="1:32" ht="15" customHeight="1" outlineLevel="1">
      <c r="A3568" s="240" t="s">
        <v>1622</v>
      </c>
      <c r="B3568" s="240"/>
      <c r="C3568" s="240"/>
      <c r="D3568" s="240"/>
      <c r="E3568" s="240"/>
      <c r="F3568" s="240"/>
      <c r="G3568" s="225">
        <v>30931.920000000006</v>
      </c>
      <c r="H3568" s="225"/>
      <c r="I3568" s="225">
        <v>30931.920000000006</v>
      </c>
      <c r="J3568" s="225"/>
      <c r="AF3568" s="85" t="s">
        <v>1623</v>
      </c>
    </row>
    <row r="3569" spans="1:34" outlineLevel="1"/>
    <row r="3570" spans="1:34" ht="14.25" outlineLevel="1">
      <c r="C3570" s="235" t="s">
        <v>148</v>
      </c>
      <c r="D3570" s="235"/>
      <c r="E3570" s="235"/>
      <c r="F3570" s="235"/>
      <c r="G3570" s="235"/>
      <c r="H3570" s="235"/>
      <c r="I3570" s="241"/>
      <c r="J3570" s="241"/>
      <c r="AH3570" s="84" t="s">
        <v>148</v>
      </c>
    </row>
    <row r="3571" spans="1:34" ht="14.25" outlineLevel="1">
      <c r="C3571" s="235" t="s">
        <v>149</v>
      </c>
      <c r="D3571" s="235"/>
      <c r="E3571" s="235"/>
      <c r="F3571" s="235"/>
      <c r="G3571" s="235"/>
      <c r="H3571" s="235"/>
      <c r="I3571" s="241">
        <v>12147.5</v>
      </c>
      <c r="J3571" s="241"/>
      <c r="AH3571" s="84" t="s">
        <v>149</v>
      </c>
    </row>
    <row r="3572" spans="1:34" ht="14.25" outlineLevel="1">
      <c r="C3572" s="235" t="s">
        <v>150</v>
      </c>
      <c r="D3572" s="235"/>
      <c r="E3572" s="235"/>
      <c r="F3572" s="235"/>
      <c r="G3572" s="235"/>
      <c r="H3572" s="235"/>
      <c r="I3572" s="241">
        <v>18784.419999999998</v>
      </c>
      <c r="J3572" s="241"/>
      <c r="AH3572" s="84" t="s">
        <v>150</v>
      </c>
    </row>
    <row r="3573" spans="1:34" ht="14.25" outlineLevel="1">
      <c r="C3573" s="235" t="s">
        <v>151</v>
      </c>
      <c r="D3573" s="235"/>
      <c r="E3573" s="235"/>
      <c r="F3573" s="235"/>
      <c r="G3573" s="235"/>
      <c r="H3573" s="235"/>
      <c r="I3573" s="241"/>
      <c r="J3573" s="241"/>
      <c r="AH3573" s="84" t="s">
        <v>151</v>
      </c>
    </row>
    <row r="3574" spans="1:34" ht="14.25" outlineLevel="1">
      <c r="C3574" s="235" t="s">
        <v>152</v>
      </c>
      <c r="D3574" s="235"/>
      <c r="E3574" s="235"/>
      <c r="F3574" s="235"/>
      <c r="G3574" s="235"/>
      <c r="H3574" s="235"/>
      <c r="I3574" s="241">
        <v>30931.919999999998</v>
      </c>
      <c r="J3574" s="241"/>
      <c r="AH3574" s="84" t="s">
        <v>152</v>
      </c>
    </row>
    <row r="3575" spans="1:34" ht="14.25" outlineLevel="1">
      <c r="C3575" s="127"/>
      <c r="D3575" s="127"/>
      <c r="E3575" s="127"/>
      <c r="F3575" s="127"/>
      <c r="G3575" s="127"/>
      <c r="H3575" s="127"/>
      <c r="I3575" s="128"/>
      <c r="J3575" s="128"/>
      <c r="AH3575" s="84"/>
    </row>
    <row r="3576" spans="1:34" ht="30" outlineLevel="1">
      <c r="C3576" s="130" t="s">
        <v>299</v>
      </c>
      <c r="D3576" s="127"/>
      <c r="E3576" s="127"/>
      <c r="F3576" s="127"/>
      <c r="G3576" s="127"/>
      <c r="H3576" s="127"/>
      <c r="I3576" s="128"/>
      <c r="J3576" s="128"/>
      <c r="AH3576" s="84"/>
    </row>
    <row r="3577" spans="1:34" ht="14.25" outlineLevel="1">
      <c r="C3577" s="235" t="s">
        <v>300</v>
      </c>
      <c r="D3577" s="235"/>
      <c r="E3577" s="235"/>
      <c r="F3577" s="235"/>
      <c r="G3577" s="235"/>
      <c r="H3577" s="235"/>
      <c r="I3577" s="128"/>
      <c r="J3577" s="128">
        <v>0</v>
      </c>
      <c r="AH3577" s="84"/>
    </row>
    <row r="3578" spans="1:34" ht="14.25" outlineLevel="1">
      <c r="C3578" s="235" t="s">
        <v>301</v>
      </c>
      <c r="D3578" s="235"/>
      <c r="E3578" s="235"/>
      <c r="F3578" s="235"/>
      <c r="G3578" s="235"/>
      <c r="H3578" s="235"/>
      <c r="I3578" s="128"/>
      <c r="J3578" s="128">
        <v>86247.25</v>
      </c>
      <c r="AH3578" s="84"/>
    </row>
    <row r="3579" spans="1:34" ht="14.25" outlineLevel="1">
      <c r="C3579" s="235" t="s">
        <v>302</v>
      </c>
      <c r="D3579" s="235"/>
      <c r="E3579" s="235"/>
      <c r="F3579" s="235"/>
      <c r="G3579" s="235"/>
      <c r="H3579" s="235"/>
      <c r="I3579" s="128"/>
      <c r="J3579" s="128">
        <v>133369.38</v>
      </c>
      <c r="AH3579" s="84"/>
    </row>
    <row r="3580" spans="1:34" ht="14.25" outlineLevel="1">
      <c r="C3580" s="235" t="s">
        <v>303</v>
      </c>
      <c r="D3580" s="235"/>
      <c r="E3580" s="235"/>
      <c r="F3580" s="235"/>
      <c r="G3580" s="235"/>
      <c r="H3580" s="235"/>
      <c r="I3580" s="128"/>
      <c r="J3580" s="128">
        <v>0</v>
      </c>
      <c r="AH3580" s="84"/>
    </row>
    <row r="3581" spans="1:34" ht="15" outlineLevel="1">
      <c r="C3581" s="240" t="s">
        <v>152</v>
      </c>
      <c r="D3581" s="240"/>
      <c r="E3581" s="240"/>
      <c r="F3581" s="240"/>
      <c r="G3581" s="240"/>
      <c r="H3581" s="240"/>
      <c r="I3581" s="131"/>
      <c r="J3581" s="131">
        <v>219616.63</v>
      </c>
      <c r="AH3581" s="84"/>
    </row>
    <row r="3582" spans="1:34" s="1" customFormat="1" ht="14.25">
      <c r="A3582" s="165"/>
      <c r="B3582" s="165"/>
      <c r="C3582" s="165"/>
      <c r="D3582" s="165"/>
      <c r="E3582" s="165"/>
      <c r="F3582" s="165"/>
      <c r="G3582" s="165"/>
      <c r="H3582" s="165"/>
      <c r="I3582" s="165"/>
      <c r="J3582" s="165"/>
      <c r="K3582" s="132"/>
      <c r="L3582" s="132"/>
      <c r="M3582" s="132"/>
    </row>
    <row r="3583" spans="1:34" s="1" customFormat="1" ht="15.75">
      <c r="A3583" s="252" t="s">
        <v>362</v>
      </c>
      <c r="B3583" s="252"/>
      <c r="C3583" s="252"/>
      <c r="D3583" s="252"/>
      <c r="E3583" s="252"/>
      <c r="F3583" s="252"/>
      <c r="G3583" s="252"/>
      <c r="H3583" s="252"/>
      <c r="I3583" s="252"/>
      <c r="J3583" s="252"/>
      <c r="K3583" s="132"/>
      <c r="L3583" s="132"/>
      <c r="M3583" s="132"/>
      <c r="AE3583" s="92" t="s">
        <v>321</v>
      </c>
    </row>
    <row r="3584" spans="1:34" s="1" customFormat="1">
      <c r="A3584" s="246" t="s">
        <v>71</v>
      </c>
      <c r="B3584" s="246"/>
      <c r="C3584" s="246"/>
      <c r="D3584" s="246"/>
      <c r="E3584" s="246"/>
      <c r="F3584" s="246"/>
      <c r="G3584" s="246"/>
      <c r="H3584" s="246"/>
      <c r="I3584" s="246"/>
      <c r="J3584" s="246"/>
      <c r="K3584" s="132"/>
      <c r="L3584" s="132"/>
      <c r="M3584" s="132"/>
    </row>
    <row r="3585" spans="1:31" s="1" customFormat="1" ht="14.25" outlineLevel="1">
      <c r="A3585" s="165"/>
      <c r="B3585" s="165"/>
      <c r="C3585" s="165"/>
      <c r="D3585" s="165"/>
      <c r="E3585" s="165"/>
      <c r="F3585" s="165"/>
      <c r="G3585" s="165"/>
      <c r="H3585" s="165"/>
      <c r="I3585" s="165"/>
      <c r="J3585" s="165"/>
      <c r="K3585" s="132"/>
      <c r="L3585" s="132"/>
      <c r="M3585" s="132"/>
    </row>
    <row r="3586" spans="1:31" s="1" customFormat="1" ht="18" outlineLevel="1">
      <c r="A3586" s="247"/>
      <c r="B3586" s="247"/>
      <c r="C3586" s="247"/>
      <c r="D3586" s="247"/>
      <c r="E3586" s="247"/>
      <c r="F3586" s="247"/>
      <c r="G3586" s="247"/>
      <c r="H3586" s="247"/>
      <c r="I3586" s="247"/>
      <c r="J3586" s="247"/>
      <c r="K3586" s="132"/>
      <c r="L3586" s="132"/>
      <c r="M3586" s="132"/>
    </row>
    <row r="3587" spans="1:31" s="1" customFormat="1" ht="14.25" outlineLevel="1">
      <c r="A3587" s="165"/>
      <c r="B3587" s="165"/>
      <c r="C3587" s="165"/>
      <c r="D3587" s="165"/>
      <c r="E3587" s="165"/>
      <c r="F3587" s="165"/>
      <c r="G3587" s="165"/>
      <c r="H3587" s="165"/>
      <c r="I3587" s="165"/>
      <c r="J3587" s="165"/>
      <c r="K3587" s="132"/>
      <c r="L3587" s="132"/>
      <c r="M3587" s="132"/>
    </row>
    <row r="3588" spans="1:31" s="1" customFormat="1" ht="18" outlineLevel="1">
      <c r="A3588" s="248" t="s">
        <v>363</v>
      </c>
      <c r="B3588" s="249"/>
      <c r="C3588" s="249"/>
      <c r="D3588" s="249"/>
      <c r="E3588" s="249"/>
      <c r="F3588" s="249"/>
      <c r="G3588" s="249"/>
      <c r="H3588" s="249"/>
      <c r="I3588" s="249"/>
      <c r="J3588" s="249"/>
      <c r="K3588" s="132"/>
      <c r="L3588" s="132"/>
      <c r="M3588" s="132"/>
      <c r="AE3588" s="93" t="s">
        <v>1624</v>
      </c>
    </row>
    <row r="3589" spans="1:31" s="1" customFormat="1" outlineLevel="1">
      <c r="A3589" s="246" t="s">
        <v>72</v>
      </c>
      <c r="B3589" s="250"/>
      <c r="C3589" s="250"/>
      <c r="D3589" s="250"/>
      <c r="E3589" s="250"/>
      <c r="F3589" s="250"/>
      <c r="G3589" s="250"/>
      <c r="H3589" s="250"/>
      <c r="I3589" s="250"/>
      <c r="J3589" s="250"/>
      <c r="K3589" s="132"/>
      <c r="L3589" s="132"/>
      <c r="M3589" s="132"/>
    </row>
    <row r="3590" spans="1:31" s="1" customFormat="1" ht="14.25" outlineLevel="1">
      <c r="A3590" s="165"/>
      <c r="B3590" s="165"/>
      <c r="C3590" s="165"/>
      <c r="D3590" s="165"/>
      <c r="E3590" s="165"/>
      <c r="F3590" s="165"/>
      <c r="G3590" s="165"/>
      <c r="H3590" s="165"/>
      <c r="I3590" s="165"/>
      <c r="J3590" s="165"/>
      <c r="K3590" s="132"/>
      <c r="L3590" s="132"/>
      <c r="M3590" s="132"/>
    </row>
    <row r="3591" spans="1:31" s="1" customFormat="1" ht="14.25" outlineLevel="1">
      <c r="A3591" s="251" t="s">
        <v>373</v>
      </c>
      <c r="B3591" s="251"/>
      <c r="C3591" s="251"/>
      <c r="D3591" s="251"/>
      <c r="E3591" s="251"/>
      <c r="F3591" s="251"/>
      <c r="G3591" s="251"/>
      <c r="H3591" s="251"/>
      <c r="I3591" s="251"/>
      <c r="J3591" s="251"/>
      <c r="K3591" s="132"/>
      <c r="L3591" s="132"/>
      <c r="M3591" s="132"/>
      <c r="AE3591" s="94" t="s">
        <v>373</v>
      </c>
    </row>
    <row r="3592" spans="1:31" s="1" customFormat="1" ht="14.25" outlineLevel="1">
      <c r="A3592" s="165"/>
      <c r="B3592" s="165"/>
      <c r="C3592" s="165"/>
      <c r="D3592" s="165"/>
      <c r="E3592" s="165"/>
      <c r="F3592" s="165"/>
      <c r="G3592" s="165"/>
      <c r="H3592" s="165"/>
      <c r="I3592" s="165"/>
      <c r="J3592" s="165"/>
      <c r="K3592" s="132"/>
      <c r="L3592" s="132"/>
      <c r="M3592" s="132"/>
    </row>
    <row r="3593" spans="1:31" s="1" customFormat="1" ht="14.25" outlineLevel="1">
      <c r="A3593" s="165"/>
      <c r="B3593" s="165"/>
      <c r="C3593" s="165"/>
      <c r="D3593" s="165"/>
      <c r="E3593" s="165"/>
      <c r="F3593" s="165"/>
      <c r="G3593" s="165"/>
      <c r="H3593" s="166" t="s">
        <v>73</v>
      </c>
      <c r="I3593" s="166" t="s">
        <v>74</v>
      </c>
      <c r="J3593" s="165"/>
      <c r="K3593" s="132"/>
      <c r="L3593" s="132"/>
      <c r="M3593" s="132"/>
    </row>
    <row r="3594" spans="1:31" s="1" customFormat="1" ht="14.25" outlineLevel="1">
      <c r="A3594" s="165"/>
      <c r="B3594" s="165"/>
      <c r="C3594" s="165"/>
      <c r="D3594" s="165"/>
      <c r="E3594" s="165"/>
      <c r="F3594" s="165"/>
      <c r="G3594" s="165"/>
      <c r="H3594" s="166" t="s">
        <v>75</v>
      </c>
      <c r="I3594" s="166" t="s">
        <v>75</v>
      </c>
      <c r="J3594" s="165"/>
      <c r="K3594" s="132"/>
      <c r="L3594" s="132"/>
      <c r="M3594" s="132"/>
    </row>
    <row r="3595" spans="1:31" s="1" customFormat="1" ht="14.25" outlineLevel="1">
      <c r="A3595" s="165"/>
      <c r="B3595" s="165"/>
      <c r="C3595" s="165"/>
      <c r="D3595" s="165"/>
      <c r="E3595" s="243" t="s">
        <v>76</v>
      </c>
      <c r="F3595" s="243"/>
      <c r="G3595" s="243"/>
      <c r="H3595" s="167">
        <v>110.24351999999999</v>
      </c>
      <c r="I3595" s="167">
        <v>107.40589999999999</v>
      </c>
      <c r="J3595" s="165" t="s">
        <v>77</v>
      </c>
      <c r="K3595" s="132"/>
      <c r="L3595" s="132"/>
      <c r="M3595" s="132"/>
    </row>
    <row r="3596" spans="1:31" s="1" customFormat="1" ht="14.25" outlineLevel="1">
      <c r="A3596" s="165"/>
      <c r="B3596" s="165"/>
      <c r="C3596" s="165"/>
      <c r="D3596" s="165"/>
      <c r="E3596" s="243" t="s">
        <v>78</v>
      </c>
      <c r="F3596" s="243"/>
      <c r="G3596" s="243"/>
      <c r="H3596" s="167">
        <v>1221.1020799999999</v>
      </c>
      <c r="I3596" s="167">
        <v>1221.1020799999999</v>
      </c>
      <c r="J3596" s="165" t="s">
        <v>79</v>
      </c>
      <c r="K3596" s="132"/>
      <c r="L3596" s="132"/>
      <c r="M3596" s="132"/>
    </row>
    <row r="3597" spans="1:31" s="1" customFormat="1" ht="14.25" outlineLevel="1">
      <c r="A3597" s="165"/>
      <c r="B3597" s="165"/>
      <c r="C3597" s="165"/>
      <c r="D3597" s="165"/>
      <c r="E3597" s="243" t="s">
        <v>26</v>
      </c>
      <c r="F3597" s="243"/>
      <c r="G3597" s="243"/>
      <c r="H3597" s="167">
        <v>14.414050000000003</v>
      </c>
      <c r="I3597" s="167">
        <v>14.41405</v>
      </c>
      <c r="J3597" s="165" t="s">
        <v>77</v>
      </c>
      <c r="K3597" s="132"/>
      <c r="L3597" s="132"/>
      <c r="M3597" s="132"/>
    </row>
    <row r="3598" spans="1:31" s="1" customFormat="1" ht="14.25" outlineLevel="1">
      <c r="A3598" s="165"/>
      <c r="B3598" s="165"/>
      <c r="C3598" s="165"/>
      <c r="D3598" s="165"/>
      <c r="E3598" s="165"/>
      <c r="F3598" s="165"/>
      <c r="G3598" s="165"/>
      <c r="H3598" s="168"/>
      <c r="I3598" s="167"/>
      <c r="J3598" s="165"/>
      <c r="K3598" s="132"/>
      <c r="L3598" s="132"/>
      <c r="M3598" s="132"/>
    </row>
    <row r="3599" spans="1:31" s="1" customFormat="1" ht="14.25" outlineLevel="1">
      <c r="A3599" s="165" t="s">
        <v>246</v>
      </c>
      <c r="B3599" s="165"/>
      <c r="C3599" s="165"/>
      <c r="D3599" s="169"/>
      <c r="E3599" s="170"/>
      <c r="F3599" s="165"/>
      <c r="G3599" s="165"/>
      <c r="H3599" s="165"/>
      <c r="I3599" s="165"/>
      <c r="J3599" s="165"/>
      <c r="K3599" s="132"/>
      <c r="L3599" s="132"/>
      <c r="M3599" s="132"/>
    </row>
    <row r="3600" spans="1:31" s="1" customFormat="1" ht="71.25" outlineLevel="1">
      <c r="A3600" s="171" t="s">
        <v>2</v>
      </c>
      <c r="B3600" s="171" t="s">
        <v>80</v>
      </c>
      <c r="C3600" s="171" t="s">
        <v>24</v>
      </c>
      <c r="D3600" s="171" t="s">
        <v>81</v>
      </c>
      <c r="E3600" s="171" t="s">
        <v>82</v>
      </c>
      <c r="F3600" s="171" t="s">
        <v>83</v>
      </c>
      <c r="G3600" s="172" t="s">
        <v>84</v>
      </c>
      <c r="H3600" s="171" t="s">
        <v>85</v>
      </c>
      <c r="I3600" s="171" t="s">
        <v>86</v>
      </c>
      <c r="J3600" s="171" t="s">
        <v>87</v>
      </c>
      <c r="K3600" s="132"/>
      <c r="L3600" s="132"/>
      <c r="M3600" s="132"/>
    </row>
    <row r="3601" spans="1:31" s="1" customFormat="1" ht="14.25" outlineLevel="1">
      <c r="A3601" s="171">
        <v>1</v>
      </c>
      <c r="B3601" s="171">
        <v>2</v>
      </c>
      <c r="C3601" s="171">
        <v>3</v>
      </c>
      <c r="D3601" s="171">
        <v>4</v>
      </c>
      <c r="E3601" s="171">
        <v>5</v>
      </c>
      <c r="F3601" s="171">
        <v>6</v>
      </c>
      <c r="G3601" s="171">
        <v>7</v>
      </c>
      <c r="H3601" s="171">
        <v>8</v>
      </c>
      <c r="I3601" s="171">
        <v>9</v>
      </c>
      <c r="J3601" s="171">
        <v>10</v>
      </c>
      <c r="K3601" s="132"/>
      <c r="L3601" s="132"/>
      <c r="M3601" s="132"/>
    </row>
    <row r="3602" spans="1:31" s="1" customFormat="1" outlineLevel="1">
      <c r="A3602" s="132"/>
      <c r="B3602" s="132"/>
      <c r="C3602" s="132"/>
      <c r="D3602" s="132"/>
      <c r="E3602" s="132"/>
      <c r="F3602" s="132"/>
      <c r="G3602" s="132"/>
      <c r="H3602" s="132"/>
      <c r="I3602" s="132"/>
      <c r="J3602" s="132"/>
      <c r="K3602" s="132"/>
      <c r="L3602" s="132"/>
      <c r="M3602" s="132"/>
    </row>
    <row r="3603" spans="1:31" s="1" customFormat="1" ht="16.5" outlineLevel="1">
      <c r="A3603" s="244" t="s">
        <v>1625</v>
      </c>
      <c r="B3603" s="244"/>
      <c r="C3603" s="244"/>
      <c r="D3603" s="244"/>
      <c r="E3603" s="244"/>
      <c r="F3603" s="244"/>
      <c r="G3603" s="244"/>
      <c r="H3603" s="244"/>
      <c r="I3603" s="244"/>
      <c r="J3603" s="244"/>
      <c r="K3603" s="132"/>
      <c r="L3603" s="132"/>
      <c r="M3603" s="132"/>
      <c r="AE3603" s="97" t="s">
        <v>1625</v>
      </c>
    </row>
    <row r="3604" spans="1:31" s="1" customFormat="1" outlineLevel="1">
      <c r="A3604" s="132"/>
      <c r="B3604" s="132"/>
      <c r="C3604" s="132"/>
      <c r="D3604" s="132"/>
      <c r="E3604" s="132"/>
      <c r="F3604" s="132"/>
      <c r="G3604" s="132"/>
      <c r="H3604" s="132"/>
      <c r="I3604" s="132"/>
      <c r="J3604" s="132"/>
      <c r="K3604" s="132"/>
      <c r="L3604" s="132"/>
      <c r="M3604" s="132"/>
    </row>
    <row r="3605" spans="1:31" s="1" customFormat="1" ht="16.5" outlineLevel="1">
      <c r="A3605" s="244" t="s">
        <v>1626</v>
      </c>
      <c r="B3605" s="244"/>
      <c r="C3605" s="244"/>
      <c r="D3605" s="244"/>
      <c r="E3605" s="244"/>
      <c r="F3605" s="244"/>
      <c r="G3605" s="244"/>
      <c r="H3605" s="244"/>
      <c r="I3605" s="244"/>
      <c r="J3605" s="244"/>
      <c r="K3605" s="132"/>
      <c r="L3605" s="132"/>
      <c r="M3605" s="132"/>
      <c r="AE3605" s="97" t="s">
        <v>1626</v>
      </c>
    </row>
    <row r="3606" spans="1:31" s="1" customFormat="1" ht="42.75" outlineLevel="1">
      <c r="A3606" s="173" t="s">
        <v>376</v>
      </c>
      <c r="B3606" s="174" t="s">
        <v>1627</v>
      </c>
      <c r="C3606" s="174" t="s">
        <v>1628</v>
      </c>
      <c r="D3606" s="175" t="s">
        <v>460</v>
      </c>
      <c r="E3606" s="168">
        <v>4</v>
      </c>
      <c r="F3606" s="176"/>
      <c r="G3606" s="177"/>
      <c r="H3606" s="167"/>
      <c r="I3606" s="178" t="s">
        <v>98</v>
      </c>
      <c r="J3606" s="167"/>
      <c r="K3606" s="132"/>
      <c r="L3606" s="132"/>
      <c r="M3606" s="132"/>
      <c r="R3606" s="1">
        <v>222.52</v>
      </c>
      <c r="S3606" s="1">
        <v>189.14</v>
      </c>
      <c r="T3606" s="1">
        <v>166.89</v>
      </c>
      <c r="U3606" s="1">
        <v>133.51</v>
      </c>
    </row>
    <row r="3607" spans="1:31" s="1" customFormat="1" ht="14.25" outlineLevel="1">
      <c r="A3607" s="173"/>
      <c r="B3607" s="174"/>
      <c r="C3607" s="174" t="s">
        <v>88</v>
      </c>
      <c r="D3607" s="175"/>
      <c r="E3607" s="168"/>
      <c r="F3607" s="176">
        <v>48.29</v>
      </c>
      <c r="G3607" s="177" t="s">
        <v>1629</v>
      </c>
      <c r="H3607" s="167">
        <v>278.14999999999998</v>
      </c>
      <c r="I3607" s="178">
        <v>1</v>
      </c>
      <c r="J3607" s="167">
        <v>278.14999999999998</v>
      </c>
      <c r="K3607" s="132"/>
      <c r="L3607" s="132"/>
      <c r="M3607" s="132"/>
      <c r="Q3607" s="1">
        <v>278.14999999999998</v>
      </c>
    </row>
    <row r="3608" spans="1:31" s="1" customFormat="1" ht="14.25" outlineLevel="1">
      <c r="A3608" s="173"/>
      <c r="B3608" s="174"/>
      <c r="C3608" s="174" t="s">
        <v>89</v>
      </c>
      <c r="D3608" s="175"/>
      <c r="E3608" s="168"/>
      <c r="F3608" s="176">
        <v>0.31</v>
      </c>
      <c r="G3608" s="177" t="s">
        <v>1629</v>
      </c>
      <c r="H3608" s="167">
        <v>1.79</v>
      </c>
      <c r="I3608" s="178">
        <v>1</v>
      </c>
      <c r="J3608" s="167">
        <v>1.79</v>
      </c>
      <c r="K3608" s="132"/>
      <c r="L3608" s="132"/>
      <c r="M3608" s="132"/>
    </row>
    <row r="3609" spans="1:31" s="1" customFormat="1" ht="14.25" outlineLevel="1">
      <c r="A3609" s="173"/>
      <c r="B3609" s="174"/>
      <c r="C3609" s="174" t="s">
        <v>97</v>
      </c>
      <c r="D3609" s="175"/>
      <c r="E3609" s="168"/>
      <c r="F3609" s="176">
        <v>6.35</v>
      </c>
      <c r="G3609" s="177" t="s">
        <v>98</v>
      </c>
      <c r="H3609" s="167">
        <v>25.4</v>
      </c>
      <c r="I3609" s="178">
        <v>1</v>
      </c>
      <c r="J3609" s="167">
        <v>25.4</v>
      </c>
      <c r="K3609" s="132"/>
      <c r="L3609" s="132"/>
      <c r="M3609" s="132"/>
    </row>
    <row r="3610" spans="1:31" s="1" customFormat="1" ht="14.25" outlineLevel="1">
      <c r="A3610" s="173"/>
      <c r="B3610" s="174"/>
      <c r="C3610" s="174" t="s">
        <v>829</v>
      </c>
      <c r="D3610" s="175" t="s">
        <v>91</v>
      </c>
      <c r="E3610" s="168">
        <v>80</v>
      </c>
      <c r="F3610" s="176"/>
      <c r="G3610" s="177"/>
      <c r="H3610" s="167">
        <v>222.52</v>
      </c>
      <c r="I3610" s="178">
        <v>68</v>
      </c>
      <c r="J3610" s="167">
        <v>189.14</v>
      </c>
      <c r="K3610" s="132"/>
      <c r="L3610" s="132"/>
      <c r="M3610" s="132"/>
    </row>
    <row r="3611" spans="1:31" s="1" customFormat="1" ht="14.25" outlineLevel="1">
      <c r="A3611" s="173"/>
      <c r="B3611" s="174"/>
      <c r="C3611" s="174" t="s">
        <v>830</v>
      </c>
      <c r="D3611" s="175" t="s">
        <v>91</v>
      </c>
      <c r="E3611" s="168">
        <v>60</v>
      </c>
      <c r="F3611" s="176"/>
      <c r="G3611" s="177"/>
      <c r="H3611" s="167">
        <v>166.89</v>
      </c>
      <c r="I3611" s="178">
        <v>48</v>
      </c>
      <c r="J3611" s="167">
        <v>133.51</v>
      </c>
      <c r="K3611" s="132"/>
      <c r="L3611" s="132"/>
      <c r="M3611" s="132"/>
    </row>
    <row r="3612" spans="1:31" s="1" customFormat="1" ht="14.25" outlineLevel="1">
      <c r="A3612" s="180"/>
      <c r="B3612" s="181"/>
      <c r="C3612" s="181" t="s">
        <v>93</v>
      </c>
      <c r="D3612" s="182" t="s">
        <v>94</v>
      </c>
      <c r="E3612" s="183">
        <v>4.8</v>
      </c>
      <c r="F3612" s="184"/>
      <c r="G3612" s="185" t="s">
        <v>1629</v>
      </c>
      <c r="H3612" s="186">
        <v>27.648</v>
      </c>
      <c r="I3612" s="187"/>
      <c r="J3612" s="186"/>
      <c r="K3612" s="132"/>
      <c r="L3612" s="132"/>
      <c r="M3612" s="132"/>
    </row>
    <row r="3613" spans="1:31" s="1" customFormat="1" ht="15" outlineLevel="1">
      <c r="A3613" s="132"/>
      <c r="B3613" s="132"/>
      <c r="C3613" s="188" t="s">
        <v>95</v>
      </c>
      <c r="D3613" s="132"/>
      <c r="E3613" s="132"/>
      <c r="F3613" s="132"/>
      <c r="G3613" s="245">
        <v>694.75</v>
      </c>
      <c r="H3613" s="245"/>
      <c r="I3613" s="245">
        <v>627.99</v>
      </c>
      <c r="J3613" s="245"/>
      <c r="K3613" s="132"/>
      <c r="L3613" s="132"/>
      <c r="M3613" s="132"/>
      <c r="O3613" s="113">
        <v>694.75</v>
      </c>
      <c r="P3613" s="113">
        <v>627.99</v>
      </c>
    </row>
    <row r="3614" spans="1:31" s="1" customFormat="1" ht="54" outlineLevel="1">
      <c r="A3614" s="180" t="s">
        <v>381</v>
      </c>
      <c r="B3614" s="181" t="s">
        <v>434</v>
      </c>
      <c r="C3614" s="181" t="s">
        <v>325</v>
      </c>
      <c r="D3614" s="182" t="s">
        <v>454</v>
      </c>
      <c r="E3614" s="183">
        <v>1</v>
      </c>
      <c r="F3614" s="184">
        <v>183.29</v>
      </c>
      <c r="G3614" s="185" t="s">
        <v>98</v>
      </c>
      <c r="H3614" s="186">
        <v>183.29</v>
      </c>
      <c r="I3614" s="187">
        <v>1</v>
      </c>
      <c r="J3614" s="186">
        <v>183.29</v>
      </c>
      <c r="K3614" s="132"/>
      <c r="L3614" s="132"/>
      <c r="M3614" s="132"/>
      <c r="R3614" s="1">
        <v>0</v>
      </c>
      <c r="S3614" s="1">
        <v>0</v>
      </c>
      <c r="T3614" s="1">
        <v>0</v>
      </c>
      <c r="U3614" s="1">
        <v>0</v>
      </c>
    </row>
    <row r="3615" spans="1:31" s="1" customFormat="1" ht="15" outlineLevel="1">
      <c r="A3615" s="132"/>
      <c r="B3615" s="132"/>
      <c r="C3615" s="188" t="s">
        <v>95</v>
      </c>
      <c r="D3615" s="132"/>
      <c r="E3615" s="132"/>
      <c r="F3615" s="132"/>
      <c r="G3615" s="245">
        <v>183.29</v>
      </c>
      <c r="H3615" s="245"/>
      <c r="I3615" s="245">
        <v>183.29</v>
      </c>
      <c r="J3615" s="245"/>
      <c r="K3615" s="132"/>
      <c r="L3615" s="132"/>
      <c r="M3615" s="132"/>
      <c r="O3615" s="1">
        <v>183.29</v>
      </c>
      <c r="P3615" s="1">
        <v>183.29</v>
      </c>
    </row>
    <row r="3616" spans="1:31" s="1" customFormat="1" ht="54" outlineLevel="1">
      <c r="A3616" s="180" t="s">
        <v>385</v>
      </c>
      <c r="B3616" s="181" t="s">
        <v>434</v>
      </c>
      <c r="C3616" s="181" t="s">
        <v>326</v>
      </c>
      <c r="D3616" s="182" t="s">
        <v>454</v>
      </c>
      <c r="E3616" s="183">
        <v>3</v>
      </c>
      <c r="F3616" s="184">
        <v>277.57</v>
      </c>
      <c r="G3616" s="185" t="s">
        <v>98</v>
      </c>
      <c r="H3616" s="186">
        <v>832.71</v>
      </c>
      <c r="I3616" s="187">
        <v>1</v>
      </c>
      <c r="J3616" s="186">
        <v>832.71</v>
      </c>
      <c r="K3616" s="132"/>
      <c r="L3616" s="132"/>
      <c r="M3616" s="132"/>
      <c r="R3616" s="1">
        <v>0</v>
      </c>
      <c r="S3616" s="1">
        <v>0</v>
      </c>
      <c r="T3616" s="1">
        <v>0</v>
      </c>
      <c r="U3616" s="1">
        <v>0</v>
      </c>
    </row>
    <row r="3617" spans="1:21" s="1" customFormat="1" ht="15" outlineLevel="1">
      <c r="A3617" s="132"/>
      <c r="B3617" s="132"/>
      <c r="C3617" s="188" t="s">
        <v>95</v>
      </c>
      <c r="D3617" s="132"/>
      <c r="E3617" s="132"/>
      <c r="F3617" s="132"/>
      <c r="G3617" s="245">
        <v>832.71</v>
      </c>
      <c r="H3617" s="245"/>
      <c r="I3617" s="245">
        <v>832.71</v>
      </c>
      <c r="J3617" s="245"/>
      <c r="K3617" s="132"/>
      <c r="L3617" s="132"/>
      <c r="M3617" s="132"/>
      <c r="O3617" s="1">
        <v>832.71</v>
      </c>
      <c r="P3617" s="1">
        <v>832.71</v>
      </c>
    </row>
    <row r="3618" spans="1:21" s="1" customFormat="1" ht="28.5" outlineLevel="1">
      <c r="A3618" s="173" t="s">
        <v>389</v>
      </c>
      <c r="B3618" s="174" t="s">
        <v>1630</v>
      </c>
      <c r="C3618" s="174" t="s">
        <v>1631</v>
      </c>
      <c r="D3618" s="175" t="s">
        <v>460</v>
      </c>
      <c r="E3618" s="168">
        <v>1</v>
      </c>
      <c r="F3618" s="176"/>
      <c r="G3618" s="177"/>
      <c r="H3618" s="167"/>
      <c r="I3618" s="178" t="s">
        <v>98</v>
      </c>
      <c r="J3618" s="167"/>
      <c r="K3618" s="132"/>
      <c r="L3618" s="132"/>
      <c r="M3618" s="132"/>
      <c r="R3618" s="1">
        <v>42.34</v>
      </c>
      <c r="S3618" s="1">
        <v>35.99</v>
      </c>
      <c r="T3618" s="1">
        <v>31.76</v>
      </c>
      <c r="U3618" s="1">
        <v>25.41</v>
      </c>
    </row>
    <row r="3619" spans="1:21" s="1" customFormat="1" ht="14.25" outlineLevel="1">
      <c r="A3619" s="173"/>
      <c r="B3619" s="174"/>
      <c r="C3619" s="174" t="s">
        <v>88</v>
      </c>
      <c r="D3619" s="175"/>
      <c r="E3619" s="168"/>
      <c r="F3619" s="176">
        <v>36.76</v>
      </c>
      <c r="G3619" s="177" t="s">
        <v>1629</v>
      </c>
      <c r="H3619" s="167">
        <v>52.93</v>
      </c>
      <c r="I3619" s="178">
        <v>1</v>
      </c>
      <c r="J3619" s="167">
        <v>52.93</v>
      </c>
      <c r="K3619" s="132"/>
      <c r="L3619" s="132"/>
      <c r="M3619" s="132"/>
      <c r="Q3619" s="1">
        <v>52.93</v>
      </c>
    </row>
    <row r="3620" spans="1:21" s="1" customFormat="1" ht="14.25" outlineLevel="1">
      <c r="A3620" s="173"/>
      <c r="B3620" s="174"/>
      <c r="C3620" s="174" t="s">
        <v>89</v>
      </c>
      <c r="D3620" s="175"/>
      <c r="E3620" s="168"/>
      <c r="F3620" s="176">
        <v>0.25</v>
      </c>
      <c r="G3620" s="177" t="s">
        <v>1629</v>
      </c>
      <c r="H3620" s="167">
        <v>0.36</v>
      </c>
      <c r="I3620" s="178">
        <v>1</v>
      </c>
      <c r="J3620" s="167">
        <v>0.36</v>
      </c>
      <c r="K3620" s="132"/>
      <c r="L3620" s="132"/>
      <c r="M3620" s="132"/>
    </row>
    <row r="3621" spans="1:21" s="1" customFormat="1" ht="14.25" outlineLevel="1">
      <c r="A3621" s="173"/>
      <c r="B3621" s="174"/>
      <c r="C3621" s="174" t="s">
        <v>97</v>
      </c>
      <c r="D3621" s="175"/>
      <c r="E3621" s="168"/>
      <c r="F3621" s="176">
        <v>4.34</v>
      </c>
      <c r="G3621" s="177" t="s">
        <v>98</v>
      </c>
      <c r="H3621" s="167">
        <v>4.34</v>
      </c>
      <c r="I3621" s="178">
        <v>1</v>
      </c>
      <c r="J3621" s="167">
        <v>4.34</v>
      </c>
      <c r="K3621" s="132"/>
      <c r="L3621" s="132"/>
      <c r="M3621" s="132"/>
    </row>
    <row r="3622" spans="1:21" s="1" customFormat="1" ht="14.25" outlineLevel="1">
      <c r="A3622" s="173"/>
      <c r="B3622" s="174"/>
      <c r="C3622" s="174" t="s">
        <v>829</v>
      </c>
      <c r="D3622" s="175" t="s">
        <v>91</v>
      </c>
      <c r="E3622" s="168">
        <v>80</v>
      </c>
      <c r="F3622" s="176"/>
      <c r="G3622" s="177"/>
      <c r="H3622" s="167">
        <v>42.34</v>
      </c>
      <c r="I3622" s="178">
        <v>68</v>
      </c>
      <c r="J3622" s="167">
        <v>35.99</v>
      </c>
      <c r="K3622" s="132"/>
      <c r="L3622" s="132"/>
      <c r="M3622" s="132"/>
    </row>
    <row r="3623" spans="1:21" s="1" customFormat="1" ht="14.25" outlineLevel="1">
      <c r="A3623" s="173"/>
      <c r="B3623" s="174"/>
      <c r="C3623" s="174" t="s">
        <v>830</v>
      </c>
      <c r="D3623" s="175" t="s">
        <v>91</v>
      </c>
      <c r="E3623" s="168">
        <v>60</v>
      </c>
      <c r="F3623" s="176"/>
      <c r="G3623" s="177"/>
      <c r="H3623" s="167">
        <v>31.76</v>
      </c>
      <c r="I3623" s="178">
        <v>48</v>
      </c>
      <c r="J3623" s="167">
        <v>25.41</v>
      </c>
      <c r="K3623" s="132"/>
      <c r="L3623" s="132"/>
      <c r="M3623" s="132"/>
    </row>
    <row r="3624" spans="1:21" s="1" customFormat="1" ht="14.25" outlineLevel="1">
      <c r="A3624" s="180"/>
      <c r="B3624" s="181"/>
      <c r="C3624" s="181" t="s">
        <v>93</v>
      </c>
      <c r="D3624" s="182" t="s">
        <v>94</v>
      </c>
      <c r="E3624" s="183">
        <v>3.6</v>
      </c>
      <c r="F3624" s="184"/>
      <c r="G3624" s="185" t="s">
        <v>1629</v>
      </c>
      <c r="H3624" s="186">
        <v>5.1840000000000002</v>
      </c>
      <c r="I3624" s="187"/>
      <c r="J3624" s="186"/>
      <c r="K3624" s="132"/>
      <c r="L3624" s="132"/>
      <c r="M3624" s="132"/>
    </row>
    <row r="3625" spans="1:21" s="1" customFormat="1" ht="15" outlineLevel="1">
      <c r="A3625" s="132"/>
      <c r="B3625" s="132"/>
      <c r="C3625" s="188" t="s">
        <v>95</v>
      </c>
      <c r="D3625" s="132"/>
      <c r="E3625" s="132"/>
      <c r="F3625" s="132"/>
      <c r="G3625" s="245">
        <v>131.73000000000002</v>
      </c>
      <c r="H3625" s="245"/>
      <c r="I3625" s="245">
        <v>119.03</v>
      </c>
      <c r="J3625" s="245"/>
      <c r="K3625" s="132"/>
      <c r="L3625" s="132"/>
      <c r="M3625" s="132"/>
      <c r="O3625" s="113">
        <v>131.73000000000002</v>
      </c>
      <c r="P3625" s="113">
        <v>119.03</v>
      </c>
    </row>
    <row r="3626" spans="1:21" s="1" customFormat="1" ht="54" outlineLevel="1">
      <c r="A3626" s="180" t="s">
        <v>392</v>
      </c>
      <c r="B3626" s="181" t="s">
        <v>434</v>
      </c>
      <c r="C3626" s="181" t="s">
        <v>327</v>
      </c>
      <c r="D3626" s="182" t="s">
        <v>454</v>
      </c>
      <c r="E3626" s="183">
        <v>1</v>
      </c>
      <c r="F3626" s="184">
        <v>842.25</v>
      </c>
      <c r="G3626" s="185" t="s">
        <v>98</v>
      </c>
      <c r="H3626" s="186">
        <v>842.25</v>
      </c>
      <c r="I3626" s="187">
        <v>1</v>
      </c>
      <c r="J3626" s="186">
        <v>842.25</v>
      </c>
      <c r="K3626" s="132"/>
      <c r="L3626" s="132"/>
      <c r="M3626" s="132"/>
      <c r="R3626" s="1">
        <v>0</v>
      </c>
      <c r="S3626" s="1">
        <v>0</v>
      </c>
      <c r="T3626" s="1">
        <v>0</v>
      </c>
      <c r="U3626" s="1">
        <v>0</v>
      </c>
    </row>
    <row r="3627" spans="1:21" s="1" customFormat="1" ht="15" outlineLevel="1">
      <c r="A3627" s="132"/>
      <c r="B3627" s="132"/>
      <c r="C3627" s="188" t="s">
        <v>95</v>
      </c>
      <c r="D3627" s="132"/>
      <c r="E3627" s="132"/>
      <c r="F3627" s="132"/>
      <c r="G3627" s="245">
        <v>842.25</v>
      </c>
      <c r="H3627" s="245"/>
      <c r="I3627" s="245">
        <v>842.25</v>
      </c>
      <c r="J3627" s="245"/>
      <c r="K3627" s="132"/>
      <c r="L3627" s="132"/>
      <c r="M3627" s="132"/>
      <c r="O3627" s="1">
        <v>842.25</v>
      </c>
      <c r="P3627" s="1">
        <v>842.25</v>
      </c>
    </row>
    <row r="3628" spans="1:21" s="1" customFormat="1" ht="71.25" outlineLevel="1">
      <c r="A3628" s="173" t="s">
        <v>396</v>
      </c>
      <c r="B3628" s="174" t="s">
        <v>1632</v>
      </c>
      <c r="C3628" s="174" t="s">
        <v>1633</v>
      </c>
      <c r="D3628" s="175" t="s">
        <v>460</v>
      </c>
      <c r="E3628" s="168">
        <v>6</v>
      </c>
      <c r="F3628" s="176"/>
      <c r="G3628" s="177"/>
      <c r="H3628" s="167"/>
      <c r="I3628" s="178" t="s">
        <v>98</v>
      </c>
      <c r="J3628" s="167"/>
      <c r="K3628" s="132"/>
      <c r="L3628" s="132"/>
      <c r="M3628" s="132"/>
      <c r="R3628" s="1">
        <v>93.66</v>
      </c>
      <c r="S3628" s="1">
        <v>79.61</v>
      </c>
      <c r="T3628" s="1">
        <v>64.08</v>
      </c>
      <c r="U3628" s="1">
        <v>51.27</v>
      </c>
    </row>
    <row r="3629" spans="1:21" s="1" customFormat="1" ht="14.25" outlineLevel="1">
      <c r="A3629" s="173"/>
      <c r="B3629" s="174"/>
      <c r="C3629" s="174" t="s">
        <v>88</v>
      </c>
      <c r="D3629" s="175"/>
      <c r="E3629" s="168"/>
      <c r="F3629" s="176">
        <v>10.87</v>
      </c>
      <c r="G3629" s="177" t="s">
        <v>1629</v>
      </c>
      <c r="H3629" s="167">
        <v>93.92</v>
      </c>
      <c r="I3629" s="178">
        <v>1</v>
      </c>
      <c r="J3629" s="167">
        <v>93.92</v>
      </c>
      <c r="K3629" s="132"/>
      <c r="L3629" s="132"/>
      <c r="M3629" s="132"/>
      <c r="Q3629" s="1">
        <v>93.92</v>
      </c>
    </row>
    <row r="3630" spans="1:21" s="1" customFormat="1" ht="14.25" outlineLevel="1">
      <c r="A3630" s="173"/>
      <c r="B3630" s="174"/>
      <c r="C3630" s="174" t="s">
        <v>89</v>
      </c>
      <c r="D3630" s="175"/>
      <c r="E3630" s="168"/>
      <c r="F3630" s="176">
        <v>8.8699999999999992</v>
      </c>
      <c r="G3630" s="177" t="s">
        <v>1629</v>
      </c>
      <c r="H3630" s="167">
        <v>76.64</v>
      </c>
      <c r="I3630" s="178">
        <v>1</v>
      </c>
      <c r="J3630" s="167">
        <v>76.64</v>
      </c>
      <c r="K3630" s="132"/>
      <c r="L3630" s="132"/>
      <c r="M3630" s="132"/>
    </row>
    <row r="3631" spans="1:21" s="1" customFormat="1" ht="14.25" outlineLevel="1">
      <c r="A3631" s="173"/>
      <c r="B3631" s="174"/>
      <c r="C3631" s="174" t="s">
        <v>96</v>
      </c>
      <c r="D3631" s="175"/>
      <c r="E3631" s="168"/>
      <c r="F3631" s="176">
        <v>0.54</v>
      </c>
      <c r="G3631" s="177" t="s">
        <v>1629</v>
      </c>
      <c r="H3631" s="179">
        <v>4.67</v>
      </c>
      <c r="I3631" s="178">
        <v>1</v>
      </c>
      <c r="J3631" s="179">
        <v>4.67</v>
      </c>
      <c r="K3631" s="132"/>
      <c r="L3631" s="132"/>
      <c r="M3631" s="132"/>
      <c r="Q3631" s="1">
        <v>4.67</v>
      </c>
    </row>
    <row r="3632" spans="1:21" s="1" customFormat="1" ht="14.25" outlineLevel="1">
      <c r="A3632" s="173"/>
      <c r="B3632" s="174"/>
      <c r="C3632" s="174" t="s">
        <v>97</v>
      </c>
      <c r="D3632" s="175"/>
      <c r="E3632" s="168"/>
      <c r="F3632" s="176">
        <v>0.76</v>
      </c>
      <c r="G3632" s="177" t="s">
        <v>98</v>
      </c>
      <c r="H3632" s="167">
        <v>4.5599999999999996</v>
      </c>
      <c r="I3632" s="178">
        <v>1</v>
      </c>
      <c r="J3632" s="167">
        <v>4.5599999999999996</v>
      </c>
      <c r="K3632" s="132"/>
      <c r="L3632" s="132"/>
      <c r="M3632" s="132"/>
    </row>
    <row r="3633" spans="1:21" s="1" customFormat="1" ht="14.25" outlineLevel="1">
      <c r="A3633" s="173"/>
      <c r="B3633" s="174"/>
      <c r="C3633" s="174" t="s">
        <v>829</v>
      </c>
      <c r="D3633" s="175" t="s">
        <v>91</v>
      </c>
      <c r="E3633" s="168">
        <v>95</v>
      </c>
      <c r="F3633" s="176"/>
      <c r="G3633" s="177"/>
      <c r="H3633" s="167">
        <v>93.66</v>
      </c>
      <c r="I3633" s="178">
        <v>80.75</v>
      </c>
      <c r="J3633" s="167">
        <v>79.61</v>
      </c>
      <c r="K3633" s="132"/>
      <c r="L3633" s="132"/>
      <c r="M3633" s="132"/>
    </row>
    <row r="3634" spans="1:21" s="1" customFormat="1" ht="14.25" outlineLevel="1">
      <c r="A3634" s="173"/>
      <c r="B3634" s="174"/>
      <c r="C3634" s="174" t="s">
        <v>830</v>
      </c>
      <c r="D3634" s="175" t="s">
        <v>91</v>
      </c>
      <c r="E3634" s="168">
        <v>65</v>
      </c>
      <c r="F3634" s="176"/>
      <c r="G3634" s="177"/>
      <c r="H3634" s="167">
        <v>64.08</v>
      </c>
      <c r="I3634" s="178">
        <v>52</v>
      </c>
      <c r="J3634" s="167">
        <v>51.27</v>
      </c>
      <c r="K3634" s="132"/>
      <c r="L3634" s="132"/>
      <c r="M3634" s="132"/>
    </row>
    <row r="3635" spans="1:21" s="1" customFormat="1" ht="14.25" outlineLevel="1">
      <c r="A3635" s="180"/>
      <c r="B3635" s="181"/>
      <c r="C3635" s="181" t="s">
        <v>93</v>
      </c>
      <c r="D3635" s="182" t="s">
        <v>94</v>
      </c>
      <c r="E3635" s="183">
        <v>1.1299999999999999</v>
      </c>
      <c r="F3635" s="184"/>
      <c r="G3635" s="185" t="s">
        <v>1629</v>
      </c>
      <c r="H3635" s="186">
        <v>9.7631999999999977</v>
      </c>
      <c r="I3635" s="187"/>
      <c r="J3635" s="186"/>
      <c r="K3635" s="132"/>
      <c r="L3635" s="132"/>
      <c r="M3635" s="132"/>
    </row>
    <row r="3636" spans="1:21" s="1" customFormat="1" ht="15" outlineLevel="1">
      <c r="A3636" s="132"/>
      <c r="B3636" s="132"/>
      <c r="C3636" s="188" t="s">
        <v>95</v>
      </c>
      <c r="D3636" s="132"/>
      <c r="E3636" s="132"/>
      <c r="F3636" s="132"/>
      <c r="G3636" s="245">
        <v>332.86</v>
      </c>
      <c r="H3636" s="245"/>
      <c r="I3636" s="245">
        <v>306</v>
      </c>
      <c r="J3636" s="245"/>
      <c r="K3636" s="132"/>
      <c r="L3636" s="132"/>
      <c r="M3636" s="132"/>
      <c r="O3636" s="113">
        <v>332.86</v>
      </c>
      <c r="P3636" s="113">
        <v>306</v>
      </c>
    </row>
    <row r="3637" spans="1:21" s="1" customFormat="1" ht="54" outlineLevel="1">
      <c r="A3637" s="180" t="s">
        <v>401</v>
      </c>
      <c r="B3637" s="181" t="s">
        <v>434</v>
      </c>
      <c r="C3637" s="181" t="s">
        <v>328</v>
      </c>
      <c r="D3637" s="182" t="s">
        <v>454</v>
      </c>
      <c r="E3637" s="183">
        <v>4</v>
      </c>
      <c r="F3637" s="184">
        <v>46.53</v>
      </c>
      <c r="G3637" s="185" t="s">
        <v>98</v>
      </c>
      <c r="H3637" s="186">
        <v>186.12</v>
      </c>
      <c r="I3637" s="187">
        <v>1</v>
      </c>
      <c r="J3637" s="186">
        <v>186.12</v>
      </c>
      <c r="K3637" s="132"/>
      <c r="L3637" s="132"/>
      <c r="M3637" s="132"/>
      <c r="R3637" s="1">
        <v>0</v>
      </c>
      <c r="S3637" s="1">
        <v>0</v>
      </c>
      <c r="T3637" s="1">
        <v>0</v>
      </c>
      <c r="U3637" s="1">
        <v>0</v>
      </c>
    </row>
    <row r="3638" spans="1:21" s="1" customFormat="1" ht="15" outlineLevel="1">
      <c r="A3638" s="132"/>
      <c r="B3638" s="132"/>
      <c r="C3638" s="188" t="s">
        <v>95</v>
      </c>
      <c r="D3638" s="132"/>
      <c r="E3638" s="132"/>
      <c r="F3638" s="132"/>
      <c r="G3638" s="245">
        <v>186.12</v>
      </c>
      <c r="H3638" s="245"/>
      <c r="I3638" s="245">
        <v>186.12</v>
      </c>
      <c r="J3638" s="245"/>
      <c r="K3638" s="132"/>
      <c r="L3638" s="132"/>
      <c r="M3638" s="132"/>
      <c r="O3638" s="1">
        <v>186.12</v>
      </c>
      <c r="P3638" s="1">
        <v>186.12</v>
      </c>
    </row>
    <row r="3639" spans="1:21" s="1" customFormat="1" ht="39.75" outlineLevel="1">
      <c r="A3639" s="180" t="s">
        <v>405</v>
      </c>
      <c r="B3639" s="181" t="s">
        <v>434</v>
      </c>
      <c r="C3639" s="181" t="s">
        <v>329</v>
      </c>
      <c r="D3639" s="182" t="s">
        <v>454</v>
      </c>
      <c r="E3639" s="183">
        <v>1</v>
      </c>
      <c r="F3639" s="184">
        <v>89.88</v>
      </c>
      <c r="G3639" s="185" t="s">
        <v>98</v>
      </c>
      <c r="H3639" s="186">
        <v>89.88</v>
      </c>
      <c r="I3639" s="187">
        <v>1</v>
      </c>
      <c r="J3639" s="186">
        <v>89.88</v>
      </c>
      <c r="K3639" s="132"/>
      <c r="L3639" s="132"/>
      <c r="M3639" s="132"/>
      <c r="R3639" s="1">
        <v>0</v>
      </c>
      <c r="S3639" s="1">
        <v>0</v>
      </c>
      <c r="T3639" s="1">
        <v>0</v>
      </c>
      <c r="U3639" s="1">
        <v>0</v>
      </c>
    </row>
    <row r="3640" spans="1:21" s="1" customFormat="1" ht="15" outlineLevel="1">
      <c r="A3640" s="132"/>
      <c r="B3640" s="132"/>
      <c r="C3640" s="188" t="s">
        <v>95</v>
      </c>
      <c r="D3640" s="132"/>
      <c r="E3640" s="132"/>
      <c r="F3640" s="132"/>
      <c r="G3640" s="245">
        <v>89.88</v>
      </c>
      <c r="H3640" s="245"/>
      <c r="I3640" s="245">
        <v>89.88</v>
      </c>
      <c r="J3640" s="245"/>
      <c r="K3640" s="132"/>
      <c r="L3640" s="132"/>
      <c r="M3640" s="132"/>
      <c r="O3640" s="1">
        <v>89.88</v>
      </c>
      <c r="P3640" s="1">
        <v>89.88</v>
      </c>
    </row>
    <row r="3641" spans="1:21" s="1" customFormat="1" ht="39.75" outlineLevel="1">
      <c r="A3641" s="180" t="s">
        <v>414</v>
      </c>
      <c r="B3641" s="181" t="s">
        <v>434</v>
      </c>
      <c r="C3641" s="181" t="s">
        <v>330</v>
      </c>
      <c r="D3641" s="182" t="s">
        <v>454</v>
      </c>
      <c r="E3641" s="183">
        <v>1</v>
      </c>
      <c r="F3641" s="184">
        <v>104.79</v>
      </c>
      <c r="G3641" s="185" t="s">
        <v>98</v>
      </c>
      <c r="H3641" s="186">
        <v>104.79</v>
      </c>
      <c r="I3641" s="187">
        <v>1</v>
      </c>
      <c r="J3641" s="186">
        <v>104.79</v>
      </c>
      <c r="K3641" s="132"/>
      <c r="L3641" s="132"/>
      <c r="M3641" s="132"/>
      <c r="R3641" s="1">
        <v>0</v>
      </c>
      <c r="S3641" s="1">
        <v>0</v>
      </c>
      <c r="T3641" s="1">
        <v>0</v>
      </c>
      <c r="U3641" s="1">
        <v>0</v>
      </c>
    </row>
    <row r="3642" spans="1:21" s="1" customFormat="1" ht="15" outlineLevel="1">
      <c r="A3642" s="132"/>
      <c r="B3642" s="132"/>
      <c r="C3642" s="188" t="s">
        <v>95</v>
      </c>
      <c r="D3642" s="132"/>
      <c r="E3642" s="132"/>
      <c r="F3642" s="132"/>
      <c r="G3642" s="245">
        <v>104.79</v>
      </c>
      <c r="H3642" s="245"/>
      <c r="I3642" s="245">
        <v>104.79</v>
      </c>
      <c r="J3642" s="245"/>
      <c r="K3642" s="132"/>
      <c r="L3642" s="132"/>
      <c r="M3642" s="132"/>
      <c r="O3642" s="1">
        <v>104.79</v>
      </c>
      <c r="P3642" s="1">
        <v>104.79</v>
      </c>
    </row>
    <row r="3643" spans="1:21" s="1" customFormat="1" ht="57" outlineLevel="1">
      <c r="A3643" s="173" t="s">
        <v>417</v>
      </c>
      <c r="B3643" s="174" t="s">
        <v>1634</v>
      </c>
      <c r="C3643" s="174" t="s">
        <v>1635</v>
      </c>
      <c r="D3643" s="175" t="s">
        <v>460</v>
      </c>
      <c r="E3643" s="168">
        <v>9</v>
      </c>
      <c r="F3643" s="176"/>
      <c r="G3643" s="177"/>
      <c r="H3643" s="167"/>
      <c r="I3643" s="178" t="s">
        <v>98</v>
      </c>
      <c r="J3643" s="167"/>
      <c r="K3643" s="132"/>
      <c r="L3643" s="132"/>
      <c r="M3643" s="132"/>
      <c r="R3643" s="1">
        <v>83.78</v>
      </c>
      <c r="S3643" s="1">
        <v>71.209999999999994</v>
      </c>
      <c r="T3643" s="1">
        <v>62.83</v>
      </c>
      <c r="U3643" s="1">
        <v>50.27</v>
      </c>
    </row>
    <row r="3644" spans="1:21" s="1" customFormat="1" ht="14.25" outlineLevel="1">
      <c r="A3644" s="173"/>
      <c r="B3644" s="174"/>
      <c r="C3644" s="174" t="s">
        <v>88</v>
      </c>
      <c r="D3644" s="175"/>
      <c r="E3644" s="168"/>
      <c r="F3644" s="176">
        <v>8.08</v>
      </c>
      <c r="G3644" s="177" t="s">
        <v>1629</v>
      </c>
      <c r="H3644" s="167">
        <v>104.72</v>
      </c>
      <c r="I3644" s="178">
        <v>1</v>
      </c>
      <c r="J3644" s="167">
        <v>104.72</v>
      </c>
      <c r="K3644" s="132"/>
      <c r="L3644" s="132"/>
      <c r="M3644" s="132"/>
      <c r="Q3644" s="1">
        <v>104.72</v>
      </c>
    </row>
    <row r="3645" spans="1:21" s="1" customFormat="1" ht="14.25" outlineLevel="1">
      <c r="A3645" s="173"/>
      <c r="B3645" s="174"/>
      <c r="C3645" s="174" t="s">
        <v>89</v>
      </c>
      <c r="D3645" s="175"/>
      <c r="E3645" s="168"/>
      <c r="F3645" s="176">
        <v>0.12</v>
      </c>
      <c r="G3645" s="177" t="s">
        <v>1629</v>
      </c>
      <c r="H3645" s="167">
        <v>1.56</v>
      </c>
      <c r="I3645" s="178">
        <v>1</v>
      </c>
      <c r="J3645" s="167">
        <v>1.56</v>
      </c>
      <c r="K3645" s="132"/>
      <c r="L3645" s="132"/>
      <c r="M3645" s="132"/>
    </row>
    <row r="3646" spans="1:21" s="1" customFormat="1" ht="14.25" outlineLevel="1">
      <c r="A3646" s="173"/>
      <c r="B3646" s="174"/>
      <c r="C3646" s="174" t="s">
        <v>97</v>
      </c>
      <c r="D3646" s="175"/>
      <c r="E3646" s="168"/>
      <c r="F3646" s="176">
        <v>1.28</v>
      </c>
      <c r="G3646" s="177" t="s">
        <v>98</v>
      </c>
      <c r="H3646" s="167">
        <v>11.52</v>
      </c>
      <c r="I3646" s="178">
        <v>1</v>
      </c>
      <c r="J3646" s="167">
        <v>11.52</v>
      </c>
      <c r="K3646" s="132"/>
      <c r="L3646" s="132"/>
      <c r="M3646" s="132"/>
    </row>
    <row r="3647" spans="1:21" s="1" customFormat="1" ht="14.25" outlineLevel="1">
      <c r="A3647" s="173"/>
      <c r="B3647" s="174"/>
      <c r="C3647" s="174" t="s">
        <v>829</v>
      </c>
      <c r="D3647" s="175" t="s">
        <v>91</v>
      </c>
      <c r="E3647" s="168">
        <v>80</v>
      </c>
      <c r="F3647" s="176"/>
      <c r="G3647" s="177"/>
      <c r="H3647" s="167">
        <v>83.78</v>
      </c>
      <c r="I3647" s="178">
        <v>68</v>
      </c>
      <c r="J3647" s="167">
        <v>71.209999999999994</v>
      </c>
      <c r="K3647" s="132"/>
      <c r="L3647" s="132"/>
      <c r="M3647" s="132"/>
    </row>
    <row r="3648" spans="1:21" s="1" customFormat="1" ht="14.25" outlineLevel="1">
      <c r="A3648" s="173"/>
      <c r="B3648" s="174"/>
      <c r="C3648" s="174" t="s">
        <v>830</v>
      </c>
      <c r="D3648" s="175" t="s">
        <v>91</v>
      </c>
      <c r="E3648" s="168">
        <v>60</v>
      </c>
      <c r="F3648" s="176"/>
      <c r="G3648" s="177"/>
      <c r="H3648" s="167">
        <v>62.83</v>
      </c>
      <c r="I3648" s="178">
        <v>48</v>
      </c>
      <c r="J3648" s="167">
        <v>50.27</v>
      </c>
      <c r="K3648" s="132"/>
      <c r="L3648" s="132"/>
      <c r="M3648" s="132"/>
    </row>
    <row r="3649" spans="1:21" s="1" customFormat="1" ht="14.25" outlineLevel="1">
      <c r="A3649" s="180"/>
      <c r="B3649" s="181"/>
      <c r="C3649" s="181" t="s">
        <v>93</v>
      </c>
      <c r="D3649" s="182" t="s">
        <v>94</v>
      </c>
      <c r="E3649" s="183">
        <v>0.84</v>
      </c>
      <c r="F3649" s="184"/>
      <c r="G3649" s="185" t="s">
        <v>1629</v>
      </c>
      <c r="H3649" s="186">
        <v>10.8864</v>
      </c>
      <c r="I3649" s="187"/>
      <c r="J3649" s="186"/>
      <c r="K3649" s="132"/>
      <c r="L3649" s="132"/>
      <c r="M3649" s="132"/>
    </row>
    <row r="3650" spans="1:21" s="1" customFormat="1" ht="15" outlineLevel="1">
      <c r="A3650" s="132"/>
      <c r="B3650" s="132"/>
      <c r="C3650" s="188" t="s">
        <v>95</v>
      </c>
      <c r="D3650" s="132"/>
      <c r="E3650" s="132"/>
      <c r="F3650" s="132"/>
      <c r="G3650" s="245">
        <v>264.41000000000003</v>
      </c>
      <c r="H3650" s="245"/>
      <c r="I3650" s="245">
        <v>239.27999999999997</v>
      </c>
      <c r="J3650" s="245"/>
      <c r="K3650" s="132"/>
      <c r="L3650" s="132"/>
      <c r="M3650" s="132"/>
      <c r="O3650" s="113">
        <v>264.41000000000003</v>
      </c>
      <c r="P3650" s="113">
        <v>239.27999999999997</v>
      </c>
    </row>
    <row r="3651" spans="1:21" s="1" customFormat="1" ht="68.25" outlineLevel="1">
      <c r="A3651" s="180" t="s">
        <v>424</v>
      </c>
      <c r="B3651" s="181" t="s">
        <v>434</v>
      </c>
      <c r="C3651" s="181" t="s">
        <v>331</v>
      </c>
      <c r="D3651" s="182" t="s">
        <v>454</v>
      </c>
      <c r="E3651" s="183">
        <v>8</v>
      </c>
      <c r="F3651" s="184">
        <v>130.72999999999999</v>
      </c>
      <c r="G3651" s="185" t="s">
        <v>98</v>
      </c>
      <c r="H3651" s="186">
        <v>1045.8399999999999</v>
      </c>
      <c r="I3651" s="187">
        <v>1</v>
      </c>
      <c r="J3651" s="186">
        <v>1045.8399999999999</v>
      </c>
      <c r="K3651" s="132"/>
      <c r="L3651" s="132"/>
      <c r="M3651" s="132"/>
      <c r="R3651" s="1">
        <v>0</v>
      </c>
      <c r="S3651" s="1">
        <v>0</v>
      </c>
      <c r="T3651" s="1">
        <v>0</v>
      </c>
      <c r="U3651" s="1">
        <v>0</v>
      </c>
    </row>
    <row r="3652" spans="1:21" s="1" customFormat="1" ht="15" outlineLevel="1">
      <c r="A3652" s="132"/>
      <c r="B3652" s="132"/>
      <c r="C3652" s="188" t="s">
        <v>95</v>
      </c>
      <c r="D3652" s="132"/>
      <c r="E3652" s="132"/>
      <c r="F3652" s="132"/>
      <c r="G3652" s="245">
        <v>1045.8399999999999</v>
      </c>
      <c r="H3652" s="245"/>
      <c r="I3652" s="245">
        <v>1045.8399999999999</v>
      </c>
      <c r="J3652" s="245"/>
      <c r="K3652" s="132"/>
      <c r="L3652" s="132"/>
      <c r="M3652" s="132"/>
      <c r="O3652" s="1">
        <v>1045.8399999999999</v>
      </c>
      <c r="P3652" s="1">
        <v>1045.8399999999999</v>
      </c>
    </row>
    <row r="3653" spans="1:21" s="1" customFormat="1" ht="28.5" outlineLevel="1">
      <c r="A3653" s="180" t="s">
        <v>711</v>
      </c>
      <c r="B3653" s="181" t="s">
        <v>434</v>
      </c>
      <c r="C3653" s="181" t="s">
        <v>1636</v>
      </c>
      <c r="D3653" s="182" t="s">
        <v>454</v>
      </c>
      <c r="E3653" s="183">
        <v>1</v>
      </c>
      <c r="F3653" s="184">
        <v>181.56</v>
      </c>
      <c r="G3653" s="185" t="s">
        <v>98</v>
      </c>
      <c r="H3653" s="186">
        <v>181.56</v>
      </c>
      <c r="I3653" s="187">
        <v>1</v>
      </c>
      <c r="J3653" s="186">
        <v>181.56</v>
      </c>
      <c r="K3653" s="132"/>
      <c r="L3653" s="132"/>
      <c r="M3653" s="132"/>
      <c r="R3653" s="1">
        <v>0</v>
      </c>
      <c r="S3653" s="1">
        <v>0</v>
      </c>
      <c r="T3653" s="1">
        <v>0</v>
      </c>
      <c r="U3653" s="1">
        <v>0</v>
      </c>
    </row>
    <row r="3654" spans="1:21" s="1" customFormat="1" ht="15" outlineLevel="1">
      <c r="A3654" s="132"/>
      <c r="B3654" s="132"/>
      <c r="C3654" s="188" t="s">
        <v>95</v>
      </c>
      <c r="D3654" s="132"/>
      <c r="E3654" s="132"/>
      <c r="F3654" s="132"/>
      <c r="G3654" s="245">
        <v>181.56</v>
      </c>
      <c r="H3654" s="245"/>
      <c r="I3654" s="245">
        <v>181.56</v>
      </c>
      <c r="J3654" s="245"/>
      <c r="K3654" s="132"/>
      <c r="L3654" s="132"/>
      <c r="M3654" s="132"/>
      <c r="O3654" s="1">
        <v>181.56</v>
      </c>
      <c r="P3654" s="1">
        <v>181.56</v>
      </c>
    </row>
    <row r="3655" spans="1:21" s="1" customFormat="1" ht="28.5" outlineLevel="1">
      <c r="A3655" s="173" t="s">
        <v>714</v>
      </c>
      <c r="B3655" s="174" t="s">
        <v>1637</v>
      </c>
      <c r="C3655" s="174" t="s">
        <v>1638</v>
      </c>
      <c r="D3655" s="175" t="s">
        <v>460</v>
      </c>
      <c r="E3655" s="168">
        <v>9</v>
      </c>
      <c r="F3655" s="176"/>
      <c r="G3655" s="177"/>
      <c r="H3655" s="167"/>
      <c r="I3655" s="178" t="s">
        <v>98</v>
      </c>
      <c r="J3655" s="167"/>
      <c r="K3655" s="132"/>
      <c r="L3655" s="132"/>
      <c r="M3655" s="132"/>
      <c r="R3655" s="1">
        <v>29.12</v>
      </c>
      <c r="S3655" s="1">
        <v>24.75</v>
      </c>
      <c r="T3655" s="1">
        <v>21.84</v>
      </c>
      <c r="U3655" s="1">
        <v>17.47</v>
      </c>
    </row>
    <row r="3656" spans="1:21" s="1" customFormat="1" ht="14.25" outlineLevel="1">
      <c r="A3656" s="173"/>
      <c r="B3656" s="174"/>
      <c r="C3656" s="174" t="s">
        <v>88</v>
      </c>
      <c r="D3656" s="175"/>
      <c r="E3656" s="168"/>
      <c r="F3656" s="176">
        <v>3.37</v>
      </c>
      <c r="G3656" s="177" t="s">
        <v>771</v>
      </c>
      <c r="H3656" s="167">
        <v>36.4</v>
      </c>
      <c r="I3656" s="178">
        <v>1</v>
      </c>
      <c r="J3656" s="167">
        <v>36.4</v>
      </c>
      <c r="K3656" s="132"/>
      <c r="L3656" s="132"/>
      <c r="M3656" s="132"/>
      <c r="Q3656" s="1">
        <v>36.4</v>
      </c>
    </row>
    <row r="3657" spans="1:21" s="1" customFormat="1" ht="14.25" outlineLevel="1">
      <c r="A3657" s="173"/>
      <c r="B3657" s="174"/>
      <c r="C3657" s="174" t="s">
        <v>89</v>
      </c>
      <c r="D3657" s="175"/>
      <c r="E3657" s="168"/>
      <c r="F3657" s="176">
        <v>0.97</v>
      </c>
      <c r="G3657" s="177" t="s">
        <v>771</v>
      </c>
      <c r="H3657" s="167">
        <v>10.48</v>
      </c>
      <c r="I3657" s="178">
        <v>1</v>
      </c>
      <c r="J3657" s="167">
        <v>10.48</v>
      </c>
      <c r="K3657" s="132"/>
      <c r="L3657" s="132"/>
      <c r="M3657" s="132"/>
    </row>
    <row r="3658" spans="1:21" s="1" customFormat="1" ht="14.25" outlineLevel="1">
      <c r="A3658" s="173"/>
      <c r="B3658" s="174"/>
      <c r="C3658" s="174" t="s">
        <v>97</v>
      </c>
      <c r="D3658" s="175"/>
      <c r="E3658" s="168"/>
      <c r="F3658" s="176">
        <v>1.2</v>
      </c>
      <c r="G3658" s="177" t="s">
        <v>98</v>
      </c>
      <c r="H3658" s="167">
        <v>10.8</v>
      </c>
      <c r="I3658" s="178">
        <v>1</v>
      </c>
      <c r="J3658" s="167">
        <v>10.8</v>
      </c>
      <c r="K3658" s="132"/>
      <c r="L3658" s="132"/>
      <c r="M3658" s="132"/>
    </row>
    <row r="3659" spans="1:21" s="1" customFormat="1" ht="14.25" outlineLevel="1">
      <c r="A3659" s="173"/>
      <c r="B3659" s="174"/>
      <c r="C3659" s="174" t="s">
        <v>829</v>
      </c>
      <c r="D3659" s="175" t="s">
        <v>91</v>
      </c>
      <c r="E3659" s="168">
        <v>80</v>
      </c>
      <c r="F3659" s="176"/>
      <c r="G3659" s="177"/>
      <c r="H3659" s="167">
        <v>29.12</v>
      </c>
      <c r="I3659" s="178">
        <v>68</v>
      </c>
      <c r="J3659" s="167">
        <v>24.75</v>
      </c>
      <c r="K3659" s="132"/>
      <c r="L3659" s="132"/>
      <c r="M3659" s="132"/>
    </row>
    <row r="3660" spans="1:21" s="1" customFormat="1" ht="14.25" outlineLevel="1">
      <c r="A3660" s="173"/>
      <c r="B3660" s="174"/>
      <c r="C3660" s="174" t="s">
        <v>830</v>
      </c>
      <c r="D3660" s="175" t="s">
        <v>91</v>
      </c>
      <c r="E3660" s="168">
        <v>60</v>
      </c>
      <c r="F3660" s="176"/>
      <c r="G3660" s="177"/>
      <c r="H3660" s="167">
        <v>21.84</v>
      </c>
      <c r="I3660" s="178">
        <v>48</v>
      </c>
      <c r="J3660" s="167">
        <v>17.47</v>
      </c>
      <c r="K3660" s="132"/>
      <c r="L3660" s="132"/>
      <c r="M3660" s="132"/>
    </row>
    <row r="3661" spans="1:21" s="1" customFormat="1" ht="14.25" outlineLevel="1">
      <c r="A3661" s="180"/>
      <c r="B3661" s="181"/>
      <c r="C3661" s="181" t="s">
        <v>93</v>
      </c>
      <c r="D3661" s="182" t="s">
        <v>94</v>
      </c>
      <c r="E3661" s="183">
        <v>0.35</v>
      </c>
      <c r="F3661" s="184"/>
      <c r="G3661" s="185" t="s">
        <v>771</v>
      </c>
      <c r="H3661" s="186">
        <v>3.78</v>
      </c>
      <c r="I3661" s="187"/>
      <c r="J3661" s="186"/>
      <c r="K3661" s="132"/>
      <c r="L3661" s="132"/>
      <c r="M3661" s="132"/>
    </row>
    <row r="3662" spans="1:21" s="1" customFormat="1" ht="15" outlineLevel="1">
      <c r="A3662" s="132"/>
      <c r="B3662" s="132"/>
      <c r="C3662" s="188" t="s">
        <v>95</v>
      </c>
      <c r="D3662" s="132"/>
      <c r="E3662" s="132"/>
      <c r="F3662" s="132"/>
      <c r="G3662" s="245">
        <v>108.64000000000001</v>
      </c>
      <c r="H3662" s="245"/>
      <c r="I3662" s="245">
        <v>99.9</v>
      </c>
      <c r="J3662" s="245"/>
      <c r="K3662" s="132"/>
      <c r="L3662" s="132"/>
      <c r="M3662" s="132"/>
      <c r="O3662" s="113">
        <v>108.64000000000001</v>
      </c>
      <c r="P3662" s="113">
        <v>99.9</v>
      </c>
    </row>
    <row r="3663" spans="1:21" s="1" customFormat="1" ht="28.5" outlineLevel="1">
      <c r="A3663" s="173" t="s">
        <v>717</v>
      </c>
      <c r="B3663" s="174" t="s">
        <v>1639</v>
      </c>
      <c r="C3663" s="174" t="s">
        <v>1640</v>
      </c>
      <c r="D3663" s="175" t="s">
        <v>460</v>
      </c>
      <c r="E3663" s="168">
        <v>5</v>
      </c>
      <c r="F3663" s="176"/>
      <c r="G3663" s="177"/>
      <c r="H3663" s="167"/>
      <c r="I3663" s="178" t="s">
        <v>98</v>
      </c>
      <c r="J3663" s="167"/>
      <c r="K3663" s="132"/>
      <c r="L3663" s="132"/>
      <c r="M3663" s="132"/>
      <c r="R3663" s="1">
        <v>120.16</v>
      </c>
      <c r="S3663" s="1">
        <v>102.14</v>
      </c>
      <c r="T3663" s="1">
        <v>84.9</v>
      </c>
      <c r="U3663" s="1">
        <v>67.92</v>
      </c>
    </row>
    <row r="3664" spans="1:21" s="1" customFormat="1" ht="14.25" outlineLevel="1">
      <c r="A3664" s="173"/>
      <c r="B3664" s="174"/>
      <c r="C3664" s="174" t="s">
        <v>88</v>
      </c>
      <c r="D3664" s="175"/>
      <c r="E3664" s="168"/>
      <c r="F3664" s="176">
        <v>18.14</v>
      </c>
      <c r="G3664" s="177" t="s">
        <v>1629</v>
      </c>
      <c r="H3664" s="167">
        <v>130.61000000000001</v>
      </c>
      <c r="I3664" s="178">
        <v>1</v>
      </c>
      <c r="J3664" s="167">
        <v>130.61000000000001</v>
      </c>
      <c r="K3664" s="132"/>
      <c r="L3664" s="132"/>
      <c r="M3664" s="132"/>
      <c r="Q3664" s="1">
        <v>130.61000000000001</v>
      </c>
    </row>
    <row r="3665" spans="1:21" s="1" customFormat="1" ht="14.25" outlineLevel="1">
      <c r="A3665" s="173"/>
      <c r="B3665" s="174"/>
      <c r="C3665" s="174" t="s">
        <v>97</v>
      </c>
      <c r="D3665" s="175"/>
      <c r="E3665" s="168"/>
      <c r="F3665" s="176">
        <v>12.63</v>
      </c>
      <c r="G3665" s="177" t="s">
        <v>98</v>
      </c>
      <c r="H3665" s="167">
        <v>63.15</v>
      </c>
      <c r="I3665" s="178">
        <v>1</v>
      </c>
      <c r="J3665" s="167">
        <v>63.15</v>
      </c>
      <c r="K3665" s="132"/>
      <c r="L3665" s="132"/>
      <c r="M3665" s="132"/>
    </row>
    <row r="3666" spans="1:21" s="1" customFormat="1" ht="14.25" outlineLevel="1">
      <c r="A3666" s="173"/>
      <c r="B3666" s="174"/>
      <c r="C3666" s="174" t="s">
        <v>829</v>
      </c>
      <c r="D3666" s="175" t="s">
        <v>91</v>
      </c>
      <c r="E3666" s="168">
        <v>92</v>
      </c>
      <c r="F3666" s="176"/>
      <c r="G3666" s="177"/>
      <c r="H3666" s="167">
        <v>120.16</v>
      </c>
      <c r="I3666" s="178">
        <v>78.2</v>
      </c>
      <c r="J3666" s="167">
        <v>102.14</v>
      </c>
      <c r="K3666" s="132"/>
      <c r="L3666" s="132"/>
      <c r="M3666" s="132"/>
    </row>
    <row r="3667" spans="1:21" s="1" customFormat="1" ht="14.25" outlineLevel="1">
      <c r="A3667" s="173"/>
      <c r="B3667" s="174"/>
      <c r="C3667" s="174" t="s">
        <v>830</v>
      </c>
      <c r="D3667" s="175" t="s">
        <v>91</v>
      </c>
      <c r="E3667" s="168">
        <v>65</v>
      </c>
      <c r="F3667" s="176"/>
      <c r="G3667" s="177"/>
      <c r="H3667" s="167">
        <v>84.9</v>
      </c>
      <c r="I3667" s="178">
        <v>52</v>
      </c>
      <c r="J3667" s="167">
        <v>67.92</v>
      </c>
      <c r="K3667" s="132"/>
      <c r="L3667" s="132"/>
      <c r="M3667" s="132"/>
    </row>
    <row r="3668" spans="1:21" s="1" customFormat="1" ht="14.25" outlineLevel="1">
      <c r="A3668" s="180"/>
      <c r="B3668" s="181"/>
      <c r="C3668" s="181" t="s">
        <v>93</v>
      </c>
      <c r="D3668" s="182" t="s">
        <v>94</v>
      </c>
      <c r="E3668" s="183">
        <v>2</v>
      </c>
      <c r="F3668" s="184"/>
      <c r="G3668" s="185" t="s">
        <v>1629</v>
      </c>
      <c r="H3668" s="186">
        <v>14.399999999999999</v>
      </c>
      <c r="I3668" s="187"/>
      <c r="J3668" s="186"/>
      <c r="K3668" s="132"/>
      <c r="L3668" s="132"/>
      <c r="M3668" s="132"/>
    </row>
    <row r="3669" spans="1:21" s="1" customFormat="1" ht="15" outlineLevel="1">
      <c r="A3669" s="132"/>
      <c r="B3669" s="132"/>
      <c r="C3669" s="188" t="s">
        <v>95</v>
      </c>
      <c r="D3669" s="132"/>
      <c r="E3669" s="132"/>
      <c r="F3669" s="132"/>
      <c r="G3669" s="245">
        <v>398.82000000000005</v>
      </c>
      <c r="H3669" s="245"/>
      <c r="I3669" s="245">
        <v>363.82</v>
      </c>
      <c r="J3669" s="245"/>
      <c r="K3669" s="132"/>
      <c r="L3669" s="132"/>
      <c r="M3669" s="132"/>
      <c r="O3669" s="113">
        <v>398.82000000000005</v>
      </c>
      <c r="P3669" s="113">
        <v>363.82</v>
      </c>
    </row>
    <row r="3670" spans="1:21" s="1" customFormat="1" ht="68.25" outlineLevel="1">
      <c r="A3670" s="180" t="s">
        <v>427</v>
      </c>
      <c r="B3670" s="181" t="s">
        <v>434</v>
      </c>
      <c r="C3670" s="181" t="s">
        <v>332</v>
      </c>
      <c r="D3670" s="182" t="s">
        <v>454</v>
      </c>
      <c r="E3670" s="183">
        <v>5</v>
      </c>
      <c r="F3670" s="184">
        <v>34.04</v>
      </c>
      <c r="G3670" s="185" t="s">
        <v>98</v>
      </c>
      <c r="H3670" s="186">
        <v>170.2</v>
      </c>
      <c r="I3670" s="187">
        <v>1</v>
      </c>
      <c r="J3670" s="186">
        <v>170.2</v>
      </c>
      <c r="K3670" s="132"/>
      <c r="L3670" s="132"/>
      <c r="M3670" s="132"/>
      <c r="R3670" s="1">
        <v>0</v>
      </c>
      <c r="S3670" s="1">
        <v>0</v>
      </c>
      <c r="T3670" s="1">
        <v>0</v>
      </c>
      <c r="U3670" s="1">
        <v>0</v>
      </c>
    </row>
    <row r="3671" spans="1:21" s="1" customFormat="1" ht="15" outlineLevel="1">
      <c r="A3671" s="132"/>
      <c r="B3671" s="132"/>
      <c r="C3671" s="188" t="s">
        <v>95</v>
      </c>
      <c r="D3671" s="132"/>
      <c r="E3671" s="132"/>
      <c r="F3671" s="132"/>
      <c r="G3671" s="245">
        <v>170.2</v>
      </c>
      <c r="H3671" s="245"/>
      <c r="I3671" s="245">
        <v>170.2</v>
      </c>
      <c r="J3671" s="245"/>
      <c r="K3671" s="132"/>
      <c r="L3671" s="132"/>
      <c r="M3671" s="132"/>
      <c r="O3671" s="1">
        <v>170.2</v>
      </c>
      <c r="P3671" s="1">
        <v>170.2</v>
      </c>
    </row>
    <row r="3672" spans="1:21" s="1" customFormat="1" ht="57" outlineLevel="1">
      <c r="A3672" s="173" t="s">
        <v>431</v>
      </c>
      <c r="B3672" s="174" t="s">
        <v>1641</v>
      </c>
      <c r="C3672" s="174" t="s">
        <v>1642</v>
      </c>
      <c r="D3672" s="175" t="s">
        <v>460</v>
      </c>
      <c r="E3672" s="168">
        <v>1</v>
      </c>
      <c r="F3672" s="176"/>
      <c r="G3672" s="177"/>
      <c r="H3672" s="167"/>
      <c r="I3672" s="178" t="s">
        <v>98</v>
      </c>
      <c r="J3672" s="167"/>
      <c r="K3672" s="132"/>
      <c r="L3672" s="132"/>
      <c r="M3672" s="132"/>
      <c r="R3672" s="1">
        <v>52.72</v>
      </c>
      <c r="S3672" s="1">
        <v>44.81</v>
      </c>
      <c r="T3672" s="1">
        <v>36.07</v>
      </c>
      <c r="U3672" s="1">
        <v>28.85</v>
      </c>
    </row>
    <row r="3673" spans="1:21" s="1" customFormat="1" ht="14.25" outlineLevel="1">
      <c r="A3673" s="173"/>
      <c r="B3673" s="174"/>
      <c r="C3673" s="174" t="s">
        <v>88</v>
      </c>
      <c r="D3673" s="175"/>
      <c r="E3673" s="168"/>
      <c r="F3673" s="176">
        <v>34.619999999999997</v>
      </c>
      <c r="G3673" s="177" t="s">
        <v>1629</v>
      </c>
      <c r="H3673" s="167">
        <v>49.85</v>
      </c>
      <c r="I3673" s="178">
        <v>1</v>
      </c>
      <c r="J3673" s="167">
        <v>49.85</v>
      </c>
      <c r="K3673" s="132"/>
      <c r="L3673" s="132"/>
      <c r="M3673" s="132"/>
      <c r="Q3673" s="1">
        <v>49.85</v>
      </c>
    </row>
    <row r="3674" spans="1:21" s="1" customFormat="1" ht="14.25" outlineLevel="1">
      <c r="A3674" s="173"/>
      <c r="B3674" s="174"/>
      <c r="C3674" s="174" t="s">
        <v>89</v>
      </c>
      <c r="D3674" s="175"/>
      <c r="E3674" s="168"/>
      <c r="F3674" s="176">
        <v>73.64</v>
      </c>
      <c r="G3674" s="177" t="s">
        <v>1629</v>
      </c>
      <c r="H3674" s="167">
        <v>106.04</v>
      </c>
      <c r="I3674" s="178">
        <v>1</v>
      </c>
      <c r="J3674" s="167">
        <v>106.04</v>
      </c>
      <c r="K3674" s="132"/>
      <c r="L3674" s="132"/>
      <c r="M3674" s="132"/>
    </row>
    <row r="3675" spans="1:21" s="1" customFormat="1" ht="14.25" outlineLevel="1">
      <c r="A3675" s="173"/>
      <c r="B3675" s="174"/>
      <c r="C3675" s="174" t="s">
        <v>96</v>
      </c>
      <c r="D3675" s="175"/>
      <c r="E3675" s="168"/>
      <c r="F3675" s="176">
        <v>3.92</v>
      </c>
      <c r="G3675" s="177" t="s">
        <v>1629</v>
      </c>
      <c r="H3675" s="179">
        <v>5.64</v>
      </c>
      <c r="I3675" s="178">
        <v>1</v>
      </c>
      <c r="J3675" s="179">
        <v>5.64</v>
      </c>
      <c r="K3675" s="132"/>
      <c r="L3675" s="132"/>
      <c r="M3675" s="132"/>
      <c r="Q3675" s="1">
        <v>5.64</v>
      </c>
    </row>
    <row r="3676" spans="1:21" s="1" customFormat="1" ht="14.25" outlineLevel="1">
      <c r="A3676" s="173"/>
      <c r="B3676" s="174"/>
      <c r="C3676" s="174" t="s">
        <v>97</v>
      </c>
      <c r="D3676" s="175"/>
      <c r="E3676" s="168"/>
      <c r="F3676" s="176">
        <v>293.23</v>
      </c>
      <c r="G3676" s="177" t="s">
        <v>98</v>
      </c>
      <c r="H3676" s="167">
        <v>293.23</v>
      </c>
      <c r="I3676" s="178">
        <v>1</v>
      </c>
      <c r="J3676" s="167">
        <v>293.23</v>
      </c>
      <c r="K3676" s="132"/>
      <c r="L3676" s="132"/>
      <c r="M3676" s="132"/>
    </row>
    <row r="3677" spans="1:21" s="1" customFormat="1" ht="14.25" outlineLevel="1">
      <c r="A3677" s="173"/>
      <c r="B3677" s="174"/>
      <c r="C3677" s="174" t="s">
        <v>829</v>
      </c>
      <c r="D3677" s="175" t="s">
        <v>91</v>
      </c>
      <c r="E3677" s="168">
        <v>95</v>
      </c>
      <c r="F3677" s="176"/>
      <c r="G3677" s="177"/>
      <c r="H3677" s="167">
        <v>52.72</v>
      </c>
      <c r="I3677" s="178">
        <v>80.75</v>
      </c>
      <c r="J3677" s="167">
        <v>44.81</v>
      </c>
      <c r="K3677" s="132"/>
      <c r="L3677" s="132"/>
      <c r="M3677" s="132"/>
    </row>
    <row r="3678" spans="1:21" s="1" customFormat="1" ht="14.25" outlineLevel="1">
      <c r="A3678" s="173"/>
      <c r="B3678" s="174"/>
      <c r="C3678" s="174" t="s">
        <v>830</v>
      </c>
      <c r="D3678" s="175" t="s">
        <v>91</v>
      </c>
      <c r="E3678" s="168">
        <v>65</v>
      </c>
      <c r="F3678" s="176"/>
      <c r="G3678" s="177"/>
      <c r="H3678" s="167">
        <v>36.07</v>
      </c>
      <c r="I3678" s="178">
        <v>52</v>
      </c>
      <c r="J3678" s="167">
        <v>28.85</v>
      </c>
      <c r="K3678" s="132"/>
      <c r="L3678" s="132"/>
      <c r="M3678" s="132"/>
    </row>
    <row r="3679" spans="1:21" s="1" customFormat="1" ht="14.25" outlineLevel="1">
      <c r="A3679" s="180"/>
      <c r="B3679" s="181"/>
      <c r="C3679" s="181" t="s">
        <v>93</v>
      </c>
      <c r="D3679" s="182" t="s">
        <v>94</v>
      </c>
      <c r="E3679" s="183">
        <v>3.49</v>
      </c>
      <c r="F3679" s="184"/>
      <c r="G3679" s="185" t="s">
        <v>1629</v>
      </c>
      <c r="H3679" s="186">
        <v>5.0255999999999998</v>
      </c>
      <c r="I3679" s="187"/>
      <c r="J3679" s="186"/>
      <c r="K3679" s="132"/>
      <c r="L3679" s="132"/>
      <c r="M3679" s="132"/>
    </row>
    <row r="3680" spans="1:21" s="1" customFormat="1" ht="15" outlineLevel="1">
      <c r="A3680" s="132"/>
      <c r="B3680" s="132"/>
      <c r="C3680" s="188" t="s">
        <v>95</v>
      </c>
      <c r="D3680" s="132"/>
      <c r="E3680" s="132"/>
      <c r="F3680" s="132"/>
      <c r="G3680" s="245">
        <v>537.91000000000008</v>
      </c>
      <c r="H3680" s="245"/>
      <c r="I3680" s="245">
        <v>522.78</v>
      </c>
      <c r="J3680" s="245"/>
      <c r="K3680" s="132"/>
      <c r="L3680" s="132"/>
      <c r="M3680" s="132"/>
      <c r="O3680" s="113">
        <v>537.91000000000008</v>
      </c>
      <c r="P3680" s="113">
        <v>522.78</v>
      </c>
    </row>
    <row r="3681" spans="1:32" s="1" customFormat="1" ht="54" outlineLevel="1">
      <c r="A3681" s="180" t="s">
        <v>433</v>
      </c>
      <c r="B3681" s="181" t="s">
        <v>434</v>
      </c>
      <c r="C3681" s="181" t="s">
        <v>333</v>
      </c>
      <c r="D3681" s="182" t="s">
        <v>454</v>
      </c>
      <c r="E3681" s="183">
        <v>1</v>
      </c>
      <c r="F3681" s="184">
        <v>917.88</v>
      </c>
      <c r="G3681" s="185" t="s">
        <v>98</v>
      </c>
      <c r="H3681" s="186">
        <v>917.88</v>
      </c>
      <c r="I3681" s="187">
        <v>1</v>
      </c>
      <c r="J3681" s="186">
        <v>917.88</v>
      </c>
      <c r="K3681" s="132"/>
      <c r="L3681" s="132"/>
      <c r="M3681" s="132"/>
      <c r="R3681" s="1">
        <v>0</v>
      </c>
      <c r="S3681" s="1">
        <v>0</v>
      </c>
      <c r="T3681" s="1">
        <v>0</v>
      </c>
      <c r="U3681" s="1">
        <v>0</v>
      </c>
    </row>
    <row r="3682" spans="1:32" s="1" customFormat="1" ht="15" outlineLevel="1">
      <c r="A3682" s="132"/>
      <c r="B3682" s="132"/>
      <c r="C3682" s="188" t="s">
        <v>95</v>
      </c>
      <c r="D3682" s="132"/>
      <c r="E3682" s="132"/>
      <c r="F3682" s="132"/>
      <c r="G3682" s="245">
        <v>917.88</v>
      </c>
      <c r="H3682" s="245"/>
      <c r="I3682" s="245">
        <v>917.88</v>
      </c>
      <c r="J3682" s="245"/>
      <c r="K3682" s="132"/>
      <c r="L3682" s="132"/>
      <c r="M3682" s="132"/>
      <c r="O3682" s="1">
        <v>917.88</v>
      </c>
      <c r="P3682" s="1">
        <v>917.88</v>
      </c>
    </row>
    <row r="3683" spans="1:32" s="1" customFormat="1" outlineLevel="1">
      <c r="A3683" s="132"/>
      <c r="B3683" s="132"/>
      <c r="C3683" s="132"/>
      <c r="D3683" s="132"/>
      <c r="E3683" s="132"/>
      <c r="F3683" s="132"/>
      <c r="G3683" s="132"/>
      <c r="H3683" s="132"/>
      <c r="I3683" s="132"/>
      <c r="J3683" s="132"/>
      <c r="K3683" s="132"/>
      <c r="L3683" s="132"/>
      <c r="M3683" s="132"/>
    </row>
    <row r="3684" spans="1:32" s="1" customFormat="1" ht="15" outlineLevel="1">
      <c r="A3684" s="253" t="s">
        <v>1643</v>
      </c>
      <c r="B3684" s="253"/>
      <c r="C3684" s="253"/>
      <c r="D3684" s="253"/>
      <c r="E3684" s="253"/>
      <c r="F3684" s="253"/>
      <c r="G3684" s="245">
        <v>7023.64</v>
      </c>
      <c r="H3684" s="245"/>
      <c r="I3684" s="245">
        <v>6833.32</v>
      </c>
      <c r="J3684" s="245"/>
      <c r="K3684" s="132"/>
      <c r="L3684" s="132"/>
      <c r="M3684" s="132"/>
      <c r="AF3684" s="117" t="s">
        <v>1643</v>
      </c>
    </row>
    <row r="3685" spans="1:32" s="1" customFormat="1" outlineLevel="1">
      <c r="A3685" s="132"/>
      <c r="B3685" s="132"/>
      <c r="C3685" s="132"/>
      <c r="D3685" s="132"/>
      <c r="E3685" s="132"/>
      <c r="F3685" s="132"/>
      <c r="G3685" s="132"/>
      <c r="H3685" s="132"/>
      <c r="I3685" s="132"/>
      <c r="J3685" s="132"/>
      <c r="K3685" s="132"/>
      <c r="L3685" s="132"/>
      <c r="M3685" s="132"/>
    </row>
    <row r="3686" spans="1:32" s="1" customFormat="1" outlineLevel="1">
      <c r="A3686" s="132"/>
      <c r="B3686" s="132"/>
      <c r="C3686" s="132"/>
      <c r="D3686" s="132"/>
      <c r="E3686" s="132"/>
      <c r="F3686" s="132"/>
      <c r="G3686" s="132"/>
      <c r="H3686" s="132"/>
      <c r="I3686" s="132"/>
      <c r="J3686" s="132"/>
      <c r="K3686" s="132"/>
      <c r="L3686" s="132"/>
      <c r="M3686" s="132"/>
    </row>
    <row r="3687" spans="1:32" s="1" customFormat="1" outlineLevel="1">
      <c r="A3687" s="132"/>
      <c r="B3687" s="132"/>
      <c r="C3687" s="132"/>
      <c r="D3687" s="132"/>
      <c r="E3687" s="132"/>
      <c r="F3687" s="132"/>
      <c r="G3687" s="132"/>
      <c r="H3687" s="132"/>
      <c r="I3687" s="132"/>
      <c r="J3687" s="132"/>
      <c r="K3687" s="132"/>
      <c r="L3687" s="132"/>
      <c r="M3687" s="132"/>
    </row>
    <row r="3688" spans="1:32" s="1" customFormat="1" ht="16.5" outlineLevel="1">
      <c r="A3688" s="244" t="s">
        <v>1644</v>
      </c>
      <c r="B3688" s="244"/>
      <c r="C3688" s="244"/>
      <c r="D3688" s="244"/>
      <c r="E3688" s="244"/>
      <c r="F3688" s="244"/>
      <c r="G3688" s="244"/>
      <c r="H3688" s="244"/>
      <c r="I3688" s="244"/>
      <c r="J3688" s="244"/>
      <c r="K3688" s="132"/>
      <c r="L3688" s="132"/>
      <c r="M3688" s="132"/>
      <c r="AE3688" s="97" t="s">
        <v>1644</v>
      </c>
    </row>
    <row r="3689" spans="1:32" s="1" customFormat="1" ht="71.25" outlineLevel="1">
      <c r="A3689" s="173" t="s">
        <v>726</v>
      </c>
      <c r="B3689" s="174" t="s">
        <v>902</v>
      </c>
      <c r="C3689" s="174" t="s">
        <v>903</v>
      </c>
      <c r="D3689" s="175" t="s">
        <v>530</v>
      </c>
      <c r="E3689" s="168">
        <v>1.7</v>
      </c>
      <c r="F3689" s="176"/>
      <c r="G3689" s="177"/>
      <c r="H3689" s="167"/>
      <c r="I3689" s="178" t="s">
        <v>98</v>
      </c>
      <c r="J3689" s="167"/>
      <c r="K3689" s="132"/>
      <c r="L3689" s="132"/>
      <c r="M3689" s="132"/>
      <c r="R3689" s="1">
        <v>908.68</v>
      </c>
      <c r="S3689" s="1">
        <v>772.38</v>
      </c>
      <c r="T3689" s="1">
        <v>621.73</v>
      </c>
      <c r="U3689" s="1">
        <v>497.39</v>
      </c>
    </row>
    <row r="3690" spans="1:32" s="1" customFormat="1" outlineLevel="1">
      <c r="A3690" s="132"/>
      <c r="B3690" s="132"/>
      <c r="C3690" s="189" t="s">
        <v>1645</v>
      </c>
      <c r="D3690" s="132"/>
      <c r="E3690" s="132"/>
      <c r="F3690" s="132"/>
      <c r="G3690" s="132"/>
      <c r="H3690" s="132"/>
      <c r="I3690" s="132"/>
      <c r="J3690" s="132"/>
      <c r="K3690" s="132"/>
      <c r="L3690" s="132"/>
      <c r="M3690" s="132"/>
    </row>
    <row r="3691" spans="1:32" s="1" customFormat="1" ht="14.25" outlineLevel="1">
      <c r="A3691" s="173"/>
      <c r="B3691" s="174"/>
      <c r="C3691" s="174" t="s">
        <v>88</v>
      </c>
      <c r="D3691" s="175"/>
      <c r="E3691" s="168"/>
      <c r="F3691" s="176">
        <v>388.03</v>
      </c>
      <c r="G3691" s="177" t="s">
        <v>1629</v>
      </c>
      <c r="H3691" s="167">
        <v>949.9</v>
      </c>
      <c r="I3691" s="178">
        <v>1</v>
      </c>
      <c r="J3691" s="167">
        <v>949.9</v>
      </c>
      <c r="K3691" s="132"/>
      <c r="L3691" s="132"/>
      <c r="M3691" s="132"/>
      <c r="Q3691" s="1">
        <v>949.9</v>
      </c>
    </row>
    <row r="3692" spans="1:32" s="1" customFormat="1" ht="14.25" outlineLevel="1">
      <c r="A3692" s="173"/>
      <c r="B3692" s="174"/>
      <c r="C3692" s="174" t="s">
        <v>89</v>
      </c>
      <c r="D3692" s="175"/>
      <c r="E3692" s="168"/>
      <c r="F3692" s="176">
        <v>70.430000000000007</v>
      </c>
      <c r="G3692" s="177" t="s">
        <v>1629</v>
      </c>
      <c r="H3692" s="167">
        <v>172.41</v>
      </c>
      <c r="I3692" s="178">
        <v>1</v>
      </c>
      <c r="J3692" s="167">
        <v>172.41</v>
      </c>
      <c r="K3692" s="132"/>
      <c r="L3692" s="132"/>
      <c r="M3692" s="132"/>
    </row>
    <row r="3693" spans="1:32" s="1" customFormat="1" ht="14.25" outlineLevel="1">
      <c r="A3693" s="173"/>
      <c r="B3693" s="174"/>
      <c r="C3693" s="174" t="s">
        <v>96</v>
      </c>
      <c r="D3693" s="175"/>
      <c r="E3693" s="168"/>
      <c r="F3693" s="176">
        <v>2.7</v>
      </c>
      <c r="G3693" s="177" t="s">
        <v>1629</v>
      </c>
      <c r="H3693" s="179">
        <v>6.61</v>
      </c>
      <c r="I3693" s="178">
        <v>1</v>
      </c>
      <c r="J3693" s="179">
        <v>6.61</v>
      </c>
      <c r="K3693" s="132"/>
      <c r="L3693" s="132"/>
      <c r="M3693" s="132"/>
      <c r="Q3693" s="1">
        <v>6.61</v>
      </c>
    </row>
    <row r="3694" spans="1:32" s="1" customFormat="1" ht="14.25" outlineLevel="1">
      <c r="A3694" s="173"/>
      <c r="B3694" s="174"/>
      <c r="C3694" s="174" t="s">
        <v>97</v>
      </c>
      <c r="D3694" s="175"/>
      <c r="E3694" s="168"/>
      <c r="F3694" s="176">
        <v>191.35</v>
      </c>
      <c r="G3694" s="177" t="s">
        <v>98</v>
      </c>
      <c r="H3694" s="167">
        <v>325.3</v>
      </c>
      <c r="I3694" s="178">
        <v>1</v>
      </c>
      <c r="J3694" s="167">
        <v>325.3</v>
      </c>
      <c r="K3694" s="132"/>
      <c r="L3694" s="132"/>
      <c r="M3694" s="132"/>
    </row>
    <row r="3695" spans="1:32" s="1" customFormat="1" ht="14.25" outlineLevel="1">
      <c r="A3695" s="173"/>
      <c r="B3695" s="174"/>
      <c r="C3695" s="174" t="s">
        <v>829</v>
      </c>
      <c r="D3695" s="175" t="s">
        <v>91</v>
      </c>
      <c r="E3695" s="168">
        <v>95</v>
      </c>
      <c r="F3695" s="176"/>
      <c r="G3695" s="177"/>
      <c r="H3695" s="167">
        <v>908.68</v>
      </c>
      <c r="I3695" s="178">
        <v>80.75</v>
      </c>
      <c r="J3695" s="167">
        <v>772.38</v>
      </c>
      <c r="K3695" s="132"/>
      <c r="L3695" s="132"/>
      <c r="M3695" s="132"/>
    </row>
    <row r="3696" spans="1:32" s="1" customFormat="1" ht="14.25" outlineLevel="1">
      <c r="A3696" s="173"/>
      <c r="B3696" s="174"/>
      <c r="C3696" s="174" t="s">
        <v>830</v>
      </c>
      <c r="D3696" s="175" t="s">
        <v>91</v>
      </c>
      <c r="E3696" s="168">
        <v>65</v>
      </c>
      <c r="F3696" s="176"/>
      <c r="G3696" s="177"/>
      <c r="H3696" s="167">
        <v>621.73</v>
      </c>
      <c r="I3696" s="178">
        <v>52</v>
      </c>
      <c r="J3696" s="167">
        <v>497.39</v>
      </c>
      <c r="K3696" s="132"/>
      <c r="L3696" s="132"/>
      <c r="M3696" s="132"/>
    </row>
    <row r="3697" spans="1:21" s="1" customFormat="1" ht="14.25" outlineLevel="1">
      <c r="A3697" s="180"/>
      <c r="B3697" s="181"/>
      <c r="C3697" s="181" t="s">
        <v>93</v>
      </c>
      <c r="D3697" s="182" t="s">
        <v>94</v>
      </c>
      <c r="E3697" s="183">
        <v>41.28</v>
      </c>
      <c r="F3697" s="184"/>
      <c r="G3697" s="185" t="s">
        <v>1629</v>
      </c>
      <c r="H3697" s="186">
        <v>101.05343999999999</v>
      </c>
      <c r="I3697" s="187"/>
      <c r="J3697" s="186"/>
      <c r="K3697" s="132"/>
      <c r="L3697" s="132"/>
      <c r="M3697" s="132"/>
    </row>
    <row r="3698" spans="1:21" s="1" customFormat="1" ht="15" outlineLevel="1">
      <c r="A3698" s="132"/>
      <c r="B3698" s="132"/>
      <c r="C3698" s="188" t="s">
        <v>95</v>
      </c>
      <c r="D3698" s="132"/>
      <c r="E3698" s="132"/>
      <c r="F3698" s="132"/>
      <c r="G3698" s="245">
        <v>2978.02</v>
      </c>
      <c r="H3698" s="245"/>
      <c r="I3698" s="245">
        <v>2717.38</v>
      </c>
      <c r="J3698" s="245"/>
      <c r="K3698" s="132"/>
      <c r="L3698" s="132"/>
      <c r="M3698" s="132"/>
      <c r="O3698" s="113">
        <v>2978.02</v>
      </c>
      <c r="P3698" s="113">
        <v>2717.38</v>
      </c>
    </row>
    <row r="3699" spans="1:21" s="1" customFormat="1" ht="153.75" outlineLevel="1">
      <c r="A3699" s="173" t="s">
        <v>728</v>
      </c>
      <c r="B3699" s="174" t="s">
        <v>1646</v>
      </c>
      <c r="C3699" s="174" t="s">
        <v>334</v>
      </c>
      <c r="D3699" s="175" t="s">
        <v>1647</v>
      </c>
      <c r="E3699" s="168">
        <v>2.5499999999999998E-2</v>
      </c>
      <c r="F3699" s="176">
        <v>4182.6899999999996</v>
      </c>
      <c r="G3699" s="177" t="s">
        <v>98</v>
      </c>
      <c r="H3699" s="167">
        <v>106.66</v>
      </c>
      <c r="I3699" s="178">
        <v>1</v>
      </c>
      <c r="J3699" s="167">
        <v>106.66</v>
      </c>
      <c r="K3699" s="132"/>
      <c r="L3699" s="132"/>
      <c r="M3699" s="132"/>
      <c r="R3699" s="1">
        <v>0</v>
      </c>
      <c r="S3699" s="1">
        <v>0</v>
      </c>
      <c r="T3699" s="1">
        <v>0</v>
      </c>
      <c r="U3699" s="1">
        <v>0</v>
      </c>
    </row>
    <row r="3700" spans="1:21" s="1" customFormat="1" outlineLevel="1">
      <c r="A3700" s="190"/>
      <c r="B3700" s="190"/>
      <c r="C3700" s="191" t="s">
        <v>1648</v>
      </c>
      <c r="D3700" s="190"/>
      <c r="E3700" s="190"/>
      <c r="F3700" s="190"/>
      <c r="G3700" s="190"/>
      <c r="H3700" s="190"/>
      <c r="I3700" s="190"/>
      <c r="J3700" s="190"/>
      <c r="K3700" s="132"/>
      <c r="L3700" s="132"/>
      <c r="M3700" s="132"/>
    </row>
    <row r="3701" spans="1:21" s="1" customFormat="1" ht="15" outlineLevel="1">
      <c r="A3701" s="132"/>
      <c r="B3701" s="132"/>
      <c r="C3701" s="188" t="s">
        <v>95</v>
      </c>
      <c r="D3701" s="132"/>
      <c r="E3701" s="132"/>
      <c r="F3701" s="132"/>
      <c r="G3701" s="245">
        <v>106.66</v>
      </c>
      <c r="H3701" s="245"/>
      <c r="I3701" s="245">
        <v>106.66</v>
      </c>
      <c r="J3701" s="245"/>
      <c r="K3701" s="132"/>
      <c r="L3701" s="132"/>
      <c r="M3701" s="132"/>
      <c r="O3701" s="1">
        <v>106.66</v>
      </c>
      <c r="P3701" s="1">
        <v>106.66</v>
      </c>
    </row>
    <row r="3702" spans="1:21" s="1" customFormat="1" ht="153.75" outlineLevel="1">
      <c r="A3702" s="173" t="s">
        <v>731</v>
      </c>
      <c r="B3702" s="174" t="s">
        <v>1649</v>
      </c>
      <c r="C3702" s="174" t="s">
        <v>335</v>
      </c>
      <c r="D3702" s="175" t="s">
        <v>1647</v>
      </c>
      <c r="E3702" s="168">
        <v>8.1600000000000006E-2</v>
      </c>
      <c r="F3702" s="176">
        <v>8248.23</v>
      </c>
      <c r="G3702" s="177" t="s">
        <v>98</v>
      </c>
      <c r="H3702" s="167">
        <v>673.06</v>
      </c>
      <c r="I3702" s="178">
        <v>1</v>
      </c>
      <c r="J3702" s="167">
        <v>673.06</v>
      </c>
      <c r="K3702" s="132"/>
      <c r="L3702" s="132"/>
      <c r="M3702" s="132"/>
      <c r="R3702" s="1">
        <v>0</v>
      </c>
      <c r="S3702" s="1">
        <v>0</v>
      </c>
      <c r="T3702" s="1">
        <v>0</v>
      </c>
      <c r="U3702" s="1">
        <v>0</v>
      </c>
    </row>
    <row r="3703" spans="1:21" s="1" customFormat="1" outlineLevel="1">
      <c r="A3703" s="190"/>
      <c r="B3703" s="190"/>
      <c r="C3703" s="191" t="s">
        <v>1650</v>
      </c>
      <c r="D3703" s="190"/>
      <c r="E3703" s="190"/>
      <c r="F3703" s="190"/>
      <c r="G3703" s="190"/>
      <c r="H3703" s="190"/>
      <c r="I3703" s="190"/>
      <c r="J3703" s="190"/>
      <c r="K3703" s="132"/>
      <c r="L3703" s="132"/>
      <c r="M3703" s="132"/>
    </row>
    <row r="3704" spans="1:21" s="1" customFormat="1" ht="15" outlineLevel="1">
      <c r="A3704" s="132"/>
      <c r="B3704" s="132"/>
      <c r="C3704" s="188" t="s">
        <v>95</v>
      </c>
      <c r="D3704" s="132"/>
      <c r="E3704" s="132"/>
      <c r="F3704" s="132"/>
      <c r="G3704" s="245">
        <v>673.06</v>
      </c>
      <c r="H3704" s="245"/>
      <c r="I3704" s="245">
        <v>673.06</v>
      </c>
      <c r="J3704" s="245"/>
      <c r="K3704" s="132"/>
      <c r="L3704" s="132"/>
      <c r="M3704" s="132"/>
      <c r="O3704" s="1">
        <v>673.06</v>
      </c>
      <c r="P3704" s="1">
        <v>673.06</v>
      </c>
    </row>
    <row r="3705" spans="1:21" s="1" customFormat="1" ht="153.75" outlineLevel="1">
      <c r="A3705" s="173" t="s">
        <v>436</v>
      </c>
      <c r="B3705" s="174" t="s">
        <v>1651</v>
      </c>
      <c r="C3705" s="174" t="s">
        <v>336</v>
      </c>
      <c r="D3705" s="175" t="s">
        <v>1647</v>
      </c>
      <c r="E3705" s="168">
        <v>4.5900000000000003E-2</v>
      </c>
      <c r="F3705" s="176">
        <v>10225.66</v>
      </c>
      <c r="G3705" s="177" t="s">
        <v>98</v>
      </c>
      <c r="H3705" s="167">
        <v>469.36</v>
      </c>
      <c r="I3705" s="178">
        <v>1</v>
      </c>
      <c r="J3705" s="167">
        <v>469.36</v>
      </c>
      <c r="K3705" s="132"/>
      <c r="L3705" s="132"/>
      <c r="M3705" s="132"/>
      <c r="R3705" s="1">
        <v>0</v>
      </c>
      <c r="S3705" s="1">
        <v>0</v>
      </c>
      <c r="T3705" s="1">
        <v>0</v>
      </c>
      <c r="U3705" s="1">
        <v>0</v>
      </c>
    </row>
    <row r="3706" spans="1:21" s="1" customFormat="1" outlineLevel="1">
      <c r="A3706" s="190"/>
      <c r="B3706" s="190"/>
      <c r="C3706" s="191" t="s">
        <v>1652</v>
      </c>
      <c r="D3706" s="190"/>
      <c r="E3706" s="190"/>
      <c r="F3706" s="190"/>
      <c r="G3706" s="190"/>
      <c r="H3706" s="190"/>
      <c r="I3706" s="190"/>
      <c r="J3706" s="190"/>
      <c r="K3706" s="132"/>
      <c r="L3706" s="132"/>
      <c r="M3706" s="132"/>
    </row>
    <row r="3707" spans="1:21" s="1" customFormat="1" ht="15" outlineLevel="1">
      <c r="A3707" s="132"/>
      <c r="B3707" s="132"/>
      <c r="C3707" s="188" t="s">
        <v>95</v>
      </c>
      <c r="D3707" s="132"/>
      <c r="E3707" s="132"/>
      <c r="F3707" s="132"/>
      <c r="G3707" s="245">
        <v>469.36</v>
      </c>
      <c r="H3707" s="245"/>
      <c r="I3707" s="245">
        <v>469.36</v>
      </c>
      <c r="J3707" s="245"/>
      <c r="K3707" s="132"/>
      <c r="L3707" s="132"/>
      <c r="M3707" s="132"/>
      <c r="O3707" s="1">
        <v>469.36</v>
      </c>
      <c r="P3707" s="1">
        <v>469.36</v>
      </c>
    </row>
    <row r="3708" spans="1:21" s="1" customFormat="1" ht="39.75" outlineLevel="1">
      <c r="A3708" s="173" t="s">
        <v>440</v>
      </c>
      <c r="B3708" s="174" t="s">
        <v>434</v>
      </c>
      <c r="C3708" s="174" t="s">
        <v>337</v>
      </c>
      <c r="D3708" s="175" t="s">
        <v>687</v>
      </c>
      <c r="E3708" s="168">
        <v>20.399999999999999</v>
      </c>
      <c r="F3708" s="176">
        <v>3.3</v>
      </c>
      <c r="G3708" s="177" t="s">
        <v>98</v>
      </c>
      <c r="H3708" s="167">
        <v>67.319999999999993</v>
      </c>
      <c r="I3708" s="178">
        <v>1</v>
      </c>
      <c r="J3708" s="167">
        <v>67.319999999999993</v>
      </c>
      <c r="K3708" s="132"/>
      <c r="L3708" s="132"/>
      <c r="M3708" s="132"/>
      <c r="R3708" s="1">
        <v>0</v>
      </c>
      <c r="S3708" s="1">
        <v>0</v>
      </c>
      <c r="T3708" s="1">
        <v>0</v>
      </c>
      <c r="U3708" s="1">
        <v>0</v>
      </c>
    </row>
    <row r="3709" spans="1:21" s="1" customFormat="1" outlineLevel="1">
      <c r="A3709" s="190"/>
      <c r="B3709" s="190"/>
      <c r="C3709" s="191" t="s">
        <v>1653</v>
      </c>
      <c r="D3709" s="190"/>
      <c r="E3709" s="190"/>
      <c r="F3709" s="190"/>
      <c r="G3709" s="190"/>
      <c r="H3709" s="190"/>
      <c r="I3709" s="190"/>
      <c r="J3709" s="190"/>
      <c r="K3709" s="132"/>
      <c r="L3709" s="132"/>
      <c r="M3709" s="132"/>
    </row>
    <row r="3710" spans="1:21" s="1" customFormat="1" ht="15" outlineLevel="1">
      <c r="A3710" s="132"/>
      <c r="B3710" s="132"/>
      <c r="C3710" s="188" t="s">
        <v>95</v>
      </c>
      <c r="D3710" s="132"/>
      <c r="E3710" s="132"/>
      <c r="F3710" s="132"/>
      <c r="G3710" s="245">
        <v>67.319999999999993</v>
      </c>
      <c r="H3710" s="245"/>
      <c r="I3710" s="245">
        <v>67.319999999999993</v>
      </c>
      <c r="J3710" s="245"/>
      <c r="K3710" s="132"/>
      <c r="L3710" s="132"/>
      <c r="M3710" s="132"/>
      <c r="O3710" s="1">
        <v>67.319999999999993</v>
      </c>
      <c r="P3710" s="1">
        <v>67.319999999999993</v>
      </c>
    </row>
    <row r="3711" spans="1:21" s="1" customFormat="1" ht="28.5" outlineLevel="1">
      <c r="A3711" s="173" t="s">
        <v>446</v>
      </c>
      <c r="B3711" s="174" t="s">
        <v>1654</v>
      </c>
      <c r="C3711" s="174" t="s">
        <v>1655</v>
      </c>
      <c r="D3711" s="175" t="s">
        <v>530</v>
      </c>
      <c r="E3711" s="168">
        <v>1</v>
      </c>
      <c r="F3711" s="176"/>
      <c r="G3711" s="177"/>
      <c r="H3711" s="167"/>
      <c r="I3711" s="178" t="s">
        <v>98</v>
      </c>
      <c r="J3711" s="167"/>
      <c r="K3711" s="132"/>
      <c r="L3711" s="132"/>
      <c r="M3711" s="132"/>
      <c r="R3711" s="1">
        <v>190.89</v>
      </c>
      <c r="S3711" s="1">
        <v>162.26</v>
      </c>
      <c r="T3711" s="1">
        <v>130.61000000000001</v>
      </c>
      <c r="U3711" s="1">
        <v>104.49</v>
      </c>
    </row>
    <row r="3712" spans="1:21" s="1" customFormat="1" outlineLevel="1">
      <c r="A3712" s="132"/>
      <c r="B3712" s="132"/>
      <c r="C3712" s="189" t="s">
        <v>1656</v>
      </c>
      <c r="D3712" s="132"/>
      <c r="E3712" s="132"/>
      <c r="F3712" s="132"/>
      <c r="G3712" s="132"/>
      <c r="H3712" s="132"/>
      <c r="I3712" s="132"/>
      <c r="J3712" s="132"/>
      <c r="K3712" s="132"/>
      <c r="L3712" s="132"/>
      <c r="M3712" s="132"/>
    </row>
    <row r="3713" spans="1:21" s="1" customFormat="1" ht="14.25" outlineLevel="1">
      <c r="A3713" s="173"/>
      <c r="B3713" s="174"/>
      <c r="C3713" s="174" t="s">
        <v>88</v>
      </c>
      <c r="D3713" s="175"/>
      <c r="E3713" s="168"/>
      <c r="F3713" s="176">
        <v>139.54</v>
      </c>
      <c r="G3713" s="177" t="s">
        <v>1629</v>
      </c>
      <c r="H3713" s="167">
        <v>200.94</v>
      </c>
      <c r="I3713" s="178">
        <v>1</v>
      </c>
      <c r="J3713" s="167">
        <v>200.94</v>
      </c>
      <c r="K3713" s="132"/>
      <c r="L3713" s="132"/>
      <c r="M3713" s="132"/>
      <c r="Q3713" s="1">
        <v>200.94</v>
      </c>
    </row>
    <row r="3714" spans="1:21" s="1" customFormat="1" ht="14.25" outlineLevel="1">
      <c r="A3714" s="173"/>
      <c r="B3714" s="174"/>
      <c r="C3714" s="174" t="s">
        <v>89</v>
      </c>
      <c r="D3714" s="175"/>
      <c r="E3714" s="168"/>
      <c r="F3714" s="176">
        <v>63.56</v>
      </c>
      <c r="G3714" s="177" t="s">
        <v>1629</v>
      </c>
      <c r="H3714" s="167">
        <v>91.53</v>
      </c>
      <c r="I3714" s="178">
        <v>1</v>
      </c>
      <c r="J3714" s="167">
        <v>91.53</v>
      </c>
      <c r="K3714" s="132"/>
      <c r="L3714" s="132"/>
      <c r="M3714" s="132"/>
    </row>
    <row r="3715" spans="1:21" s="1" customFormat="1" ht="14.25" outlineLevel="1">
      <c r="A3715" s="173"/>
      <c r="B3715" s="174"/>
      <c r="C3715" s="174" t="s">
        <v>97</v>
      </c>
      <c r="D3715" s="175"/>
      <c r="E3715" s="168"/>
      <c r="F3715" s="176">
        <v>16.79</v>
      </c>
      <c r="G3715" s="177" t="s">
        <v>98</v>
      </c>
      <c r="H3715" s="167">
        <v>16.79</v>
      </c>
      <c r="I3715" s="178">
        <v>1</v>
      </c>
      <c r="J3715" s="167">
        <v>16.79</v>
      </c>
      <c r="K3715" s="132"/>
      <c r="L3715" s="132"/>
      <c r="M3715" s="132"/>
    </row>
    <row r="3716" spans="1:21" s="1" customFormat="1" ht="14.25" outlineLevel="1">
      <c r="A3716" s="173"/>
      <c r="B3716" s="174"/>
      <c r="C3716" s="174" t="s">
        <v>829</v>
      </c>
      <c r="D3716" s="175" t="s">
        <v>91</v>
      </c>
      <c r="E3716" s="168">
        <v>95</v>
      </c>
      <c r="F3716" s="176"/>
      <c r="G3716" s="177"/>
      <c r="H3716" s="167">
        <v>190.89</v>
      </c>
      <c r="I3716" s="178">
        <v>80.75</v>
      </c>
      <c r="J3716" s="167">
        <v>162.26</v>
      </c>
      <c r="K3716" s="132"/>
      <c r="L3716" s="132"/>
      <c r="M3716" s="132"/>
    </row>
    <row r="3717" spans="1:21" s="1" customFormat="1" ht="14.25" outlineLevel="1">
      <c r="A3717" s="173"/>
      <c r="B3717" s="174"/>
      <c r="C3717" s="174" t="s">
        <v>830</v>
      </c>
      <c r="D3717" s="175" t="s">
        <v>91</v>
      </c>
      <c r="E3717" s="168">
        <v>65</v>
      </c>
      <c r="F3717" s="176"/>
      <c r="G3717" s="177"/>
      <c r="H3717" s="167">
        <v>130.61000000000001</v>
      </c>
      <c r="I3717" s="178">
        <v>52</v>
      </c>
      <c r="J3717" s="167">
        <v>104.49</v>
      </c>
      <c r="K3717" s="132"/>
      <c r="L3717" s="132"/>
      <c r="M3717" s="132"/>
    </row>
    <row r="3718" spans="1:21" s="1" customFormat="1" ht="14.25" outlineLevel="1">
      <c r="A3718" s="180"/>
      <c r="B3718" s="181"/>
      <c r="C3718" s="181" t="s">
        <v>93</v>
      </c>
      <c r="D3718" s="182" t="s">
        <v>94</v>
      </c>
      <c r="E3718" s="183">
        <v>15.2</v>
      </c>
      <c r="F3718" s="184"/>
      <c r="G3718" s="185" t="s">
        <v>1629</v>
      </c>
      <c r="H3718" s="186">
        <v>21.887999999999998</v>
      </c>
      <c r="I3718" s="187"/>
      <c r="J3718" s="186"/>
      <c r="K3718" s="132"/>
      <c r="L3718" s="132"/>
      <c r="M3718" s="132"/>
    </row>
    <row r="3719" spans="1:21" s="1" customFormat="1" ht="15" outlineLevel="1">
      <c r="A3719" s="132"/>
      <c r="B3719" s="132"/>
      <c r="C3719" s="188" t="s">
        <v>95</v>
      </c>
      <c r="D3719" s="132"/>
      <c r="E3719" s="132"/>
      <c r="F3719" s="132"/>
      <c r="G3719" s="245">
        <v>630.76</v>
      </c>
      <c r="H3719" s="245"/>
      <c r="I3719" s="245">
        <v>576.01</v>
      </c>
      <c r="J3719" s="245"/>
      <c r="K3719" s="132"/>
      <c r="L3719" s="132"/>
      <c r="M3719" s="132"/>
      <c r="O3719" s="113">
        <v>630.76</v>
      </c>
      <c r="P3719" s="113">
        <v>576.01</v>
      </c>
    </row>
    <row r="3720" spans="1:21" s="1" customFormat="1" ht="68.25" outlineLevel="1">
      <c r="A3720" s="173" t="s">
        <v>744</v>
      </c>
      <c r="B3720" s="174" t="s">
        <v>1657</v>
      </c>
      <c r="C3720" s="174" t="s">
        <v>338</v>
      </c>
      <c r="D3720" s="175" t="s">
        <v>684</v>
      </c>
      <c r="E3720" s="168">
        <v>10.199999999999999</v>
      </c>
      <c r="F3720" s="176">
        <v>10.69</v>
      </c>
      <c r="G3720" s="177" t="s">
        <v>98</v>
      </c>
      <c r="H3720" s="167">
        <v>109.04</v>
      </c>
      <c r="I3720" s="178">
        <v>1</v>
      </c>
      <c r="J3720" s="167">
        <v>109.04</v>
      </c>
      <c r="K3720" s="132"/>
      <c r="L3720" s="132"/>
      <c r="M3720" s="132"/>
      <c r="R3720" s="1">
        <v>0</v>
      </c>
      <c r="S3720" s="1">
        <v>0</v>
      </c>
      <c r="T3720" s="1">
        <v>0</v>
      </c>
      <c r="U3720" s="1">
        <v>0</v>
      </c>
    </row>
    <row r="3721" spans="1:21" s="1" customFormat="1" outlineLevel="1">
      <c r="A3721" s="190"/>
      <c r="B3721" s="190"/>
      <c r="C3721" s="191" t="s">
        <v>1658</v>
      </c>
      <c r="D3721" s="190"/>
      <c r="E3721" s="190"/>
      <c r="F3721" s="190"/>
      <c r="G3721" s="190"/>
      <c r="H3721" s="190"/>
      <c r="I3721" s="190"/>
      <c r="J3721" s="190"/>
      <c r="K3721" s="132"/>
      <c r="L3721" s="132"/>
      <c r="M3721" s="132"/>
    </row>
    <row r="3722" spans="1:21" s="1" customFormat="1" ht="15" outlineLevel="1">
      <c r="A3722" s="132"/>
      <c r="B3722" s="132"/>
      <c r="C3722" s="188" t="s">
        <v>95</v>
      </c>
      <c r="D3722" s="132"/>
      <c r="E3722" s="132"/>
      <c r="F3722" s="132"/>
      <c r="G3722" s="245">
        <v>109.04</v>
      </c>
      <c r="H3722" s="245"/>
      <c r="I3722" s="245">
        <v>109.04</v>
      </c>
      <c r="J3722" s="245"/>
      <c r="K3722" s="132"/>
      <c r="L3722" s="132"/>
      <c r="M3722" s="132"/>
      <c r="O3722" s="1">
        <v>109.04</v>
      </c>
      <c r="P3722" s="1">
        <v>109.04</v>
      </c>
    </row>
    <row r="3723" spans="1:21" s="1" customFormat="1" ht="54" outlineLevel="1">
      <c r="A3723" s="173" t="s">
        <v>453</v>
      </c>
      <c r="B3723" s="174" t="s">
        <v>1659</v>
      </c>
      <c r="C3723" s="174" t="s">
        <v>339</v>
      </c>
      <c r="D3723" s="175" t="s">
        <v>834</v>
      </c>
      <c r="E3723" s="168">
        <v>1.2</v>
      </c>
      <c r="F3723" s="176">
        <v>19.16</v>
      </c>
      <c r="G3723" s="177" t="s">
        <v>98</v>
      </c>
      <c r="H3723" s="167">
        <v>22.99</v>
      </c>
      <c r="I3723" s="178">
        <v>1</v>
      </c>
      <c r="J3723" s="167">
        <v>22.99</v>
      </c>
      <c r="K3723" s="132"/>
      <c r="L3723" s="132"/>
      <c r="M3723" s="132"/>
      <c r="R3723" s="1">
        <v>0</v>
      </c>
      <c r="S3723" s="1">
        <v>0</v>
      </c>
      <c r="T3723" s="1">
        <v>0</v>
      </c>
      <c r="U3723" s="1">
        <v>0</v>
      </c>
    </row>
    <row r="3724" spans="1:21" s="1" customFormat="1" outlineLevel="1">
      <c r="A3724" s="190"/>
      <c r="B3724" s="190"/>
      <c r="C3724" s="191" t="s">
        <v>1660</v>
      </c>
      <c r="D3724" s="190"/>
      <c r="E3724" s="190"/>
      <c r="F3724" s="190"/>
      <c r="G3724" s="190"/>
      <c r="H3724" s="190"/>
      <c r="I3724" s="190"/>
      <c r="J3724" s="190"/>
      <c r="K3724" s="132"/>
      <c r="L3724" s="132"/>
      <c r="M3724" s="132"/>
    </row>
    <row r="3725" spans="1:21" s="1" customFormat="1" ht="15" outlineLevel="1">
      <c r="A3725" s="132"/>
      <c r="B3725" s="132"/>
      <c r="C3725" s="188" t="s">
        <v>95</v>
      </c>
      <c r="D3725" s="132"/>
      <c r="E3725" s="132"/>
      <c r="F3725" s="132"/>
      <c r="G3725" s="245">
        <v>22.99</v>
      </c>
      <c r="H3725" s="245"/>
      <c r="I3725" s="245">
        <v>22.99</v>
      </c>
      <c r="J3725" s="245"/>
      <c r="K3725" s="132"/>
      <c r="L3725" s="132"/>
      <c r="M3725" s="132"/>
      <c r="O3725" s="1">
        <v>22.99</v>
      </c>
      <c r="P3725" s="1">
        <v>22.99</v>
      </c>
    </row>
    <row r="3726" spans="1:21" s="1" customFormat="1" ht="28.5" outlineLevel="1">
      <c r="A3726" s="173" t="s">
        <v>455</v>
      </c>
      <c r="B3726" s="174" t="s">
        <v>1661</v>
      </c>
      <c r="C3726" s="174" t="s">
        <v>1662</v>
      </c>
      <c r="D3726" s="175" t="s">
        <v>530</v>
      </c>
      <c r="E3726" s="168">
        <v>1</v>
      </c>
      <c r="F3726" s="176"/>
      <c r="G3726" s="177"/>
      <c r="H3726" s="167"/>
      <c r="I3726" s="178" t="s">
        <v>98</v>
      </c>
      <c r="J3726" s="167"/>
      <c r="K3726" s="132"/>
      <c r="L3726" s="132"/>
      <c r="M3726" s="132"/>
      <c r="R3726" s="1">
        <v>304.29000000000002</v>
      </c>
      <c r="S3726" s="1">
        <v>258.64999999999998</v>
      </c>
      <c r="T3726" s="1">
        <v>208.2</v>
      </c>
      <c r="U3726" s="1">
        <v>166.56</v>
      </c>
    </row>
    <row r="3727" spans="1:21" s="1" customFormat="1" outlineLevel="1">
      <c r="A3727" s="132"/>
      <c r="B3727" s="132"/>
      <c r="C3727" s="189" t="s">
        <v>1656</v>
      </c>
      <c r="D3727" s="132"/>
      <c r="E3727" s="132"/>
      <c r="F3727" s="132"/>
      <c r="G3727" s="132"/>
      <c r="H3727" s="132"/>
      <c r="I3727" s="132"/>
      <c r="J3727" s="132"/>
      <c r="K3727" s="132"/>
      <c r="L3727" s="132"/>
      <c r="M3727" s="132"/>
    </row>
    <row r="3728" spans="1:21" s="1" customFormat="1" ht="14.25" outlineLevel="1">
      <c r="A3728" s="173"/>
      <c r="B3728" s="174"/>
      <c r="C3728" s="174" t="s">
        <v>88</v>
      </c>
      <c r="D3728" s="175"/>
      <c r="E3728" s="168"/>
      <c r="F3728" s="176">
        <v>221.09</v>
      </c>
      <c r="G3728" s="177" t="s">
        <v>1629</v>
      </c>
      <c r="H3728" s="167">
        <v>318.37</v>
      </c>
      <c r="I3728" s="178">
        <v>1</v>
      </c>
      <c r="J3728" s="167">
        <v>318.37</v>
      </c>
      <c r="K3728" s="132"/>
      <c r="L3728" s="132"/>
      <c r="M3728" s="132"/>
      <c r="Q3728" s="1">
        <v>318.37</v>
      </c>
    </row>
    <row r="3729" spans="1:32" s="1" customFormat="1" ht="14.25" outlineLevel="1">
      <c r="A3729" s="173"/>
      <c r="B3729" s="174"/>
      <c r="C3729" s="174" t="s">
        <v>89</v>
      </c>
      <c r="D3729" s="175"/>
      <c r="E3729" s="168"/>
      <c r="F3729" s="176">
        <v>36.200000000000003</v>
      </c>
      <c r="G3729" s="177" t="s">
        <v>1629</v>
      </c>
      <c r="H3729" s="167">
        <v>52.13</v>
      </c>
      <c r="I3729" s="178">
        <v>1</v>
      </c>
      <c r="J3729" s="167">
        <v>52.13</v>
      </c>
      <c r="K3729" s="132"/>
      <c r="L3729" s="132"/>
      <c r="M3729" s="132"/>
    </row>
    <row r="3730" spans="1:32" s="1" customFormat="1" ht="14.25" outlineLevel="1">
      <c r="A3730" s="173"/>
      <c r="B3730" s="174"/>
      <c r="C3730" s="174" t="s">
        <v>96</v>
      </c>
      <c r="D3730" s="175"/>
      <c r="E3730" s="168"/>
      <c r="F3730" s="176">
        <v>1.35</v>
      </c>
      <c r="G3730" s="177" t="s">
        <v>1629</v>
      </c>
      <c r="H3730" s="179">
        <v>1.94</v>
      </c>
      <c r="I3730" s="178">
        <v>1</v>
      </c>
      <c r="J3730" s="179">
        <v>1.94</v>
      </c>
      <c r="K3730" s="132"/>
      <c r="L3730" s="132"/>
      <c r="M3730" s="132"/>
      <c r="Q3730" s="1">
        <v>1.94</v>
      </c>
    </row>
    <row r="3731" spans="1:32" s="1" customFormat="1" ht="14.25" outlineLevel="1">
      <c r="A3731" s="173"/>
      <c r="B3731" s="174"/>
      <c r="C3731" s="174" t="s">
        <v>97</v>
      </c>
      <c r="D3731" s="175"/>
      <c r="E3731" s="168"/>
      <c r="F3731" s="176">
        <v>111.92</v>
      </c>
      <c r="G3731" s="177" t="s">
        <v>98</v>
      </c>
      <c r="H3731" s="167">
        <v>111.92</v>
      </c>
      <c r="I3731" s="178">
        <v>1</v>
      </c>
      <c r="J3731" s="167">
        <v>111.92</v>
      </c>
      <c r="K3731" s="132"/>
      <c r="L3731" s="132"/>
      <c r="M3731" s="132"/>
    </row>
    <row r="3732" spans="1:32" s="1" customFormat="1" ht="14.25" outlineLevel="1">
      <c r="A3732" s="173"/>
      <c r="B3732" s="174"/>
      <c r="C3732" s="174" t="s">
        <v>829</v>
      </c>
      <c r="D3732" s="175" t="s">
        <v>91</v>
      </c>
      <c r="E3732" s="168">
        <v>95</v>
      </c>
      <c r="F3732" s="176"/>
      <c r="G3732" s="177"/>
      <c r="H3732" s="167">
        <v>304.29000000000002</v>
      </c>
      <c r="I3732" s="178">
        <v>80.75</v>
      </c>
      <c r="J3732" s="167">
        <v>258.64999999999998</v>
      </c>
      <c r="K3732" s="132"/>
      <c r="L3732" s="132"/>
      <c r="M3732" s="132"/>
    </row>
    <row r="3733" spans="1:32" s="1" customFormat="1" ht="14.25" outlineLevel="1">
      <c r="A3733" s="173"/>
      <c r="B3733" s="174"/>
      <c r="C3733" s="174" t="s">
        <v>830</v>
      </c>
      <c r="D3733" s="175" t="s">
        <v>91</v>
      </c>
      <c r="E3733" s="168">
        <v>65</v>
      </c>
      <c r="F3733" s="176"/>
      <c r="G3733" s="177"/>
      <c r="H3733" s="167">
        <v>208.2</v>
      </c>
      <c r="I3733" s="178">
        <v>52</v>
      </c>
      <c r="J3733" s="167">
        <v>166.56</v>
      </c>
      <c r="K3733" s="132"/>
      <c r="L3733" s="132"/>
      <c r="M3733" s="132"/>
    </row>
    <row r="3734" spans="1:32" s="1" customFormat="1" ht="14.25" outlineLevel="1">
      <c r="A3734" s="180"/>
      <c r="B3734" s="181"/>
      <c r="C3734" s="181" t="s">
        <v>93</v>
      </c>
      <c r="D3734" s="182" t="s">
        <v>94</v>
      </c>
      <c r="E3734" s="183">
        <v>23.52</v>
      </c>
      <c r="F3734" s="184"/>
      <c r="G3734" s="185" t="s">
        <v>1629</v>
      </c>
      <c r="H3734" s="186">
        <v>33.8688</v>
      </c>
      <c r="I3734" s="187"/>
      <c r="J3734" s="186"/>
      <c r="K3734" s="132"/>
      <c r="L3734" s="132"/>
      <c r="M3734" s="132"/>
    </row>
    <row r="3735" spans="1:32" s="1" customFormat="1" ht="15" outlineLevel="1">
      <c r="A3735" s="132"/>
      <c r="B3735" s="132"/>
      <c r="C3735" s="188" t="s">
        <v>95</v>
      </c>
      <c r="D3735" s="132"/>
      <c r="E3735" s="132"/>
      <c r="F3735" s="132"/>
      <c r="G3735" s="245">
        <v>994.91000000000008</v>
      </c>
      <c r="H3735" s="245"/>
      <c r="I3735" s="245">
        <v>907.63</v>
      </c>
      <c r="J3735" s="245"/>
      <c r="K3735" s="132"/>
      <c r="L3735" s="132"/>
      <c r="M3735" s="132"/>
      <c r="O3735" s="113">
        <v>994.91000000000008</v>
      </c>
      <c r="P3735" s="113">
        <v>907.63</v>
      </c>
    </row>
    <row r="3736" spans="1:32" s="1" customFormat="1" ht="54" outlineLevel="1">
      <c r="A3736" s="180" t="s">
        <v>456</v>
      </c>
      <c r="B3736" s="181" t="s">
        <v>434</v>
      </c>
      <c r="C3736" s="181" t="s">
        <v>340</v>
      </c>
      <c r="D3736" s="182" t="s">
        <v>687</v>
      </c>
      <c r="E3736" s="183">
        <v>100</v>
      </c>
      <c r="F3736" s="184">
        <v>6.33</v>
      </c>
      <c r="G3736" s="185" t="s">
        <v>98</v>
      </c>
      <c r="H3736" s="186">
        <v>633</v>
      </c>
      <c r="I3736" s="187">
        <v>1</v>
      </c>
      <c r="J3736" s="186">
        <v>633</v>
      </c>
      <c r="K3736" s="132"/>
      <c r="L3736" s="132"/>
      <c r="M3736" s="132"/>
      <c r="R3736" s="1">
        <v>0</v>
      </c>
      <c r="S3736" s="1">
        <v>0</v>
      </c>
      <c r="T3736" s="1">
        <v>0</v>
      </c>
      <c r="U3736" s="1">
        <v>0</v>
      </c>
    </row>
    <row r="3737" spans="1:32" s="1" customFormat="1" ht="15" outlineLevel="1">
      <c r="A3737" s="132"/>
      <c r="B3737" s="132"/>
      <c r="C3737" s="188" t="s">
        <v>95</v>
      </c>
      <c r="D3737" s="132"/>
      <c r="E3737" s="132"/>
      <c r="F3737" s="132"/>
      <c r="G3737" s="245">
        <v>633</v>
      </c>
      <c r="H3737" s="245"/>
      <c r="I3737" s="245">
        <v>633</v>
      </c>
      <c r="J3737" s="245"/>
      <c r="K3737" s="132"/>
      <c r="L3737" s="132"/>
      <c r="M3737" s="132"/>
      <c r="O3737" s="1">
        <v>633</v>
      </c>
      <c r="P3737" s="1">
        <v>633</v>
      </c>
    </row>
    <row r="3738" spans="1:32" s="1" customFormat="1" ht="39.75" outlineLevel="1">
      <c r="A3738" s="180" t="s">
        <v>457</v>
      </c>
      <c r="B3738" s="181" t="s">
        <v>434</v>
      </c>
      <c r="C3738" s="181" t="s">
        <v>341</v>
      </c>
      <c r="D3738" s="182" t="s">
        <v>803</v>
      </c>
      <c r="E3738" s="183">
        <v>1</v>
      </c>
      <c r="F3738" s="184">
        <v>191.55</v>
      </c>
      <c r="G3738" s="185" t="s">
        <v>98</v>
      </c>
      <c r="H3738" s="186">
        <v>191.55</v>
      </c>
      <c r="I3738" s="187">
        <v>1</v>
      </c>
      <c r="J3738" s="186">
        <v>191.55</v>
      </c>
      <c r="K3738" s="132"/>
      <c r="L3738" s="132"/>
      <c r="M3738" s="132"/>
      <c r="R3738" s="1">
        <v>0</v>
      </c>
      <c r="S3738" s="1">
        <v>0</v>
      </c>
      <c r="T3738" s="1">
        <v>0</v>
      </c>
      <c r="U3738" s="1">
        <v>0</v>
      </c>
    </row>
    <row r="3739" spans="1:32" s="1" customFormat="1" ht="15" outlineLevel="1">
      <c r="A3739" s="132"/>
      <c r="B3739" s="132"/>
      <c r="C3739" s="188" t="s">
        <v>95</v>
      </c>
      <c r="D3739" s="132"/>
      <c r="E3739" s="132"/>
      <c r="F3739" s="132"/>
      <c r="G3739" s="245">
        <v>191.55</v>
      </c>
      <c r="H3739" s="245"/>
      <c r="I3739" s="245">
        <v>191.55</v>
      </c>
      <c r="J3739" s="245"/>
      <c r="K3739" s="132"/>
      <c r="L3739" s="132"/>
      <c r="M3739" s="132"/>
      <c r="O3739" s="1">
        <v>191.55</v>
      </c>
      <c r="P3739" s="1">
        <v>191.55</v>
      </c>
    </row>
    <row r="3740" spans="1:32" s="1" customFormat="1" outlineLevel="1">
      <c r="A3740" s="132"/>
      <c r="B3740" s="132"/>
      <c r="C3740" s="132"/>
      <c r="D3740" s="132"/>
      <c r="E3740" s="132"/>
      <c r="F3740" s="132"/>
      <c r="G3740" s="132"/>
      <c r="H3740" s="132"/>
      <c r="I3740" s="132"/>
      <c r="J3740" s="132"/>
      <c r="K3740" s="132"/>
      <c r="L3740" s="132"/>
      <c r="M3740" s="132"/>
    </row>
    <row r="3741" spans="1:32" s="1" customFormat="1" ht="15" outlineLevel="1">
      <c r="A3741" s="253" t="s">
        <v>1663</v>
      </c>
      <c r="B3741" s="253"/>
      <c r="C3741" s="253"/>
      <c r="D3741" s="253"/>
      <c r="E3741" s="253"/>
      <c r="F3741" s="253"/>
      <c r="G3741" s="245">
        <v>6876.6699999999992</v>
      </c>
      <c r="H3741" s="245"/>
      <c r="I3741" s="245">
        <v>6474</v>
      </c>
      <c r="J3741" s="245"/>
      <c r="K3741" s="132"/>
      <c r="L3741" s="132"/>
      <c r="M3741" s="132"/>
      <c r="AF3741" s="117" t="s">
        <v>1663</v>
      </c>
    </row>
    <row r="3742" spans="1:32" s="1" customFormat="1" outlineLevel="1">
      <c r="A3742" s="132"/>
      <c r="B3742" s="132"/>
      <c r="C3742" s="132"/>
      <c r="D3742" s="132"/>
      <c r="E3742" s="132"/>
      <c r="F3742" s="132"/>
      <c r="G3742" s="132"/>
      <c r="H3742" s="132"/>
      <c r="I3742" s="132"/>
      <c r="J3742" s="132"/>
      <c r="K3742" s="132"/>
      <c r="L3742" s="132"/>
      <c r="M3742" s="132"/>
    </row>
    <row r="3743" spans="1:32" s="1" customFormat="1" outlineLevel="1">
      <c r="A3743" s="132"/>
      <c r="B3743" s="132"/>
      <c r="C3743" s="132"/>
      <c r="D3743" s="132"/>
      <c r="E3743" s="132"/>
      <c r="F3743" s="132"/>
      <c r="G3743" s="132"/>
      <c r="H3743" s="132"/>
      <c r="I3743" s="132"/>
      <c r="J3743" s="132"/>
      <c r="K3743" s="132"/>
      <c r="L3743" s="132"/>
      <c r="M3743" s="132"/>
    </row>
    <row r="3744" spans="1:32" s="1" customFormat="1" outlineLevel="1">
      <c r="A3744" s="132"/>
      <c r="B3744" s="132"/>
      <c r="C3744" s="132"/>
      <c r="D3744" s="132"/>
      <c r="E3744" s="132"/>
      <c r="F3744" s="132"/>
      <c r="G3744" s="132"/>
      <c r="H3744" s="132"/>
      <c r="I3744" s="132"/>
      <c r="J3744" s="132"/>
      <c r="K3744" s="132"/>
      <c r="L3744" s="132"/>
      <c r="M3744" s="132"/>
    </row>
    <row r="3745" spans="1:32" s="1" customFormat="1" ht="15" outlineLevel="1">
      <c r="A3745" s="253" t="s">
        <v>1664</v>
      </c>
      <c r="B3745" s="253"/>
      <c r="C3745" s="253"/>
      <c r="D3745" s="253"/>
      <c r="E3745" s="253"/>
      <c r="F3745" s="253"/>
      <c r="G3745" s="245">
        <v>13900.31</v>
      </c>
      <c r="H3745" s="245"/>
      <c r="I3745" s="245">
        <v>13307.32</v>
      </c>
      <c r="J3745" s="245"/>
      <c r="K3745" s="132"/>
      <c r="L3745" s="132"/>
      <c r="M3745" s="132"/>
      <c r="AF3745" s="117" t="s">
        <v>1664</v>
      </c>
    </row>
    <row r="3746" spans="1:32" s="1" customFormat="1" outlineLevel="1">
      <c r="A3746" s="132"/>
      <c r="B3746" s="132"/>
      <c r="C3746" s="132"/>
      <c r="D3746" s="132"/>
      <c r="E3746" s="132"/>
      <c r="F3746" s="132"/>
      <c r="G3746" s="132"/>
      <c r="H3746" s="132"/>
      <c r="I3746" s="132"/>
      <c r="J3746" s="132"/>
      <c r="K3746" s="132"/>
      <c r="L3746" s="132"/>
      <c r="M3746" s="132"/>
    </row>
    <row r="3747" spans="1:32" s="1" customFormat="1" outlineLevel="1">
      <c r="A3747" s="132"/>
      <c r="B3747" s="132"/>
      <c r="C3747" s="132"/>
      <c r="D3747" s="132"/>
      <c r="E3747" s="132"/>
      <c r="F3747" s="132"/>
      <c r="G3747" s="132"/>
      <c r="H3747" s="132"/>
      <c r="I3747" s="132"/>
      <c r="J3747" s="132"/>
      <c r="K3747" s="132"/>
      <c r="L3747" s="132"/>
      <c r="M3747" s="132"/>
    </row>
    <row r="3748" spans="1:32" s="1" customFormat="1" outlineLevel="1">
      <c r="A3748" s="132"/>
      <c r="B3748" s="132"/>
      <c r="C3748" s="132"/>
      <c r="D3748" s="132"/>
      <c r="E3748" s="132"/>
      <c r="F3748" s="132"/>
      <c r="G3748" s="132"/>
      <c r="H3748" s="132"/>
      <c r="I3748" s="132"/>
      <c r="J3748" s="132"/>
      <c r="K3748" s="132"/>
      <c r="L3748" s="132"/>
      <c r="M3748" s="132"/>
    </row>
    <row r="3749" spans="1:32" s="1" customFormat="1" ht="16.5" outlineLevel="1">
      <c r="A3749" s="244" t="s">
        <v>1665</v>
      </c>
      <c r="B3749" s="244"/>
      <c r="C3749" s="244"/>
      <c r="D3749" s="244"/>
      <c r="E3749" s="244"/>
      <c r="F3749" s="244"/>
      <c r="G3749" s="244"/>
      <c r="H3749" s="244"/>
      <c r="I3749" s="244"/>
      <c r="J3749" s="244"/>
      <c r="K3749" s="132"/>
      <c r="L3749" s="132"/>
      <c r="M3749" s="132"/>
      <c r="AE3749" s="97" t="s">
        <v>1665</v>
      </c>
    </row>
    <row r="3750" spans="1:32" s="1" customFormat="1" ht="71.25" outlineLevel="1">
      <c r="A3750" s="173" t="s">
        <v>754</v>
      </c>
      <c r="B3750" s="174" t="s">
        <v>1632</v>
      </c>
      <c r="C3750" s="174" t="s">
        <v>1633</v>
      </c>
      <c r="D3750" s="175" t="s">
        <v>460</v>
      </c>
      <c r="E3750" s="168">
        <v>5</v>
      </c>
      <c r="F3750" s="176"/>
      <c r="G3750" s="177"/>
      <c r="H3750" s="167"/>
      <c r="I3750" s="178" t="s">
        <v>98</v>
      </c>
      <c r="J3750" s="167"/>
      <c r="K3750" s="132"/>
      <c r="L3750" s="132"/>
      <c r="M3750" s="132"/>
      <c r="R3750" s="1">
        <v>71.540000000000006</v>
      </c>
      <c r="S3750" s="1">
        <v>60.8</v>
      </c>
      <c r="T3750" s="1">
        <v>48.95</v>
      </c>
      <c r="U3750" s="1">
        <v>39.159999999999997</v>
      </c>
    </row>
    <row r="3751" spans="1:32" s="1" customFormat="1" ht="14.25" outlineLevel="1">
      <c r="A3751" s="173"/>
      <c r="B3751" s="174"/>
      <c r="C3751" s="174" t="s">
        <v>88</v>
      </c>
      <c r="D3751" s="175"/>
      <c r="E3751" s="168"/>
      <c r="F3751" s="176">
        <v>10.87</v>
      </c>
      <c r="G3751" s="177" t="s">
        <v>1666</v>
      </c>
      <c r="H3751" s="167">
        <v>71.739999999999995</v>
      </c>
      <c r="I3751" s="178">
        <v>1</v>
      </c>
      <c r="J3751" s="167">
        <v>71.739999999999995</v>
      </c>
      <c r="K3751" s="132"/>
      <c r="L3751" s="132"/>
      <c r="M3751" s="132"/>
      <c r="Q3751" s="1">
        <v>71.739999999999995</v>
      </c>
    </row>
    <row r="3752" spans="1:32" s="1" customFormat="1" ht="14.25" outlineLevel="1">
      <c r="A3752" s="173"/>
      <c r="B3752" s="174"/>
      <c r="C3752" s="174" t="s">
        <v>89</v>
      </c>
      <c r="D3752" s="175"/>
      <c r="E3752" s="168"/>
      <c r="F3752" s="176">
        <v>8.8699999999999992</v>
      </c>
      <c r="G3752" s="177" t="s">
        <v>1666</v>
      </c>
      <c r="H3752" s="167">
        <v>58.54</v>
      </c>
      <c r="I3752" s="178">
        <v>1</v>
      </c>
      <c r="J3752" s="167">
        <v>58.54</v>
      </c>
      <c r="K3752" s="132"/>
      <c r="L3752" s="132"/>
      <c r="M3752" s="132"/>
    </row>
    <row r="3753" spans="1:32" s="1" customFormat="1" ht="14.25" outlineLevel="1">
      <c r="A3753" s="173"/>
      <c r="B3753" s="174"/>
      <c r="C3753" s="174" t="s">
        <v>96</v>
      </c>
      <c r="D3753" s="175"/>
      <c r="E3753" s="168"/>
      <c r="F3753" s="176">
        <v>0.54</v>
      </c>
      <c r="G3753" s="177" t="s">
        <v>1666</v>
      </c>
      <c r="H3753" s="179">
        <v>3.56</v>
      </c>
      <c r="I3753" s="178">
        <v>1</v>
      </c>
      <c r="J3753" s="179">
        <v>3.56</v>
      </c>
      <c r="K3753" s="132"/>
      <c r="L3753" s="132"/>
      <c r="M3753" s="132"/>
      <c r="Q3753" s="1">
        <v>3.56</v>
      </c>
    </row>
    <row r="3754" spans="1:32" s="1" customFormat="1" ht="14.25" outlineLevel="1">
      <c r="A3754" s="173"/>
      <c r="B3754" s="174"/>
      <c r="C3754" s="174" t="s">
        <v>97</v>
      </c>
      <c r="D3754" s="175"/>
      <c r="E3754" s="168"/>
      <c r="F3754" s="176">
        <v>0.76</v>
      </c>
      <c r="G3754" s="177" t="s">
        <v>98</v>
      </c>
      <c r="H3754" s="167">
        <v>3.8</v>
      </c>
      <c r="I3754" s="178">
        <v>1</v>
      </c>
      <c r="J3754" s="167">
        <v>3.8</v>
      </c>
      <c r="K3754" s="132"/>
      <c r="L3754" s="132"/>
      <c r="M3754" s="132"/>
    </row>
    <row r="3755" spans="1:32" s="1" customFormat="1" ht="14.25" outlineLevel="1">
      <c r="A3755" s="173"/>
      <c r="B3755" s="174"/>
      <c r="C3755" s="174" t="s">
        <v>829</v>
      </c>
      <c r="D3755" s="175" t="s">
        <v>91</v>
      </c>
      <c r="E3755" s="168">
        <v>95</v>
      </c>
      <c r="F3755" s="176"/>
      <c r="G3755" s="177"/>
      <c r="H3755" s="167">
        <v>71.540000000000006</v>
      </c>
      <c r="I3755" s="178">
        <v>80.75</v>
      </c>
      <c r="J3755" s="167">
        <v>60.8</v>
      </c>
      <c r="K3755" s="132"/>
      <c r="L3755" s="132"/>
      <c r="M3755" s="132"/>
    </row>
    <row r="3756" spans="1:32" s="1" customFormat="1" ht="14.25" outlineLevel="1">
      <c r="A3756" s="173"/>
      <c r="B3756" s="174"/>
      <c r="C3756" s="174" t="s">
        <v>830</v>
      </c>
      <c r="D3756" s="175" t="s">
        <v>91</v>
      </c>
      <c r="E3756" s="168">
        <v>65</v>
      </c>
      <c r="F3756" s="176"/>
      <c r="G3756" s="177"/>
      <c r="H3756" s="167">
        <v>48.95</v>
      </c>
      <c r="I3756" s="178">
        <v>52</v>
      </c>
      <c r="J3756" s="167">
        <v>39.159999999999997</v>
      </c>
      <c r="K3756" s="132"/>
      <c r="L3756" s="132"/>
      <c r="M3756" s="132"/>
    </row>
    <row r="3757" spans="1:32" s="1" customFormat="1" ht="14.25" outlineLevel="1">
      <c r="A3757" s="180"/>
      <c r="B3757" s="181"/>
      <c r="C3757" s="181" t="s">
        <v>93</v>
      </c>
      <c r="D3757" s="182" t="s">
        <v>94</v>
      </c>
      <c r="E3757" s="183">
        <v>1.1299999999999999</v>
      </c>
      <c r="F3757" s="184"/>
      <c r="G3757" s="185" t="s">
        <v>1666</v>
      </c>
      <c r="H3757" s="186">
        <v>7.4579999999999993</v>
      </c>
      <c r="I3757" s="187"/>
      <c r="J3757" s="186"/>
      <c r="K3757" s="132"/>
      <c r="L3757" s="132"/>
      <c r="M3757" s="132"/>
    </row>
    <row r="3758" spans="1:32" s="1" customFormat="1" ht="15" outlineLevel="1">
      <c r="A3758" s="132"/>
      <c r="B3758" s="132"/>
      <c r="C3758" s="188" t="s">
        <v>95</v>
      </c>
      <c r="D3758" s="132"/>
      <c r="E3758" s="132"/>
      <c r="F3758" s="132"/>
      <c r="G3758" s="245">
        <v>254.57</v>
      </c>
      <c r="H3758" s="245"/>
      <c r="I3758" s="245">
        <v>234.04000000000002</v>
      </c>
      <c r="J3758" s="245"/>
      <c r="K3758" s="132"/>
      <c r="L3758" s="132"/>
      <c r="M3758" s="132"/>
      <c r="O3758" s="113">
        <v>254.57</v>
      </c>
      <c r="P3758" s="113">
        <v>234.04000000000002</v>
      </c>
    </row>
    <row r="3759" spans="1:32" s="1" customFormat="1" ht="39.75" outlineLevel="1">
      <c r="A3759" s="180" t="s">
        <v>461</v>
      </c>
      <c r="B3759" s="181" t="s">
        <v>434</v>
      </c>
      <c r="C3759" s="181" t="s">
        <v>342</v>
      </c>
      <c r="D3759" s="182" t="s">
        <v>454</v>
      </c>
      <c r="E3759" s="183">
        <v>5</v>
      </c>
      <c r="F3759" s="184">
        <v>272.14</v>
      </c>
      <c r="G3759" s="185" t="s">
        <v>98</v>
      </c>
      <c r="H3759" s="186">
        <v>1360.7</v>
      </c>
      <c r="I3759" s="187">
        <v>1</v>
      </c>
      <c r="J3759" s="186">
        <v>1360.7</v>
      </c>
      <c r="K3759" s="132"/>
      <c r="L3759" s="132"/>
      <c r="M3759" s="132"/>
      <c r="R3759" s="1">
        <v>0</v>
      </c>
      <c r="S3759" s="1">
        <v>0</v>
      </c>
      <c r="T3759" s="1">
        <v>0</v>
      </c>
      <c r="U3759" s="1">
        <v>0</v>
      </c>
    </row>
    <row r="3760" spans="1:32" s="1" customFormat="1" ht="15" outlineLevel="1">
      <c r="A3760" s="132"/>
      <c r="B3760" s="132"/>
      <c r="C3760" s="188" t="s">
        <v>95</v>
      </c>
      <c r="D3760" s="132"/>
      <c r="E3760" s="132"/>
      <c r="F3760" s="132"/>
      <c r="G3760" s="245">
        <v>1360.7</v>
      </c>
      <c r="H3760" s="245"/>
      <c r="I3760" s="245">
        <v>1360.7</v>
      </c>
      <c r="J3760" s="245"/>
      <c r="K3760" s="132"/>
      <c r="L3760" s="132"/>
      <c r="M3760" s="132"/>
      <c r="O3760" s="1">
        <v>1360.7</v>
      </c>
      <c r="P3760" s="1">
        <v>1360.7</v>
      </c>
    </row>
    <row r="3761" spans="1:21" s="1" customFormat="1" ht="42.75" outlineLevel="1">
      <c r="A3761" s="173" t="s">
        <v>464</v>
      </c>
      <c r="B3761" s="174" t="s">
        <v>1627</v>
      </c>
      <c r="C3761" s="174" t="s">
        <v>1628</v>
      </c>
      <c r="D3761" s="175" t="s">
        <v>460</v>
      </c>
      <c r="E3761" s="168">
        <v>2</v>
      </c>
      <c r="F3761" s="176"/>
      <c r="G3761" s="177"/>
      <c r="H3761" s="167"/>
      <c r="I3761" s="178" t="s">
        <v>98</v>
      </c>
      <c r="J3761" s="167"/>
      <c r="K3761" s="132"/>
      <c r="L3761" s="132"/>
      <c r="M3761" s="132"/>
      <c r="R3761" s="1">
        <v>101.99</v>
      </c>
      <c r="S3761" s="1">
        <v>86.69</v>
      </c>
      <c r="T3761" s="1">
        <v>76.489999999999995</v>
      </c>
      <c r="U3761" s="1">
        <v>61.2</v>
      </c>
    </row>
    <row r="3762" spans="1:21" s="1" customFormat="1" ht="14.25" outlineLevel="1">
      <c r="A3762" s="173"/>
      <c r="B3762" s="174"/>
      <c r="C3762" s="174" t="s">
        <v>88</v>
      </c>
      <c r="D3762" s="175"/>
      <c r="E3762" s="168"/>
      <c r="F3762" s="176">
        <v>48.29</v>
      </c>
      <c r="G3762" s="177" t="s">
        <v>1666</v>
      </c>
      <c r="H3762" s="167">
        <v>127.49</v>
      </c>
      <c r="I3762" s="178">
        <v>1</v>
      </c>
      <c r="J3762" s="167">
        <v>127.49</v>
      </c>
      <c r="K3762" s="132"/>
      <c r="L3762" s="132"/>
      <c r="M3762" s="132"/>
      <c r="Q3762" s="1">
        <v>127.49</v>
      </c>
    </row>
    <row r="3763" spans="1:21" s="1" customFormat="1" ht="14.25" outlineLevel="1">
      <c r="A3763" s="173"/>
      <c r="B3763" s="174"/>
      <c r="C3763" s="174" t="s">
        <v>89</v>
      </c>
      <c r="D3763" s="175"/>
      <c r="E3763" s="168"/>
      <c r="F3763" s="176">
        <v>0.31</v>
      </c>
      <c r="G3763" s="177" t="s">
        <v>1666</v>
      </c>
      <c r="H3763" s="167">
        <v>0.82</v>
      </c>
      <c r="I3763" s="178">
        <v>1</v>
      </c>
      <c r="J3763" s="167">
        <v>0.82</v>
      </c>
      <c r="K3763" s="132"/>
      <c r="L3763" s="132"/>
      <c r="M3763" s="132"/>
    </row>
    <row r="3764" spans="1:21" s="1" customFormat="1" ht="14.25" outlineLevel="1">
      <c r="A3764" s="173"/>
      <c r="B3764" s="174"/>
      <c r="C3764" s="174" t="s">
        <v>97</v>
      </c>
      <c r="D3764" s="175"/>
      <c r="E3764" s="168"/>
      <c r="F3764" s="176">
        <v>6.35</v>
      </c>
      <c r="G3764" s="177" t="s">
        <v>98</v>
      </c>
      <c r="H3764" s="167">
        <v>12.7</v>
      </c>
      <c r="I3764" s="178">
        <v>1</v>
      </c>
      <c r="J3764" s="167">
        <v>12.7</v>
      </c>
      <c r="K3764" s="132"/>
      <c r="L3764" s="132"/>
      <c r="M3764" s="132"/>
    </row>
    <row r="3765" spans="1:21" s="1" customFormat="1" ht="14.25" outlineLevel="1">
      <c r="A3765" s="173"/>
      <c r="B3765" s="174"/>
      <c r="C3765" s="174" t="s">
        <v>829</v>
      </c>
      <c r="D3765" s="175" t="s">
        <v>91</v>
      </c>
      <c r="E3765" s="168">
        <v>80</v>
      </c>
      <c r="F3765" s="176"/>
      <c r="G3765" s="177"/>
      <c r="H3765" s="167">
        <v>101.99</v>
      </c>
      <c r="I3765" s="178">
        <v>68</v>
      </c>
      <c r="J3765" s="167">
        <v>86.69</v>
      </c>
      <c r="K3765" s="132"/>
      <c r="L3765" s="132"/>
      <c r="M3765" s="132"/>
    </row>
    <row r="3766" spans="1:21" s="1" customFormat="1" ht="14.25" outlineLevel="1">
      <c r="A3766" s="173"/>
      <c r="B3766" s="174"/>
      <c r="C3766" s="174" t="s">
        <v>830</v>
      </c>
      <c r="D3766" s="175" t="s">
        <v>91</v>
      </c>
      <c r="E3766" s="168">
        <v>60</v>
      </c>
      <c r="F3766" s="176"/>
      <c r="G3766" s="177"/>
      <c r="H3766" s="167">
        <v>76.489999999999995</v>
      </c>
      <c r="I3766" s="178">
        <v>48</v>
      </c>
      <c r="J3766" s="167">
        <v>61.2</v>
      </c>
      <c r="K3766" s="132"/>
      <c r="L3766" s="132"/>
      <c r="M3766" s="132"/>
    </row>
    <row r="3767" spans="1:21" s="1" customFormat="1" ht="14.25" outlineLevel="1">
      <c r="A3767" s="180"/>
      <c r="B3767" s="181"/>
      <c r="C3767" s="181" t="s">
        <v>93</v>
      </c>
      <c r="D3767" s="182" t="s">
        <v>94</v>
      </c>
      <c r="E3767" s="183">
        <v>4.8</v>
      </c>
      <c r="F3767" s="184"/>
      <c r="G3767" s="185" t="s">
        <v>1666</v>
      </c>
      <c r="H3767" s="186">
        <v>12.672000000000001</v>
      </c>
      <c r="I3767" s="187"/>
      <c r="J3767" s="186"/>
      <c r="K3767" s="132"/>
      <c r="L3767" s="132"/>
      <c r="M3767" s="132"/>
    </row>
    <row r="3768" spans="1:21" s="1" customFormat="1" ht="15" outlineLevel="1">
      <c r="A3768" s="132"/>
      <c r="B3768" s="132"/>
      <c r="C3768" s="188" t="s">
        <v>95</v>
      </c>
      <c r="D3768" s="132"/>
      <c r="E3768" s="132"/>
      <c r="F3768" s="132"/>
      <c r="G3768" s="245">
        <v>319.49</v>
      </c>
      <c r="H3768" s="245"/>
      <c r="I3768" s="245">
        <v>288.89999999999998</v>
      </c>
      <c r="J3768" s="245"/>
      <c r="K3768" s="132"/>
      <c r="L3768" s="132"/>
      <c r="M3768" s="132"/>
      <c r="O3768" s="113">
        <v>319.49</v>
      </c>
      <c r="P3768" s="113">
        <v>288.89999999999998</v>
      </c>
    </row>
    <row r="3769" spans="1:21" s="1" customFormat="1" ht="54" outlineLevel="1">
      <c r="A3769" s="180" t="s">
        <v>465</v>
      </c>
      <c r="B3769" s="181" t="s">
        <v>434</v>
      </c>
      <c r="C3769" s="181" t="s">
        <v>343</v>
      </c>
      <c r="D3769" s="182" t="s">
        <v>454</v>
      </c>
      <c r="E3769" s="183">
        <v>1</v>
      </c>
      <c r="F3769" s="184">
        <v>2690.38</v>
      </c>
      <c r="G3769" s="185" t="s">
        <v>98</v>
      </c>
      <c r="H3769" s="186">
        <v>2690.38</v>
      </c>
      <c r="I3769" s="187">
        <v>1</v>
      </c>
      <c r="J3769" s="186">
        <v>2690.38</v>
      </c>
      <c r="K3769" s="132"/>
      <c r="L3769" s="132"/>
      <c r="M3769" s="132"/>
      <c r="R3769" s="1">
        <v>0</v>
      </c>
      <c r="S3769" s="1">
        <v>0</v>
      </c>
      <c r="T3769" s="1">
        <v>0</v>
      </c>
      <c r="U3769" s="1">
        <v>0</v>
      </c>
    </row>
    <row r="3770" spans="1:21" s="1" customFormat="1" ht="15" outlineLevel="1">
      <c r="A3770" s="132"/>
      <c r="B3770" s="132"/>
      <c r="C3770" s="188" t="s">
        <v>95</v>
      </c>
      <c r="D3770" s="132"/>
      <c r="E3770" s="132"/>
      <c r="F3770" s="132"/>
      <c r="G3770" s="245">
        <v>2690.38</v>
      </c>
      <c r="H3770" s="245"/>
      <c r="I3770" s="245">
        <v>2690.38</v>
      </c>
      <c r="J3770" s="245"/>
      <c r="K3770" s="132"/>
      <c r="L3770" s="132"/>
      <c r="M3770" s="132"/>
      <c r="O3770" s="1">
        <v>2690.38</v>
      </c>
      <c r="P3770" s="1">
        <v>2690.38</v>
      </c>
    </row>
    <row r="3771" spans="1:21" s="1" customFormat="1" ht="54" outlineLevel="1">
      <c r="A3771" s="180" t="s">
        <v>468</v>
      </c>
      <c r="B3771" s="181" t="s">
        <v>434</v>
      </c>
      <c r="C3771" s="181" t="s">
        <v>344</v>
      </c>
      <c r="D3771" s="182" t="s">
        <v>454</v>
      </c>
      <c r="E3771" s="183">
        <v>1</v>
      </c>
      <c r="F3771" s="184">
        <v>1480.07</v>
      </c>
      <c r="G3771" s="185" t="s">
        <v>98</v>
      </c>
      <c r="H3771" s="186">
        <v>1480.07</v>
      </c>
      <c r="I3771" s="187">
        <v>1</v>
      </c>
      <c r="J3771" s="186">
        <v>1480.07</v>
      </c>
      <c r="K3771" s="132"/>
      <c r="L3771" s="132"/>
      <c r="M3771" s="132"/>
      <c r="R3771" s="1">
        <v>0</v>
      </c>
      <c r="S3771" s="1">
        <v>0</v>
      </c>
      <c r="T3771" s="1">
        <v>0</v>
      </c>
      <c r="U3771" s="1">
        <v>0</v>
      </c>
    </row>
    <row r="3772" spans="1:21" s="1" customFormat="1" ht="15" outlineLevel="1">
      <c r="A3772" s="132"/>
      <c r="B3772" s="132"/>
      <c r="C3772" s="188" t="s">
        <v>95</v>
      </c>
      <c r="D3772" s="132"/>
      <c r="E3772" s="132"/>
      <c r="F3772" s="132"/>
      <c r="G3772" s="245">
        <v>1480.07</v>
      </c>
      <c r="H3772" s="245"/>
      <c r="I3772" s="245">
        <v>1480.07</v>
      </c>
      <c r="J3772" s="245"/>
      <c r="K3772" s="132"/>
      <c r="L3772" s="132"/>
      <c r="M3772" s="132"/>
      <c r="O3772" s="1">
        <v>1480.07</v>
      </c>
      <c r="P3772" s="1">
        <v>1480.07</v>
      </c>
    </row>
    <row r="3773" spans="1:21" s="1" customFormat="1" ht="71.25" outlineLevel="1">
      <c r="A3773" s="173" t="s">
        <v>475</v>
      </c>
      <c r="B3773" s="174" t="s">
        <v>1632</v>
      </c>
      <c r="C3773" s="174" t="s">
        <v>1633</v>
      </c>
      <c r="D3773" s="175" t="s">
        <v>460</v>
      </c>
      <c r="E3773" s="168">
        <v>5</v>
      </c>
      <c r="F3773" s="176"/>
      <c r="G3773" s="177"/>
      <c r="H3773" s="167"/>
      <c r="I3773" s="178" t="s">
        <v>98</v>
      </c>
      <c r="J3773" s="167"/>
      <c r="K3773" s="132"/>
      <c r="L3773" s="132"/>
      <c r="M3773" s="132"/>
      <c r="R3773" s="1">
        <v>71.540000000000006</v>
      </c>
      <c r="S3773" s="1">
        <v>60.8</v>
      </c>
      <c r="T3773" s="1">
        <v>48.95</v>
      </c>
      <c r="U3773" s="1">
        <v>39.159999999999997</v>
      </c>
    </row>
    <row r="3774" spans="1:21" s="1" customFormat="1" ht="14.25" outlineLevel="1">
      <c r="A3774" s="173"/>
      <c r="B3774" s="174"/>
      <c r="C3774" s="174" t="s">
        <v>88</v>
      </c>
      <c r="D3774" s="175"/>
      <c r="E3774" s="168"/>
      <c r="F3774" s="176">
        <v>10.87</v>
      </c>
      <c r="G3774" s="177" t="s">
        <v>1666</v>
      </c>
      <c r="H3774" s="167">
        <v>71.739999999999995</v>
      </c>
      <c r="I3774" s="178">
        <v>1</v>
      </c>
      <c r="J3774" s="167">
        <v>71.739999999999995</v>
      </c>
      <c r="K3774" s="132"/>
      <c r="L3774" s="132"/>
      <c r="M3774" s="132"/>
      <c r="Q3774" s="1">
        <v>71.739999999999995</v>
      </c>
    </row>
    <row r="3775" spans="1:21" s="1" customFormat="1" ht="14.25" outlineLevel="1">
      <c r="A3775" s="173"/>
      <c r="B3775" s="174"/>
      <c r="C3775" s="174" t="s">
        <v>89</v>
      </c>
      <c r="D3775" s="175"/>
      <c r="E3775" s="168"/>
      <c r="F3775" s="176">
        <v>8.8699999999999992</v>
      </c>
      <c r="G3775" s="177" t="s">
        <v>1666</v>
      </c>
      <c r="H3775" s="167">
        <v>58.54</v>
      </c>
      <c r="I3775" s="178">
        <v>1</v>
      </c>
      <c r="J3775" s="167">
        <v>58.54</v>
      </c>
      <c r="K3775" s="132"/>
      <c r="L3775" s="132"/>
      <c r="M3775" s="132"/>
    </row>
    <row r="3776" spans="1:21" s="1" customFormat="1" ht="14.25" outlineLevel="1">
      <c r="A3776" s="173"/>
      <c r="B3776" s="174"/>
      <c r="C3776" s="174" t="s">
        <v>96</v>
      </c>
      <c r="D3776" s="175"/>
      <c r="E3776" s="168"/>
      <c r="F3776" s="176">
        <v>0.54</v>
      </c>
      <c r="G3776" s="177" t="s">
        <v>1666</v>
      </c>
      <c r="H3776" s="179">
        <v>3.56</v>
      </c>
      <c r="I3776" s="178">
        <v>1</v>
      </c>
      <c r="J3776" s="179">
        <v>3.56</v>
      </c>
      <c r="K3776" s="132"/>
      <c r="L3776" s="132"/>
      <c r="M3776" s="132"/>
      <c r="Q3776" s="1">
        <v>3.56</v>
      </c>
    </row>
    <row r="3777" spans="1:21" s="1" customFormat="1" ht="14.25" outlineLevel="1">
      <c r="A3777" s="173"/>
      <c r="B3777" s="174"/>
      <c r="C3777" s="174" t="s">
        <v>97</v>
      </c>
      <c r="D3777" s="175"/>
      <c r="E3777" s="168"/>
      <c r="F3777" s="176">
        <v>0.76</v>
      </c>
      <c r="G3777" s="177" t="s">
        <v>98</v>
      </c>
      <c r="H3777" s="167">
        <v>3.8</v>
      </c>
      <c r="I3777" s="178">
        <v>1</v>
      </c>
      <c r="J3777" s="167">
        <v>3.8</v>
      </c>
      <c r="K3777" s="132"/>
      <c r="L3777" s="132"/>
      <c r="M3777" s="132"/>
    </row>
    <row r="3778" spans="1:21" s="1" customFormat="1" ht="14.25" outlineLevel="1">
      <c r="A3778" s="173"/>
      <c r="B3778" s="174"/>
      <c r="C3778" s="174" t="s">
        <v>829</v>
      </c>
      <c r="D3778" s="175" t="s">
        <v>91</v>
      </c>
      <c r="E3778" s="168">
        <v>95</v>
      </c>
      <c r="F3778" s="176"/>
      <c r="G3778" s="177"/>
      <c r="H3778" s="167">
        <v>71.540000000000006</v>
      </c>
      <c r="I3778" s="178">
        <v>80.75</v>
      </c>
      <c r="J3778" s="167">
        <v>60.8</v>
      </c>
      <c r="K3778" s="132"/>
      <c r="L3778" s="132"/>
      <c r="M3778" s="132"/>
    </row>
    <row r="3779" spans="1:21" s="1" customFormat="1" ht="14.25" outlineLevel="1">
      <c r="A3779" s="173"/>
      <c r="B3779" s="174"/>
      <c r="C3779" s="174" t="s">
        <v>830</v>
      </c>
      <c r="D3779" s="175" t="s">
        <v>91</v>
      </c>
      <c r="E3779" s="168">
        <v>65</v>
      </c>
      <c r="F3779" s="176"/>
      <c r="G3779" s="177"/>
      <c r="H3779" s="167">
        <v>48.95</v>
      </c>
      <c r="I3779" s="178">
        <v>52</v>
      </c>
      <c r="J3779" s="167">
        <v>39.159999999999997</v>
      </c>
      <c r="K3779" s="132"/>
      <c r="L3779" s="132"/>
      <c r="M3779" s="132"/>
    </row>
    <row r="3780" spans="1:21" s="1" customFormat="1" ht="14.25" outlineLevel="1">
      <c r="A3780" s="180"/>
      <c r="B3780" s="181"/>
      <c r="C3780" s="181" t="s">
        <v>93</v>
      </c>
      <c r="D3780" s="182" t="s">
        <v>94</v>
      </c>
      <c r="E3780" s="183">
        <v>1.1299999999999999</v>
      </c>
      <c r="F3780" s="184"/>
      <c r="G3780" s="185" t="s">
        <v>1666</v>
      </c>
      <c r="H3780" s="186">
        <v>7.4579999999999993</v>
      </c>
      <c r="I3780" s="187"/>
      <c r="J3780" s="186"/>
      <c r="K3780" s="132"/>
      <c r="L3780" s="132"/>
      <c r="M3780" s="132"/>
    </row>
    <row r="3781" spans="1:21" s="1" customFormat="1" ht="15" outlineLevel="1">
      <c r="A3781" s="132"/>
      <c r="B3781" s="132"/>
      <c r="C3781" s="188" t="s">
        <v>95</v>
      </c>
      <c r="D3781" s="132"/>
      <c r="E3781" s="132"/>
      <c r="F3781" s="132"/>
      <c r="G3781" s="245">
        <v>254.57</v>
      </c>
      <c r="H3781" s="245"/>
      <c r="I3781" s="245">
        <v>234.04000000000002</v>
      </c>
      <c r="J3781" s="245"/>
      <c r="K3781" s="132"/>
      <c r="L3781" s="132"/>
      <c r="M3781" s="132"/>
      <c r="O3781" s="113">
        <v>254.57</v>
      </c>
      <c r="P3781" s="113">
        <v>234.04000000000002</v>
      </c>
    </row>
    <row r="3782" spans="1:21" s="1" customFormat="1" ht="39.75" outlineLevel="1">
      <c r="A3782" s="180" t="s">
        <v>478</v>
      </c>
      <c r="B3782" s="181" t="s">
        <v>434</v>
      </c>
      <c r="C3782" s="181" t="s">
        <v>345</v>
      </c>
      <c r="D3782" s="182" t="s">
        <v>454</v>
      </c>
      <c r="E3782" s="183">
        <v>5</v>
      </c>
      <c r="F3782" s="184">
        <v>91.78</v>
      </c>
      <c r="G3782" s="185" t="s">
        <v>98</v>
      </c>
      <c r="H3782" s="186">
        <v>458.9</v>
      </c>
      <c r="I3782" s="187">
        <v>1</v>
      </c>
      <c r="J3782" s="186">
        <v>458.9</v>
      </c>
      <c r="K3782" s="132"/>
      <c r="L3782" s="132"/>
      <c r="M3782" s="132"/>
      <c r="R3782" s="1">
        <v>0</v>
      </c>
      <c r="S3782" s="1">
        <v>0</v>
      </c>
      <c r="T3782" s="1">
        <v>0</v>
      </c>
      <c r="U3782" s="1">
        <v>0</v>
      </c>
    </row>
    <row r="3783" spans="1:21" s="1" customFormat="1" ht="15" outlineLevel="1">
      <c r="A3783" s="132"/>
      <c r="B3783" s="132"/>
      <c r="C3783" s="188" t="s">
        <v>95</v>
      </c>
      <c r="D3783" s="132"/>
      <c r="E3783" s="132"/>
      <c r="F3783" s="132"/>
      <c r="G3783" s="245">
        <v>458.9</v>
      </c>
      <c r="H3783" s="245"/>
      <c r="I3783" s="245">
        <v>458.9</v>
      </c>
      <c r="J3783" s="245"/>
      <c r="K3783" s="132"/>
      <c r="L3783" s="132"/>
      <c r="M3783" s="132"/>
      <c r="O3783" s="1">
        <v>458.9</v>
      </c>
      <c r="P3783" s="1">
        <v>458.9</v>
      </c>
    </row>
    <row r="3784" spans="1:21" s="1" customFormat="1" ht="39.75" outlineLevel="1">
      <c r="A3784" s="180" t="s">
        <v>485</v>
      </c>
      <c r="B3784" s="181" t="s">
        <v>434</v>
      </c>
      <c r="C3784" s="181" t="s">
        <v>346</v>
      </c>
      <c r="D3784" s="182" t="s">
        <v>454</v>
      </c>
      <c r="E3784" s="183">
        <v>50</v>
      </c>
      <c r="F3784" s="184">
        <v>3.54</v>
      </c>
      <c r="G3784" s="185" t="s">
        <v>98</v>
      </c>
      <c r="H3784" s="186">
        <v>177</v>
      </c>
      <c r="I3784" s="187">
        <v>5.42</v>
      </c>
      <c r="J3784" s="186">
        <v>959.34</v>
      </c>
      <c r="K3784" s="132"/>
      <c r="L3784" s="132"/>
      <c r="M3784" s="132"/>
      <c r="R3784" s="1">
        <v>0</v>
      </c>
      <c r="S3784" s="1">
        <v>0</v>
      </c>
      <c r="T3784" s="1">
        <v>0</v>
      </c>
      <c r="U3784" s="1">
        <v>0</v>
      </c>
    </row>
    <row r="3785" spans="1:21" s="1" customFormat="1" ht="15" outlineLevel="1">
      <c r="A3785" s="132"/>
      <c r="B3785" s="132"/>
      <c r="C3785" s="188" t="s">
        <v>95</v>
      </c>
      <c r="D3785" s="132"/>
      <c r="E3785" s="132"/>
      <c r="F3785" s="132"/>
      <c r="G3785" s="245">
        <v>177</v>
      </c>
      <c r="H3785" s="245"/>
      <c r="I3785" s="245">
        <v>959.34</v>
      </c>
      <c r="J3785" s="245"/>
      <c r="K3785" s="132"/>
      <c r="L3785" s="132"/>
      <c r="M3785" s="132"/>
      <c r="O3785" s="1">
        <v>177</v>
      </c>
      <c r="P3785" s="1">
        <v>959.34</v>
      </c>
    </row>
    <row r="3786" spans="1:21" s="1" customFormat="1" ht="71.25" outlineLevel="1">
      <c r="A3786" s="173" t="s">
        <v>487</v>
      </c>
      <c r="B3786" s="174" t="s">
        <v>1632</v>
      </c>
      <c r="C3786" s="174" t="s">
        <v>1633</v>
      </c>
      <c r="D3786" s="175" t="s">
        <v>460</v>
      </c>
      <c r="E3786" s="168">
        <v>5</v>
      </c>
      <c r="F3786" s="176"/>
      <c r="G3786" s="177"/>
      <c r="H3786" s="167"/>
      <c r="I3786" s="178" t="s">
        <v>98</v>
      </c>
      <c r="J3786" s="167"/>
      <c r="K3786" s="132"/>
      <c r="L3786" s="132"/>
      <c r="M3786" s="132"/>
      <c r="R3786" s="1">
        <v>71.540000000000006</v>
      </c>
      <c r="S3786" s="1">
        <v>60.8</v>
      </c>
      <c r="T3786" s="1">
        <v>48.95</v>
      </c>
      <c r="U3786" s="1">
        <v>39.159999999999997</v>
      </c>
    </row>
    <row r="3787" spans="1:21" s="1" customFormat="1" ht="14.25" outlineLevel="1">
      <c r="A3787" s="173"/>
      <c r="B3787" s="174"/>
      <c r="C3787" s="174" t="s">
        <v>88</v>
      </c>
      <c r="D3787" s="175"/>
      <c r="E3787" s="168"/>
      <c r="F3787" s="176">
        <v>10.87</v>
      </c>
      <c r="G3787" s="177" t="s">
        <v>1666</v>
      </c>
      <c r="H3787" s="167">
        <v>71.739999999999995</v>
      </c>
      <c r="I3787" s="178">
        <v>1</v>
      </c>
      <c r="J3787" s="167">
        <v>71.739999999999995</v>
      </c>
      <c r="K3787" s="132"/>
      <c r="L3787" s="132"/>
      <c r="M3787" s="132"/>
      <c r="Q3787" s="1">
        <v>71.739999999999995</v>
      </c>
    </row>
    <row r="3788" spans="1:21" s="1" customFormat="1" ht="14.25" outlineLevel="1">
      <c r="A3788" s="173"/>
      <c r="B3788" s="174"/>
      <c r="C3788" s="174" t="s">
        <v>89</v>
      </c>
      <c r="D3788" s="175"/>
      <c r="E3788" s="168"/>
      <c r="F3788" s="176">
        <v>8.8699999999999992</v>
      </c>
      <c r="G3788" s="177" t="s">
        <v>1666</v>
      </c>
      <c r="H3788" s="167">
        <v>58.54</v>
      </c>
      <c r="I3788" s="178">
        <v>1</v>
      </c>
      <c r="J3788" s="167">
        <v>58.54</v>
      </c>
      <c r="K3788" s="132"/>
      <c r="L3788" s="132"/>
      <c r="M3788" s="132"/>
    </row>
    <row r="3789" spans="1:21" s="1" customFormat="1" ht="14.25" outlineLevel="1">
      <c r="A3789" s="173"/>
      <c r="B3789" s="174"/>
      <c r="C3789" s="174" t="s">
        <v>96</v>
      </c>
      <c r="D3789" s="175"/>
      <c r="E3789" s="168"/>
      <c r="F3789" s="176">
        <v>0.54</v>
      </c>
      <c r="G3789" s="177" t="s">
        <v>1666</v>
      </c>
      <c r="H3789" s="179">
        <v>3.56</v>
      </c>
      <c r="I3789" s="178">
        <v>1</v>
      </c>
      <c r="J3789" s="179">
        <v>3.56</v>
      </c>
      <c r="K3789" s="132"/>
      <c r="L3789" s="132"/>
      <c r="M3789" s="132"/>
      <c r="Q3789" s="1">
        <v>3.56</v>
      </c>
    </row>
    <row r="3790" spans="1:21" s="1" customFormat="1" ht="14.25" outlineLevel="1">
      <c r="A3790" s="173"/>
      <c r="B3790" s="174"/>
      <c r="C3790" s="174" t="s">
        <v>97</v>
      </c>
      <c r="D3790" s="175"/>
      <c r="E3790" s="168"/>
      <c r="F3790" s="176">
        <v>0.76</v>
      </c>
      <c r="G3790" s="177" t="s">
        <v>98</v>
      </c>
      <c r="H3790" s="167">
        <v>3.8</v>
      </c>
      <c r="I3790" s="178">
        <v>1</v>
      </c>
      <c r="J3790" s="167">
        <v>3.8</v>
      </c>
      <c r="K3790" s="132"/>
      <c r="L3790" s="132"/>
      <c r="M3790" s="132"/>
    </row>
    <row r="3791" spans="1:21" s="1" customFormat="1" ht="14.25" outlineLevel="1">
      <c r="A3791" s="173"/>
      <c r="B3791" s="174"/>
      <c r="C3791" s="174" t="s">
        <v>829</v>
      </c>
      <c r="D3791" s="175" t="s">
        <v>91</v>
      </c>
      <c r="E3791" s="168">
        <v>95</v>
      </c>
      <c r="F3791" s="176"/>
      <c r="G3791" s="177"/>
      <c r="H3791" s="167">
        <v>71.540000000000006</v>
      </c>
      <c r="I3791" s="178">
        <v>80.75</v>
      </c>
      <c r="J3791" s="167">
        <v>60.8</v>
      </c>
      <c r="K3791" s="132"/>
      <c r="L3791" s="132"/>
      <c r="M3791" s="132"/>
    </row>
    <row r="3792" spans="1:21" s="1" customFormat="1" ht="14.25" outlineLevel="1">
      <c r="A3792" s="173"/>
      <c r="B3792" s="174"/>
      <c r="C3792" s="174" t="s">
        <v>830</v>
      </c>
      <c r="D3792" s="175" t="s">
        <v>91</v>
      </c>
      <c r="E3792" s="168">
        <v>65</v>
      </c>
      <c r="F3792" s="176"/>
      <c r="G3792" s="177"/>
      <c r="H3792" s="167">
        <v>48.95</v>
      </c>
      <c r="I3792" s="178">
        <v>52</v>
      </c>
      <c r="J3792" s="167">
        <v>39.159999999999997</v>
      </c>
      <c r="K3792" s="132"/>
      <c r="L3792" s="132"/>
      <c r="M3792" s="132"/>
    </row>
    <row r="3793" spans="1:21" s="1" customFormat="1" ht="14.25" outlineLevel="1">
      <c r="A3793" s="180"/>
      <c r="B3793" s="181"/>
      <c r="C3793" s="181" t="s">
        <v>93</v>
      </c>
      <c r="D3793" s="182" t="s">
        <v>94</v>
      </c>
      <c r="E3793" s="183">
        <v>1.1299999999999999</v>
      </c>
      <c r="F3793" s="184"/>
      <c r="G3793" s="185" t="s">
        <v>1666</v>
      </c>
      <c r="H3793" s="186">
        <v>7.4579999999999993</v>
      </c>
      <c r="I3793" s="187"/>
      <c r="J3793" s="186"/>
      <c r="K3793" s="132"/>
      <c r="L3793" s="132"/>
      <c r="M3793" s="132"/>
    </row>
    <row r="3794" spans="1:21" s="1" customFormat="1" ht="15" outlineLevel="1">
      <c r="A3794" s="132"/>
      <c r="B3794" s="132"/>
      <c r="C3794" s="188" t="s">
        <v>95</v>
      </c>
      <c r="D3794" s="132"/>
      <c r="E3794" s="132"/>
      <c r="F3794" s="132"/>
      <c r="G3794" s="245">
        <v>254.57</v>
      </c>
      <c r="H3794" s="245"/>
      <c r="I3794" s="245">
        <v>234.04000000000002</v>
      </c>
      <c r="J3794" s="245"/>
      <c r="K3794" s="132"/>
      <c r="L3794" s="132"/>
      <c r="M3794" s="132"/>
      <c r="O3794" s="113">
        <v>254.57</v>
      </c>
      <c r="P3794" s="113">
        <v>234.04000000000002</v>
      </c>
    </row>
    <row r="3795" spans="1:21" s="1" customFormat="1" ht="54" outlineLevel="1">
      <c r="A3795" s="180" t="s">
        <v>492</v>
      </c>
      <c r="B3795" s="181" t="s">
        <v>434</v>
      </c>
      <c r="C3795" s="181" t="s">
        <v>347</v>
      </c>
      <c r="D3795" s="182" t="s">
        <v>454</v>
      </c>
      <c r="E3795" s="183">
        <v>5</v>
      </c>
      <c r="F3795" s="184">
        <v>212.82</v>
      </c>
      <c r="G3795" s="185" t="s">
        <v>98</v>
      </c>
      <c r="H3795" s="186">
        <v>1064.0999999999999</v>
      </c>
      <c r="I3795" s="187">
        <v>1</v>
      </c>
      <c r="J3795" s="186">
        <v>1064.0999999999999</v>
      </c>
      <c r="K3795" s="132"/>
      <c r="L3795" s="132"/>
      <c r="M3795" s="132"/>
      <c r="R3795" s="1">
        <v>0</v>
      </c>
      <c r="S3795" s="1">
        <v>0</v>
      </c>
      <c r="T3795" s="1">
        <v>0</v>
      </c>
      <c r="U3795" s="1">
        <v>0</v>
      </c>
    </row>
    <row r="3796" spans="1:21" s="1" customFormat="1" ht="15" outlineLevel="1">
      <c r="A3796" s="132"/>
      <c r="B3796" s="132"/>
      <c r="C3796" s="188" t="s">
        <v>95</v>
      </c>
      <c r="D3796" s="132"/>
      <c r="E3796" s="132"/>
      <c r="F3796" s="132"/>
      <c r="G3796" s="245">
        <v>1064.0999999999999</v>
      </c>
      <c r="H3796" s="245"/>
      <c r="I3796" s="245">
        <v>1064.0999999999999</v>
      </c>
      <c r="J3796" s="245"/>
      <c r="K3796" s="132"/>
      <c r="L3796" s="132"/>
      <c r="M3796" s="132"/>
      <c r="O3796" s="1">
        <v>1064.0999999999999</v>
      </c>
      <c r="P3796" s="1">
        <v>1064.0999999999999</v>
      </c>
    </row>
    <row r="3797" spans="1:21" s="1" customFormat="1" ht="28.5" outlineLevel="1">
      <c r="A3797" s="173" t="s">
        <v>496</v>
      </c>
      <c r="B3797" s="174" t="s">
        <v>1667</v>
      </c>
      <c r="C3797" s="174" t="s">
        <v>1668</v>
      </c>
      <c r="D3797" s="175" t="s">
        <v>454</v>
      </c>
      <c r="E3797" s="168">
        <v>5</v>
      </c>
      <c r="F3797" s="176"/>
      <c r="G3797" s="177"/>
      <c r="H3797" s="167"/>
      <c r="I3797" s="178" t="s">
        <v>98</v>
      </c>
      <c r="J3797" s="167"/>
      <c r="K3797" s="132"/>
      <c r="L3797" s="132"/>
      <c r="M3797" s="132"/>
      <c r="R3797" s="1">
        <v>0</v>
      </c>
      <c r="S3797" s="1">
        <v>0</v>
      </c>
      <c r="T3797" s="1">
        <v>0</v>
      </c>
      <c r="U3797" s="1">
        <v>0</v>
      </c>
    </row>
    <row r="3798" spans="1:21" s="1" customFormat="1" ht="14.25" outlineLevel="1">
      <c r="A3798" s="180"/>
      <c r="B3798" s="181"/>
      <c r="C3798" s="181" t="s">
        <v>93</v>
      </c>
      <c r="D3798" s="182" t="s">
        <v>94</v>
      </c>
      <c r="E3798" s="183">
        <v>0.59</v>
      </c>
      <c r="F3798" s="184"/>
      <c r="G3798" s="185" t="s">
        <v>771</v>
      </c>
      <c r="H3798" s="186">
        <v>3.54</v>
      </c>
      <c r="I3798" s="187"/>
      <c r="J3798" s="186"/>
      <c r="K3798" s="132"/>
      <c r="L3798" s="132"/>
      <c r="M3798" s="132"/>
    </row>
    <row r="3799" spans="1:21" s="1" customFormat="1" ht="15" outlineLevel="1">
      <c r="A3799" s="132"/>
      <c r="B3799" s="132"/>
      <c r="C3799" s="188" t="s">
        <v>95</v>
      </c>
      <c r="D3799" s="132"/>
      <c r="E3799" s="132"/>
      <c r="F3799" s="132"/>
      <c r="G3799" s="245">
        <v>0</v>
      </c>
      <c r="H3799" s="245"/>
      <c r="I3799" s="245">
        <v>0</v>
      </c>
      <c r="J3799" s="245"/>
      <c r="K3799" s="132"/>
      <c r="L3799" s="132"/>
      <c r="M3799" s="132"/>
      <c r="O3799" s="1">
        <v>0</v>
      </c>
      <c r="P3799" s="1">
        <v>0</v>
      </c>
    </row>
    <row r="3800" spans="1:21" s="1" customFormat="1" ht="54" outlineLevel="1">
      <c r="A3800" s="180" t="s">
        <v>501</v>
      </c>
      <c r="B3800" s="181" t="s">
        <v>434</v>
      </c>
      <c r="C3800" s="181" t="s">
        <v>348</v>
      </c>
      <c r="D3800" s="182" t="s">
        <v>454</v>
      </c>
      <c r="E3800" s="183">
        <v>5</v>
      </c>
      <c r="F3800" s="184">
        <v>216.94</v>
      </c>
      <c r="G3800" s="185" t="s">
        <v>98</v>
      </c>
      <c r="H3800" s="186">
        <v>1084.7</v>
      </c>
      <c r="I3800" s="187">
        <v>1</v>
      </c>
      <c r="J3800" s="186">
        <v>1084.7</v>
      </c>
      <c r="K3800" s="132"/>
      <c r="L3800" s="132"/>
      <c r="M3800" s="132"/>
      <c r="R3800" s="1">
        <v>0</v>
      </c>
      <c r="S3800" s="1">
        <v>0</v>
      </c>
      <c r="T3800" s="1">
        <v>0</v>
      </c>
      <c r="U3800" s="1">
        <v>0</v>
      </c>
    </row>
    <row r="3801" spans="1:21" s="1" customFormat="1" ht="15" outlineLevel="1">
      <c r="A3801" s="132"/>
      <c r="B3801" s="132"/>
      <c r="C3801" s="188" t="s">
        <v>95</v>
      </c>
      <c r="D3801" s="132"/>
      <c r="E3801" s="132"/>
      <c r="F3801" s="132"/>
      <c r="G3801" s="245">
        <v>1084.7</v>
      </c>
      <c r="H3801" s="245"/>
      <c r="I3801" s="245">
        <v>1084.7</v>
      </c>
      <c r="J3801" s="245"/>
      <c r="K3801" s="132"/>
      <c r="L3801" s="132"/>
      <c r="M3801" s="132"/>
      <c r="O3801" s="1">
        <v>1084.7</v>
      </c>
      <c r="P3801" s="1">
        <v>1084.7</v>
      </c>
    </row>
    <row r="3802" spans="1:21" s="1" customFormat="1" ht="28.5" outlineLevel="1">
      <c r="A3802" s="173" t="s">
        <v>504</v>
      </c>
      <c r="B3802" s="174" t="s">
        <v>1630</v>
      </c>
      <c r="C3802" s="174" t="s">
        <v>1631</v>
      </c>
      <c r="D3802" s="175" t="s">
        <v>460</v>
      </c>
      <c r="E3802" s="168">
        <v>2</v>
      </c>
      <c r="F3802" s="176"/>
      <c r="G3802" s="177"/>
      <c r="H3802" s="167"/>
      <c r="I3802" s="178" t="s">
        <v>98</v>
      </c>
      <c r="J3802" s="167"/>
      <c r="K3802" s="132"/>
      <c r="L3802" s="132"/>
      <c r="M3802" s="132"/>
      <c r="R3802" s="1">
        <v>77.64</v>
      </c>
      <c r="S3802" s="1">
        <v>65.989999999999995</v>
      </c>
      <c r="T3802" s="1">
        <v>58.23</v>
      </c>
      <c r="U3802" s="1">
        <v>46.58</v>
      </c>
    </row>
    <row r="3803" spans="1:21" s="1" customFormat="1" ht="14.25" outlineLevel="1">
      <c r="A3803" s="173"/>
      <c r="B3803" s="174"/>
      <c r="C3803" s="174" t="s">
        <v>88</v>
      </c>
      <c r="D3803" s="175"/>
      <c r="E3803" s="168"/>
      <c r="F3803" s="176">
        <v>36.76</v>
      </c>
      <c r="G3803" s="177" t="s">
        <v>1666</v>
      </c>
      <c r="H3803" s="167">
        <v>97.05</v>
      </c>
      <c r="I3803" s="178">
        <v>1</v>
      </c>
      <c r="J3803" s="167">
        <v>97.05</v>
      </c>
      <c r="K3803" s="132"/>
      <c r="L3803" s="132"/>
      <c r="M3803" s="132"/>
      <c r="Q3803" s="1">
        <v>97.05</v>
      </c>
    </row>
    <row r="3804" spans="1:21" s="1" customFormat="1" ht="14.25" outlineLevel="1">
      <c r="A3804" s="173"/>
      <c r="B3804" s="174"/>
      <c r="C3804" s="174" t="s">
        <v>89</v>
      </c>
      <c r="D3804" s="175"/>
      <c r="E3804" s="168"/>
      <c r="F3804" s="176">
        <v>0.25</v>
      </c>
      <c r="G3804" s="177" t="s">
        <v>1666</v>
      </c>
      <c r="H3804" s="167">
        <v>0.66</v>
      </c>
      <c r="I3804" s="178">
        <v>1</v>
      </c>
      <c r="J3804" s="167">
        <v>0.66</v>
      </c>
      <c r="K3804" s="132"/>
      <c r="L3804" s="132"/>
      <c r="M3804" s="132"/>
    </row>
    <row r="3805" spans="1:21" s="1" customFormat="1" ht="14.25" outlineLevel="1">
      <c r="A3805" s="173"/>
      <c r="B3805" s="174"/>
      <c r="C3805" s="174" t="s">
        <v>97</v>
      </c>
      <c r="D3805" s="175"/>
      <c r="E3805" s="168"/>
      <c r="F3805" s="176">
        <v>4.34</v>
      </c>
      <c r="G3805" s="177" t="s">
        <v>98</v>
      </c>
      <c r="H3805" s="167">
        <v>8.68</v>
      </c>
      <c r="I3805" s="178">
        <v>1</v>
      </c>
      <c r="J3805" s="167">
        <v>8.68</v>
      </c>
      <c r="K3805" s="132"/>
      <c r="L3805" s="132"/>
      <c r="M3805" s="132"/>
    </row>
    <row r="3806" spans="1:21" s="1" customFormat="1" ht="14.25" outlineLevel="1">
      <c r="A3806" s="173"/>
      <c r="B3806" s="174"/>
      <c r="C3806" s="174" t="s">
        <v>829</v>
      </c>
      <c r="D3806" s="175" t="s">
        <v>91</v>
      </c>
      <c r="E3806" s="168">
        <v>80</v>
      </c>
      <c r="F3806" s="176"/>
      <c r="G3806" s="177"/>
      <c r="H3806" s="167">
        <v>77.64</v>
      </c>
      <c r="I3806" s="178">
        <v>68</v>
      </c>
      <c r="J3806" s="167">
        <v>65.989999999999995</v>
      </c>
      <c r="K3806" s="132"/>
      <c r="L3806" s="132"/>
      <c r="M3806" s="132"/>
    </row>
    <row r="3807" spans="1:21" s="1" customFormat="1" ht="14.25" outlineLevel="1">
      <c r="A3807" s="173"/>
      <c r="B3807" s="174"/>
      <c r="C3807" s="174" t="s">
        <v>830</v>
      </c>
      <c r="D3807" s="175" t="s">
        <v>91</v>
      </c>
      <c r="E3807" s="168">
        <v>60</v>
      </c>
      <c r="F3807" s="176"/>
      <c r="G3807" s="177"/>
      <c r="H3807" s="167">
        <v>58.23</v>
      </c>
      <c r="I3807" s="178">
        <v>48</v>
      </c>
      <c r="J3807" s="167">
        <v>46.58</v>
      </c>
      <c r="K3807" s="132"/>
      <c r="L3807" s="132"/>
      <c r="M3807" s="132"/>
    </row>
    <row r="3808" spans="1:21" s="1" customFormat="1" ht="14.25" outlineLevel="1">
      <c r="A3808" s="180"/>
      <c r="B3808" s="181"/>
      <c r="C3808" s="181" t="s">
        <v>93</v>
      </c>
      <c r="D3808" s="182" t="s">
        <v>94</v>
      </c>
      <c r="E3808" s="183">
        <v>3.6</v>
      </c>
      <c r="F3808" s="184"/>
      <c r="G3808" s="185" t="s">
        <v>1666</v>
      </c>
      <c r="H3808" s="186">
        <v>9.5040000000000013</v>
      </c>
      <c r="I3808" s="187"/>
      <c r="J3808" s="186"/>
      <c r="K3808" s="132"/>
      <c r="L3808" s="132"/>
      <c r="M3808" s="132"/>
    </row>
    <row r="3809" spans="1:21" s="1" customFormat="1" ht="15" outlineLevel="1">
      <c r="A3809" s="132"/>
      <c r="B3809" s="132"/>
      <c r="C3809" s="188" t="s">
        <v>95</v>
      </c>
      <c r="D3809" s="132"/>
      <c r="E3809" s="132"/>
      <c r="F3809" s="132"/>
      <c r="G3809" s="245">
        <v>242.26</v>
      </c>
      <c r="H3809" s="245"/>
      <c r="I3809" s="245">
        <v>218.95999999999998</v>
      </c>
      <c r="J3809" s="245"/>
      <c r="K3809" s="132"/>
      <c r="L3809" s="132"/>
      <c r="M3809" s="132"/>
      <c r="O3809" s="113">
        <v>242.26</v>
      </c>
      <c r="P3809" s="113">
        <v>218.95999999999998</v>
      </c>
    </row>
    <row r="3810" spans="1:21" s="1" customFormat="1" ht="54" outlineLevel="1">
      <c r="A3810" s="180" t="s">
        <v>506</v>
      </c>
      <c r="B3810" s="181" t="s">
        <v>434</v>
      </c>
      <c r="C3810" s="181" t="s">
        <v>349</v>
      </c>
      <c r="D3810" s="182" t="s">
        <v>454</v>
      </c>
      <c r="E3810" s="183">
        <v>1</v>
      </c>
      <c r="F3810" s="184">
        <v>617.09</v>
      </c>
      <c r="G3810" s="185" t="s">
        <v>98</v>
      </c>
      <c r="H3810" s="186">
        <v>617.09</v>
      </c>
      <c r="I3810" s="187">
        <v>1</v>
      </c>
      <c r="J3810" s="186">
        <v>617.09</v>
      </c>
      <c r="K3810" s="132"/>
      <c r="L3810" s="132"/>
      <c r="M3810" s="132"/>
      <c r="R3810" s="1">
        <v>0</v>
      </c>
      <c r="S3810" s="1">
        <v>0</v>
      </c>
      <c r="T3810" s="1">
        <v>0</v>
      </c>
      <c r="U3810" s="1">
        <v>0</v>
      </c>
    </row>
    <row r="3811" spans="1:21" s="1" customFormat="1" ht="15" outlineLevel="1">
      <c r="A3811" s="132"/>
      <c r="B3811" s="132"/>
      <c r="C3811" s="188" t="s">
        <v>95</v>
      </c>
      <c r="D3811" s="132"/>
      <c r="E3811" s="132"/>
      <c r="F3811" s="132"/>
      <c r="G3811" s="245">
        <v>617.09</v>
      </c>
      <c r="H3811" s="245"/>
      <c r="I3811" s="245">
        <v>617.09</v>
      </c>
      <c r="J3811" s="245"/>
      <c r="K3811" s="132"/>
      <c r="L3811" s="132"/>
      <c r="M3811" s="132"/>
      <c r="O3811" s="1">
        <v>617.09</v>
      </c>
      <c r="P3811" s="1">
        <v>617.09</v>
      </c>
    </row>
    <row r="3812" spans="1:21" s="1" customFormat="1" ht="39.75" outlineLevel="1">
      <c r="A3812" s="180" t="s">
        <v>508</v>
      </c>
      <c r="B3812" s="181" t="s">
        <v>434</v>
      </c>
      <c r="C3812" s="181" t="s">
        <v>350</v>
      </c>
      <c r="D3812" s="182" t="s">
        <v>454</v>
      </c>
      <c r="E3812" s="183">
        <v>1</v>
      </c>
      <c r="F3812" s="184">
        <v>573.53</v>
      </c>
      <c r="G3812" s="185" t="s">
        <v>98</v>
      </c>
      <c r="H3812" s="186">
        <v>573.53</v>
      </c>
      <c r="I3812" s="187">
        <v>1</v>
      </c>
      <c r="J3812" s="186">
        <v>573.53</v>
      </c>
      <c r="K3812" s="132"/>
      <c r="L3812" s="132"/>
      <c r="M3812" s="132"/>
      <c r="R3812" s="1">
        <v>0</v>
      </c>
      <c r="S3812" s="1">
        <v>0</v>
      </c>
      <c r="T3812" s="1">
        <v>0</v>
      </c>
      <c r="U3812" s="1">
        <v>0</v>
      </c>
    </row>
    <row r="3813" spans="1:21" s="1" customFormat="1" ht="15" outlineLevel="1">
      <c r="A3813" s="132"/>
      <c r="B3813" s="132"/>
      <c r="C3813" s="188" t="s">
        <v>95</v>
      </c>
      <c r="D3813" s="132"/>
      <c r="E3813" s="132"/>
      <c r="F3813" s="132"/>
      <c r="G3813" s="245">
        <v>573.53</v>
      </c>
      <c r="H3813" s="245"/>
      <c r="I3813" s="245">
        <v>573.53</v>
      </c>
      <c r="J3813" s="245"/>
      <c r="K3813" s="132"/>
      <c r="L3813" s="132"/>
      <c r="M3813" s="132"/>
      <c r="O3813" s="1">
        <v>573.53</v>
      </c>
      <c r="P3813" s="1">
        <v>573.53</v>
      </c>
    </row>
    <row r="3814" spans="1:21" s="1" customFormat="1" ht="71.25" outlineLevel="1">
      <c r="A3814" s="173" t="s">
        <v>512</v>
      </c>
      <c r="B3814" s="174" t="s">
        <v>1632</v>
      </c>
      <c r="C3814" s="174" t="s">
        <v>1633</v>
      </c>
      <c r="D3814" s="175" t="s">
        <v>460</v>
      </c>
      <c r="E3814" s="168">
        <v>2</v>
      </c>
      <c r="F3814" s="176"/>
      <c r="G3814" s="177"/>
      <c r="H3814" s="167"/>
      <c r="I3814" s="178" t="s">
        <v>98</v>
      </c>
      <c r="J3814" s="167"/>
      <c r="K3814" s="132"/>
      <c r="L3814" s="132"/>
      <c r="M3814" s="132"/>
      <c r="R3814" s="1">
        <v>31.23</v>
      </c>
      <c r="S3814" s="1">
        <v>26.54</v>
      </c>
      <c r="T3814" s="1">
        <v>21.37</v>
      </c>
      <c r="U3814" s="1">
        <v>17.09</v>
      </c>
    </row>
    <row r="3815" spans="1:21" s="1" customFormat="1" ht="14.25" outlineLevel="1">
      <c r="A3815" s="173"/>
      <c r="B3815" s="174"/>
      <c r="C3815" s="174" t="s">
        <v>88</v>
      </c>
      <c r="D3815" s="175"/>
      <c r="E3815" s="168"/>
      <c r="F3815" s="176">
        <v>10.87</v>
      </c>
      <c r="G3815" s="177" t="s">
        <v>1629</v>
      </c>
      <c r="H3815" s="167">
        <v>31.31</v>
      </c>
      <c r="I3815" s="178">
        <v>1</v>
      </c>
      <c r="J3815" s="167">
        <v>31.31</v>
      </c>
      <c r="K3815" s="132"/>
      <c r="L3815" s="132"/>
      <c r="M3815" s="132"/>
      <c r="Q3815" s="1">
        <v>31.31</v>
      </c>
    </row>
    <row r="3816" spans="1:21" s="1" customFormat="1" ht="14.25" outlineLevel="1">
      <c r="A3816" s="173"/>
      <c r="B3816" s="174"/>
      <c r="C3816" s="174" t="s">
        <v>89</v>
      </c>
      <c r="D3816" s="175"/>
      <c r="E3816" s="168"/>
      <c r="F3816" s="176">
        <v>8.8699999999999992</v>
      </c>
      <c r="G3816" s="177" t="s">
        <v>1629</v>
      </c>
      <c r="H3816" s="167">
        <v>25.55</v>
      </c>
      <c r="I3816" s="178">
        <v>1</v>
      </c>
      <c r="J3816" s="167">
        <v>25.55</v>
      </c>
      <c r="K3816" s="132"/>
      <c r="L3816" s="132"/>
      <c r="M3816" s="132"/>
    </row>
    <row r="3817" spans="1:21" s="1" customFormat="1" ht="14.25" outlineLevel="1">
      <c r="A3817" s="173"/>
      <c r="B3817" s="174"/>
      <c r="C3817" s="174" t="s">
        <v>96</v>
      </c>
      <c r="D3817" s="175"/>
      <c r="E3817" s="168"/>
      <c r="F3817" s="176">
        <v>0.54</v>
      </c>
      <c r="G3817" s="177" t="s">
        <v>1629</v>
      </c>
      <c r="H3817" s="179">
        <v>1.56</v>
      </c>
      <c r="I3817" s="178">
        <v>1</v>
      </c>
      <c r="J3817" s="179">
        <v>1.56</v>
      </c>
      <c r="K3817" s="132"/>
      <c r="L3817" s="132"/>
      <c r="M3817" s="132"/>
      <c r="Q3817" s="1">
        <v>1.56</v>
      </c>
    </row>
    <row r="3818" spans="1:21" s="1" customFormat="1" ht="14.25" outlineLevel="1">
      <c r="A3818" s="173"/>
      <c r="B3818" s="174"/>
      <c r="C3818" s="174" t="s">
        <v>97</v>
      </c>
      <c r="D3818" s="175"/>
      <c r="E3818" s="168"/>
      <c r="F3818" s="176">
        <v>0.76</v>
      </c>
      <c r="G3818" s="177" t="s">
        <v>98</v>
      </c>
      <c r="H3818" s="167">
        <v>1.52</v>
      </c>
      <c r="I3818" s="178">
        <v>1</v>
      </c>
      <c r="J3818" s="167">
        <v>1.52</v>
      </c>
      <c r="K3818" s="132"/>
      <c r="L3818" s="132"/>
      <c r="M3818" s="132"/>
    </row>
    <row r="3819" spans="1:21" s="1" customFormat="1" ht="14.25" outlineLevel="1">
      <c r="A3819" s="173"/>
      <c r="B3819" s="174"/>
      <c r="C3819" s="174" t="s">
        <v>829</v>
      </c>
      <c r="D3819" s="175" t="s">
        <v>91</v>
      </c>
      <c r="E3819" s="168">
        <v>95</v>
      </c>
      <c r="F3819" s="176"/>
      <c r="G3819" s="177"/>
      <c r="H3819" s="167">
        <v>31.23</v>
      </c>
      <c r="I3819" s="178">
        <v>80.75</v>
      </c>
      <c r="J3819" s="167">
        <v>26.54</v>
      </c>
      <c r="K3819" s="132"/>
      <c r="L3819" s="132"/>
      <c r="M3819" s="132"/>
    </row>
    <row r="3820" spans="1:21" s="1" customFormat="1" ht="14.25" outlineLevel="1">
      <c r="A3820" s="173"/>
      <c r="B3820" s="174"/>
      <c r="C3820" s="174" t="s">
        <v>830</v>
      </c>
      <c r="D3820" s="175" t="s">
        <v>91</v>
      </c>
      <c r="E3820" s="168">
        <v>65</v>
      </c>
      <c r="F3820" s="176"/>
      <c r="G3820" s="177"/>
      <c r="H3820" s="167">
        <v>21.37</v>
      </c>
      <c r="I3820" s="178">
        <v>52</v>
      </c>
      <c r="J3820" s="167">
        <v>17.09</v>
      </c>
      <c r="K3820" s="132"/>
      <c r="L3820" s="132"/>
      <c r="M3820" s="132"/>
    </row>
    <row r="3821" spans="1:21" s="1" customFormat="1" ht="14.25" outlineLevel="1">
      <c r="A3821" s="180"/>
      <c r="B3821" s="181"/>
      <c r="C3821" s="181" t="s">
        <v>93</v>
      </c>
      <c r="D3821" s="182" t="s">
        <v>94</v>
      </c>
      <c r="E3821" s="183">
        <v>1.1299999999999999</v>
      </c>
      <c r="F3821" s="184"/>
      <c r="G3821" s="185" t="s">
        <v>1629</v>
      </c>
      <c r="H3821" s="186">
        <v>3.2543999999999995</v>
      </c>
      <c r="I3821" s="187"/>
      <c r="J3821" s="186"/>
      <c r="K3821" s="132"/>
      <c r="L3821" s="132"/>
      <c r="M3821" s="132"/>
    </row>
    <row r="3822" spans="1:21" s="1" customFormat="1" ht="15" outlineLevel="1">
      <c r="A3822" s="132"/>
      <c r="B3822" s="132"/>
      <c r="C3822" s="188" t="s">
        <v>95</v>
      </c>
      <c r="D3822" s="132"/>
      <c r="E3822" s="132"/>
      <c r="F3822" s="132"/>
      <c r="G3822" s="245">
        <v>110.97999999999999</v>
      </c>
      <c r="H3822" s="245"/>
      <c r="I3822" s="245">
        <v>102.00999999999999</v>
      </c>
      <c r="J3822" s="245"/>
      <c r="K3822" s="132"/>
      <c r="L3822" s="132"/>
      <c r="M3822" s="132"/>
      <c r="O3822" s="113">
        <v>110.97999999999999</v>
      </c>
      <c r="P3822" s="113">
        <v>102.00999999999999</v>
      </c>
    </row>
    <row r="3823" spans="1:21" s="1" customFormat="1" ht="39.75" outlineLevel="1">
      <c r="A3823" s="180" t="s">
        <v>514</v>
      </c>
      <c r="B3823" s="181" t="s">
        <v>434</v>
      </c>
      <c r="C3823" s="181" t="s">
        <v>329</v>
      </c>
      <c r="D3823" s="182" t="s">
        <v>454</v>
      </c>
      <c r="E3823" s="183">
        <v>1</v>
      </c>
      <c r="F3823" s="184">
        <v>89.88</v>
      </c>
      <c r="G3823" s="185" t="s">
        <v>98</v>
      </c>
      <c r="H3823" s="186">
        <v>89.88</v>
      </c>
      <c r="I3823" s="187">
        <v>1</v>
      </c>
      <c r="J3823" s="186">
        <v>89.88</v>
      </c>
      <c r="K3823" s="132"/>
      <c r="L3823" s="132"/>
      <c r="M3823" s="132"/>
      <c r="R3823" s="1">
        <v>0</v>
      </c>
      <c r="S3823" s="1">
        <v>0</v>
      </c>
      <c r="T3823" s="1">
        <v>0</v>
      </c>
      <c r="U3823" s="1">
        <v>0</v>
      </c>
    </row>
    <row r="3824" spans="1:21" s="1" customFormat="1" ht="15" outlineLevel="1">
      <c r="A3824" s="132"/>
      <c r="B3824" s="132"/>
      <c r="C3824" s="188" t="s">
        <v>95</v>
      </c>
      <c r="D3824" s="132"/>
      <c r="E3824" s="132"/>
      <c r="F3824" s="132"/>
      <c r="G3824" s="245">
        <v>89.88</v>
      </c>
      <c r="H3824" s="245"/>
      <c r="I3824" s="245">
        <v>89.88</v>
      </c>
      <c r="J3824" s="245"/>
      <c r="K3824" s="132"/>
      <c r="L3824" s="132"/>
      <c r="M3824" s="132"/>
      <c r="O3824" s="1">
        <v>89.88</v>
      </c>
      <c r="P3824" s="1">
        <v>89.88</v>
      </c>
    </row>
    <row r="3825" spans="1:21" s="1" customFormat="1" ht="39.75" outlineLevel="1">
      <c r="A3825" s="180" t="s">
        <v>516</v>
      </c>
      <c r="B3825" s="181" t="s">
        <v>434</v>
      </c>
      <c r="C3825" s="181" t="s">
        <v>330</v>
      </c>
      <c r="D3825" s="182" t="s">
        <v>454</v>
      </c>
      <c r="E3825" s="183">
        <v>1</v>
      </c>
      <c r="F3825" s="184">
        <v>104.79</v>
      </c>
      <c r="G3825" s="185" t="s">
        <v>98</v>
      </c>
      <c r="H3825" s="186">
        <v>104.79</v>
      </c>
      <c r="I3825" s="187">
        <v>1</v>
      </c>
      <c r="J3825" s="186">
        <v>104.79</v>
      </c>
      <c r="K3825" s="132"/>
      <c r="L3825" s="132"/>
      <c r="M3825" s="132"/>
      <c r="R3825" s="1">
        <v>0</v>
      </c>
      <c r="S3825" s="1">
        <v>0</v>
      </c>
      <c r="T3825" s="1">
        <v>0</v>
      </c>
      <c r="U3825" s="1">
        <v>0</v>
      </c>
    </row>
    <row r="3826" spans="1:21" s="1" customFormat="1" ht="15" outlineLevel="1">
      <c r="A3826" s="132"/>
      <c r="B3826" s="132"/>
      <c r="C3826" s="188" t="s">
        <v>95</v>
      </c>
      <c r="D3826" s="132"/>
      <c r="E3826" s="132"/>
      <c r="F3826" s="132"/>
      <c r="G3826" s="245">
        <v>104.79</v>
      </c>
      <c r="H3826" s="245"/>
      <c r="I3826" s="245">
        <v>104.79</v>
      </c>
      <c r="J3826" s="245"/>
      <c r="K3826" s="132"/>
      <c r="L3826" s="132"/>
      <c r="M3826" s="132"/>
      <c r="O3826" s="1">
        <v>104.79</v>
      </c>
      <c r="P3826" s="1">
        <v>104.79</v>
      </c>
    </row>
    <row r="3827" spans="1:21" s="1" customFormat="1" ht="28.5" outlineLevel="1">
      <c r="A3827" s="173" t="s">
        <v>520</v>
      </c>
      <c r="B3827" s="174" t="s">
        <v>1669</v>
      </c>
      <c r="C3827" s="174" t="s">
        <v>1670</v>
      </c>
      <c r="D3827" s="175" t="s">
        <v>460</v>
      </c>
      <c r="E3827" s="168">
        <v>1</v>
      </c>
      <c r="F3827" s="176"/>
      <c r="G3827" s="177"/>
      <c r="H3827" s="167"/>
      <c r="I3827" s="178" t="s">
        <v>98</v>
      </c>
      <c r="J3827" s="167"/>
      <c r="K3827" s="132"/>
      <c r="L3827" s="132"/>
      <c r="M3827" s="132"/>
      <c r="R3827" s="1">
        <v>65.040000000000006</v>
      </c>
      <c r="S3827" s="1">
        <v>55.28</v>
      </c>
      <c r="T3827" s="1">
        <v>48.78</v>
      </c>
      <c r="U3827" s="1">
        <v>39.020000000000003</v>
      </c>
    </row>
    <row r="3828" spans="1:21" s="1" customFormat="1" ht="14.25" outlineLevel="1">
      <c r="A3828" s="173"/>
      <c r="B3828" s="174"/>
      <c r="C3828" s="174" t="s">
        <v>88</v>
      </c>
      <c r="D3828" s="175"/>
      <c r="E3828" s="168"/>
      <c r="F3828" s="176">
        <v>65.03</v>
      </c>
      <c r="G3828" s="177" t="s">
        <v>771</v>
      </c>
      <c r="H3828" s="167">
        <v>78.040000000000006</v>
      </c>
      <c r="I3828" s="178">
        <v>1</v>
      </c>
      <c r="J3828" s="167">
        <v>78.040000000000006</v>
      </c>
      <c r="K3828" s="132"/>
      <c r="L3828" s="132"/>
      <c r="M3828" s="132"/>
      <c r="Q3828" s="1">
        <v>78.040000000000006</v>
      </c>
    </row>
    <row r="3829" spans="1:21" s="1" customFormat="1" ht="14.25" outlineLevel="1">
      <c r="A3829" s="173"/>
      <c r="B3829" s="174"/>
      <c r="C3829" s="174" t="s">
        <v>89</v>
      </c>
      <c r="D3829" s="175"/>
      <c r="E3829" s="168"/>
      <c r="F3829" s="176">
        <v>24.3</v>
      </c>
      <c r="G3829" s="177" t="s">
        <v>771</v>
      </c>
      <c r="H3829" s="167">
        <v>29.16</v>
      </c>
      <c r="I3829" s="178">
        <v>1</v>
      </c>
      <c r="J3829" s="167">
        <v>29.16</v>
      </c>
      <c r="K3829" s="132"/>
      <c r="L3829" s="132"/>
      <c r="M3829" s="132"/>
    </row>
    <row r="3830" spans="1:21" s="1" customFormat="1" ht="14.25" outlineLevel="1">
      <c r="A3830" s="173"/>
      <c r="B3830" s="174"/>
      <c r="C3830" s="174" t="s">
        <v>96</v>
      </c>
      <c r="D3830" s="175"/>
      <c r="E3830" s="168"/>
      <c r="F3830" s="176">
        <v>2.72</v>
      </c>
      <c r="G3830" s="177" t="s">
        <v>771</v>
      </c>
      <c r="H3830" s="179">
        <v>3.26</v>
      </c>
      <c r="I3830" s="178">
        <v>1</v>
      </c>
      <c r="J3830" s="179">
        <v>3.26</v>
      </c>
      <c r="K3830" s="132"/>
      <c r="L3830" s="132"/>
      <c r="M3830" s="132"/>
      <c r="Q3830" s="1">
        <v>3.26</v>
      </c>
    </row>
    <row r="3831" spans="1:21" s="1" customFormat="1" ht="14.25" outlineLevel="1">
      <c r="A3831" s="173"/>
      <c r="B3831" s="174"/>
      <c r="C3831" s="174" t="s">
        <v>97</v>
      </c>
      <c r="D3831" s="175"/>
      <c r="E3831" s="168"/>
      <c r="F3831" s="176">
        <v>22.54</v>
      </c>
      <c r="G3831" s="177" t="s">
        <v>98</v>
      </c>
      <c r="H3831" s="167">
        <v>22.54</v>
      </c>
      <c r="I3831" s="178">
        <v>1</v>
      </c>
      <c r="J3831" s="167">
        <v>22.54</v>
      </c>
      <c r="K3831" s="132"/>
      <c r="L3831" s="132"/>
      <c r="M3831" s="132"/>
    </row>
    <row r="3832" spans="1:21" s="1" customFormat="1" ht="14.25" outlineLevel="1">
      <c r="A3832" s="173"/>
      <c r="B3832" s="174"/>
      <c r="C3832" s="174" t="s">
        <v>829</v>
      </c>
      <c r="D3832" s="175" t="s">
        <v>91</v>
      </c>
      <c r="E3832" s="168">
        <v>80</v>
      </c>
      <c r="F3832" s="176"/>
      <c r="G3832" s="177"/>
      <c r="H3832" s="167">
        <v>65.040000000000006</v>
      </c>
      <c r="I3832" s="178">
        <v>68</v>
      </c>
      <c r="J3832" s="167">
        <v>55.28</v>
      </c>
      <c r="K3832" s="132"/>
      <c r="L3832" s="132"/>
      <c r="M3832" s="132"/>
    </row>
    <row r="3833" spans="1:21" s="1" customFormat="1" ht="14.25" outlineLevel="1">
      <c r="A3833" s="173"/>
      <c r="B3833" s="174"/>
      <c r="C3833" s="174" t="s">
        <v>830</v>
      </c>
      <c r="D3833" s="175" t="s">
        <v>91</v>
      </c>
      <c r="E3833" s="168">
        <v>60</v>
      </c>
      <c r="F3833" s="176"/>
      <c r="G3833" s="177"/>
      <c r="H3833" s="167">
        <v>48.78</v>
      </c>
      <c r="I3833" s="178">
        <v>48</v>
      </c>
      <c r="J3833" s="167">
        <v>39.020000000000003</v>
      </c>
      <c r="K3833" s="132"/>
      <c r="L3833" s="132"/>
      <c r="M3833" s="132"/>
    </row>
    <row r="3834" spans="1:21" s="1" customFormat="1" ht="14.25" outlineLevel="1">
      <c r="A3834" s="180"/>
      <c r="B3834" s="181"/>
      <c r="C3834" s="181" t="s">
        <v>93</v>
      </c>
      <c r="D3834" s="182" t="s">
        <v>94</v>
      </c>
      <c r="E3834" s="183">
        <v>6.76</v>
      </c>
      <c r="F3834" s="184"/>
      <c r="G3834" s="185" t="s">
        <v>771</v>
      </c>
      <c r="H3834" s="186">
        <v>8.1120000000000001</v>
      </c>
      <c r="I3834" s="187"/>
      <c r="J3834" s="186"/>
      <c r="K3834" s="132"/>
      <c r="L3834" s="132"/>
      <c r="M3834" s="132"/>
    </row>
    <row r="3835" spans="1:21" s="1" customFormat="1" ht="15" outlineLevel="1">
      <c r="A3835" s="132"/>
      <c r="B3835" s="132"/>
      <c r="C3835" s="188" t="s">
        <v>95</v>
      </c>
      <c r="D3835" s="132"/>
      <c r="E3835" s="132"/>
      <c r="F3835" s="132"/>
      <c r="G3835" s="245">
        <v>243.56</v>
      </c>
      <c r="H3835" s="245"/>
      <c r="I3835" s="245">
        <v>224.04000000000002</v>
      </c>
      <c r="J3835" s="245"/>
      <c r="K3835" s="132"/>
      <c r="L3835" s="132"/>
      <c r="M3835" s="132"/>
      <c r="O3835" s="113">
        <v>243.56</v>
      </c>
      <c r="P3835" s="113">
        <v>224.04000000000002</v>
      </c>
    </row>
    <row r="3836" spans="1:21" s="1" customFormat="1" ht="39.75" outlineLevel="1">
      <c r="A3836" s="180" t="s">
        <v>521</v>
      </c>
      <c r="B3836" s="181" t="s">
        <v>434</v>
      </c>
      <c r="C3836" s="181" t="s">
        <v>351</v>
      </c>
      <c r="D3836" s="182" t="s">
        <v>973</v>
      </c>
      <c r="E3836" s="183">
        <v>1</v>
      </c>
      <c r="F3836" s="184">
        <v>613.53</v>
      </c>
      <c r="G3836" s="185" t="s">
        <v>98</v>
      </c>
      <c r="H3836" s="186">
        <v>613.53</v>
      </c>
      <c r="I3836" s="187">
        <v>1</v>
      </c>
      <c r="J3836" s="186">
        <v>613.53</v>
      </c>
      <c r="K3836" s="132"/>
      <c r="L3836" s="132"/>
      <c r="M3836" s="132"/>
      <c r="R3836" s="1">
        <v>0</v>
      </c>
      <c r="S3836" s="1">
        <v>0</v>
      </c>
      <c r="T3836" s="1">
        <v>0</v>
      </c>
      <c r="U3836" s="1">
        <v>0</v>
      </c>
    </row>
    <row r="3837" spans="1:21" s="1" customFormat="1" ht="15" outlineLevel="1">
      <c r="A3837" s="132"/>
      <c r="B3837" s="132"/>
      <c r="C3837" s="188" t="s">
        <v>95</v>
      </c>
      <c r="D3837" s="132"/>
      <c r="E3837" s="132"/>
      <c r="F3837" s="132"/>
      <c r="G3837" s="245">
        <v>613.53</v>
      </c>
      <c r="H3837" s="245"/>
      <c r="I3837" s="245">
        <v>613.53</v>
      </c>
      <c r="J3837" s="245"/>
      <c r="K3837" s="132"/>
      <c r="L3837" s="132"/>
      <c r="M3837" s="132"/>
      <c r="O3837" s="1">
        <v>613.53</v>
      </c>
      <c r="P3837" s="1">
        <v>613.53</v>
      </c>
    </row>
    <row r="3838" spans="1:21" s="1" customFormat="1" ht="28.5" outlineLevel="1">
      <c r="A3838" s="173" t="s">
        <v>522</v>
      </c>
      <c r="B3838" s="174" t="s">
        <v>1671</v>
      </c>
      <c r="C3838" s="174" t="s">
        <v>1672</v>
      </c>
      <c r="D3838" s="175" t="s">
        <v>1673</v>
      </c>
      <c r="E3838" s="168">
        <v>1</v>
      </c>
      <c r="F3838" s="176"/>
      <c r="G3838" s="177"/>
      <c r="H3838" s="167"/>
      <c r="I3838" s="178" t="s">
        <v>98</v>
      </c>
      <c r="J3838" s="167"/>
      <c r="K3838" s="132"/>
      <c r="L3838" s="132"/>
      <c r="M3838" s="132"/>
      <c r="R3838" s="1">
        <v>390.37</v>
      </c>
      <c r="S3838" s="1">
        <v>331.81</v>
      </c>
      <c r="T3838" s="1">
        <v>292.77999999999997</v>
      </c>
      <c r="U3838" s="1">
        <v>234.22</v>
      </c>
    </row>
    <row r="3839" spans="1:21" s="1" customFormat="1" ht="14.25" outlineLevel="1">
      <c r="A3839" s="173"/>
      <c r="B3839" s="174"/>
      <c r="C3839" s="174" t="s">
        <v>88</v>
      </c>
      <c r="D3839" s="175"/>
      <c r="E3839" s="168"/>
      <c r="F3839" s="176">
        <v>487.96</v>
      </c>
      <c r="G3839" s="177" t="s">
        <v>98</v>
      </c>
      <c r="H3839" s="167">
        <v>487.96</v>
      </c>
      <c r="I3839" s="178">
        <v>1</v>
      </c>
      <c r="J3839" s="167">
        <v>487.96</v>
      </c>
      <c r="K3839" s="132"/>
      <c r="L3839" s="132"/>
      <c r="M3839" s="132"/>
      <c r="Q3839" s="1">
        <v>487.96</v>
      </c>
    </row>
    <row r="3840" spans="1:21" s="1" customFormat="1" ht="14.25" outlineLevel="1">
      <c r="A3840" s="173"/>
      <c r="B3840" s="174"/>
      <c r="C3840" s="174" t="s">
        <v>97</v>
      </c>
      <c r="D3840" s="175"/>
      <c r="E3840" s="168"/>
      <c r="F3840" s="176">
        <v>9.76</v>
      </c>
      <c r="G3840" s="177" t="s">
        <v>98</v>
      </c>
      <c r="H3840" s="167">
        <v>9.76</v>
      </c>
      <c r="I3840" s="178">
        <v>1</v>
      </c>
      <c r="J3840" s="167">
        <v>9.76</v>
      </c>
      <c r="K3840" s="132"/>
      <c r="L3840" s="132"/>
      <c r="M3840" s="132"/>
    </row>
    <row r="3841" spans="1:21" s="1" customFormat="1" ht="14.25" outlineLevel="1">
      <c r="A3841" s="173"/>
      <c r="B3841" s="174"/>
      <c r="C3841" s="174" t="s">
        <v>829</v>
      </c>
      <c r="D3841" s="175" t="s">
        <v>91</v>
      </c>
      <c r="E3841" s="168">
        <v>80</v>
      </c>
      <c r="F3841" s="176"/>
      <c r="G3841" s="177"/>
      <c r="H3841" s="167">
        <v>390.37</v>
      </c>
      <c r="I3841" s="178">
        <v>68</v>
      </c>
      <c r="J3841" s="167">
        <v>331.81</v>
      </c>
      <c r="K3841" s="132"/>
      <c r="L3841" s="132"/>
      <c r="M3841" s="132"/>
    </row>
    <row r="3842" spans="1:21" s="1" customFormat="1" ht="14.25" outlineLevel="1">
      <c r="A3842" s="173"/>
      <c r="B3842" s="174"/>
      <c r="C3842" s="174" t="s">
        <v>830</v>
      </c>
      <c r="D3842" s="175" t="s">
        <v>91</v>
      </c>
      <c r="E3842" s="168">
        <v>60</v>
      </c>
      <c r="F3842" s="176"/>
      <c r="G3842" s="177"/>
      <c r="H3842" s="167">
        <v>292.77999999999997</v>
      </c>
      <c r="I3842" s="178">
        <v>48</v>
      </c>
      <c r="J3842" s="167">
        <v>234.22</v>
      </c>
      <c r="K3842" s="132"/>
      <c r="L3842" s="132"/>
      <c r="M3842" s="132"/>
    </row>
    <row r="3843" spans="1:21" s="1" customFormat="1" ht="14.25" outlineLevel="1">
      <c r="A3843" s="180"/>
      <c r="B3843" s="181"/>
      <c r="C3843" s="181" t="s">
        <v>93</v>
      </c>
      <c r="D3843" s="182" t="s">
        <v>94</v>
      </c>
      <c r="E3843" s="183">
        <v>44</v>
      </c>
      <c r="F3843" s="184"/>
      <c r="G3843" s="185" t="s">
        <v>98</v>
      </c>
      <c r="H3843" s="186">
        <v>44</v>
      </c>
      <c r="I3843" s="187"/>
      <c r="J3843" s="186"/>
      <c r="K3843" s="132"/>
      <c r="L3843" s="132"/>
      <c r="M3843" s="132"/>
    </row>
    <row r="3844" spans="1:21" s="1" customFormat="1" ht="15" outlineLevel="1">
      <c r="A3844" s="132"/>
      <c r="B3844" s="132"/>
      <c r="C3844" s="188" t="s">
        <v>95</v>
      </c>
      <c r="D3844" s="132"/>
      <c r="E3844" s="132"/>
      <c r="F3844" s="132"/>
      <c r="G3844" s="245">
        <v>1180.8699999999999</v>
      </c>
      <c r="H3844" s="245"/>
      <c r="I3844" s="245">
        <v>1063.75</v>
      </c>
      <c r="J3844" s="245"/>
      <c r="K3844" s="132"/>
      <c r="L3844" s="132"/>
      <c r="M3844" s="132"/>
      <c r="O3844" s="113">
        <v>1180.8699999999999</v>
      </c>
      <c r="P3844" s="113">
        <v>1063.75</v>
      </c>
    </row>
    <row r="3845" spans="1:21" s="1" customFormat="1" ht="57" outlineLevel="1">
      <c r="A3845" s="173" t="s">
        <v>526</v>
      </c>
      <c r="B3845" s="174" t="s">
        <v>1674</v>
      </c>
      <c r="C3845" s="174" t="s">
        <v>1675</v>
      </c>
      <c r="D3845" s="175" t="s">
        <v>460</v>
      </c>
      <c r="E3845" s="168">
        <v>1</v>
      </c>
      <c r="F3845" s="176"/>
      <c r="G3845" s="177"/>
      <c r="H3845" s="167"/>
      <c r="I3845" s="178" t="s">
        <v>98</v>
      </c>
      <c r="J3845" s="167"/>
      <c r="K3845" s="132"/>
      <c r="L3845" s="132"/>
      <c r="M3845" s="132"/>
      <c r="R3845" s="1">
        <v>454.35</v>
      </c>
      <c r="S3845" s="1">
        <v>386.2</v>
      </c>
      <c r="T3845" s="1">
        <v>340.76</v>
      </c>
      <c r="U3845" s="1">
        <v>272.61</v>
      </c>
    </row>
    <row r="3846" spans="1:21" s="1" customFormat="1" ht="14.25" outlineLevel="1">
      <c r="A3846" s="173"/>
      <c r="B3846" s="174"/>
      <c r="C3846" s="174" t="s">
        <v>88</v>
      </c>
      <c r="D3846" s="175"/>
      <c r="E3846" s="168"/>
      <c r="F3846" s="176">
        <v>473.28</v>
      </c>
      <c r="G3846" s="177" t="s">
        <v>771</v>
      </c>
      <c r="H3846" s="167">
        <v>567.94000000000005</v>
      </c>
      <c r="I3846" s="178">
        <v>1</v>
      </c>
      <c r="J3846" s="167">
        <v>567.94000000000005</v>
      </c>
      <c r="K3846" s="132"/>
      <c r="L3846" s="132"/>
      <c r="M3846" s="132"/>
      <c r="Q3846" s="1">
        <v>567.94000000000005</v>
      </c>
    </row>
    <row r="3847" spans="1:21" s="1" customFormat="1" ht="14.25" outlineLevel="1">
      <c r="A3847" s="173"/>
      <c r="B3847" s="174"/>
      <c r="C3847" s="174" t="s">
        <v>97</v>
      </c>
      <c r="D3847" s="175"/>
      <c r="E3847" s="168"/>
      <c r="F3847" s="176">
        <v>9.4700000000000006</v>
      </c>
      <c r="G3847" s="177" t="s">
        <v>98</v>
      </c>
      <c r="H3847" s="167">
        <v>9.4700000000000006</v>
      </c>
      <c r="I3847" s="178">
        <v>1</v>
      </c>
      <c r="J3847" s="167">
        <v>9.4700000000000006</v>
      </c>
      <c r="K3847" s="132"/>
      <c r="L3847" s="132"/>
      <c r="M3847" s="132"/>
    </row>
    <row r="3848" spans="1:21" s="1" customFormat="1" ht="14.25" outlineLevel="1">
      <c r="A3848" s="173"/>
      <c r="B3848" s="174"/>
      <c r="C3848" s="174" t="s">
        <v>829</v>
      </c>
      <c r="D3848" s="175" t="s">
        <v>91</v>
      </c>
      <c r="E3848" s="168">
        <v>80</v>
      </c>
      <c r="F3848" s="176"/>
      <c r="G3848" s="177"/>
      <c r="H3848" s="167">
        <v>454.35</v>
      </c>
      <c r="I3848" s="178">
        <v>68</v>
      </c>
      <c r="J3848" s="167">
        <v>386.2</v>
      </c>
      <c r="K3848" s="132"/>
      <c r="L3848" s="132"/>
      <c r="M3848" s="132"/>
    </row>
    <row r="3849" spans="1:21" s="1" customFormat="1" ht="14.25" outlineLevel="1">
      <c r="A3849" s="173"/>
      <c r="B3849" s="174"/>
      <c r="C3849" s="174" t="s">
        <v>830</v>
      </c>
      <c r="D3849" s="175" t="s">
        <v>91</v>
      </c>
      <c r="E3849" s="168">
        <v>60</v>
      </c>
      <c r="F3849" s="176"/>
      <c r="G3849" s="177"/>
      <c r="H3849" s="167">
        <v>340.76</v>
      </c>
      <c r="I3849" s="178">
        <v>48</v>
      </c>
      <c r="J3849" s="167">
        <v>272.61</v>
      </c>
      <c r="K3849" s="132"/>
      <c r="L3849" s="132"/>
      <c r="M3849" s="132"/>
    </row>
    <row r="3850" spans="1:21" s="1" customFormat="1" ht="14.25" outlineLevel="1">
      <c r="A3850" s="180"/>
      <c r="B3850" s="181"/>
      <c r="C3850" s="181" t="s">
        <v>93</v>
      </c>
      <c r="D3850" s="182" t="s">
        <v>94</v>
      </c>
      <c r="E3850" s="183">
        <v>32</v>
      </c>
      <c r="F3850" s="184"/>
      <c r="G3850" s="185" t="s">
        <v>771</v>
      </c>
      <c r="H3850" s="186">
        <v>38.4</v>
      </c>
      <c r="I3850" s="187"/>
      <c r="J3850" s="186"/>
      <c r="K3850" s="132"/>
      <c r="L3850" s="132"/>
      <c r="M3850" s="132"/>
    </row>
    <row r="3851" spans="1:21" s="1" customFormat="1" ht="15" outlineLevel="1">
      <c r="A3851" s="132"/>
      <c r="B3851" s="132"/>
      <c r="C3851" s="188" t="s">
        <v>95</v>
      </c>
      <c r="D3851" s="132"/>
      <c r="E3851" s="132"/>
      <c r="F3851" s="132"/>
      <c r="G3851" s="245">
        <v>1372.52</v>
      </c>
      <c r="H3851" s="245"/>
      <c r="I3851" s="245">
        <v>1236.2199999999998</v>
      </c>
      <c r="J3851" s="245"/>
      <c r="K3851" s="132"/>
      <c r="L3851" s="132"/>
      <c r="M3851" s="132"/>
      <c r="O3851" s="113">
        <v>1372.52</v>
      </c>
      <c r="P3851" s="113">
        <v>1236.2199999999998</v>
      </c>
    </row>
    <row r="3852" spans="1:21" s="1" customFormat="1" ht="57" outlineLevel="1">
      <c r="A3852" s="173" t="s">
        <v>527</v>
      </c>
      <c r="B3852" s="174" t="s">
        <v>1641</v>
      </c>
      <c r="C3852" s="174" t="s">
        <v>1642</v>
      </c>
      <c r="D3852" s="175" t="s">
        <v>460</v>
      </c>
      <c r="E3852" s="168">
        <v>1</v>
      </c>
      <c r="F3852" s="176"/>
      <c r="G3852" s="177"/>
      <c r="H3852" s="167"/>
      <c r="I3852" s="178" t="s">
        <v>98</v>
      </c>
      <c r="J3852" s="167"/>
      <c r="K3852" s="132"/>
      <c r="L3852" s="132"/>
      <c r="M3852" s="132"/>
      <c r="R3852" s="1">
        <v>52.72</v>
      </c>
      <c r="S3852" s="1">
        <v>44.81</v>
      </c>
      <c r="T3852" s="1">
        <v>36.07</v>
      </c>
      <c r="U3852" s="1">
        <v>28.85</v>
      </c>
    </row>
    <row r="3853" spans="1:21" s="1" customFormat="1" ht="14.25" outlineLevel="1">
      <c r="A3853" s="173"/>
      <c r="B3853" s="174"/>
      <c r="C3853" s="174" t="s">
        <v>88</v>
      </c>
      <c r="D3853" s="175"/>
      <c r="E3853" s="168"/>
      <c r="F3853" s="176">
        <v>34.619999999999997</v>
      </c>
      <c r="G3853" s="177" t="s">
        <v>1629</v>
      </c>
      <c r="H3853" s="167">
        <v>49.85</v>
      </c>
      <c r="I3853" s="178">
        <v>1</v>
      </c>
      <c r="J3853" s="167">
        <v>49.85</v>
      </c>
      <c r="K3853" s="132"/>
      <c r="L3853" s="132"/>
      <c r="M3853" s="132"/>
      <c r="Q3853" s="1">
        <v>49.85</v>
      </c>
    </row>
    <row r="3854" spans="1:21" s="1" customFormat="1" ht="14.25" outlineLevel="1">
      <c r="A3854" s="173"/>
      <c r="B3854" s="174"/>
      <c r="C3854" s="174" t="s">
        <v>89</v>
      </c>
      <c r="D3854" s="175"/>
      <c r="E3854" s="168"/>
      <c r="F3854" s="176">
        <v>73.64</v>
      </c>
      <c r="G3854" s="177" t="s">
        <v>1629</v>
      </c>
      <c r="H3854" s="167">
        <v>106.04</v>
      </c>
      <c r="I3854" s="178">
        <v>1</v>
      </c>
      <c r="J3854" s="167">
        <v>106.04</v>
      </c>
      <c r="K3854" s="132"/>
      <c r="L3854" s="132"/>
      <c r="M3854" s="132"/>
    </row>
    <row r="3855" spans="1:21" s="1" customFormat="1" ht="14.25" outlineLevel="1">
      <c r="A3855" s="173"/>
      <c r="B3855" s="174"/>
      <c r="C3855" s="174" t="s">
        <v>96</v>
      </c>
      <c r="D3855" s="175"/>
      <c r="E3855" s="168"/>
      <c r="F3855" s="176">
        <v>3.92</v>
      </c>
      <c r="G3855" s="177" t="s">
        <v>1629</v>
      </c>
      <c r="H3855" s="179">
        <v>5.64</v>
      </c>
      <c r="I3855" s="178">
        <v>1</v>
      </c>
      <c r="J3855" s="179">
        <v>5.64</v>
      </c>
      <c r="K3855" s="132"/>
      <c r="L3855" s="132"/>
      <c r="M3855" s="132"/>
      <c r="Q3855" s="1">
        <v>5.64</v>
      </c>
    </row>
    <row r="3856" spans="1:21" s="1" customFormat="1" ht="14.25" outlineLevel="1">
      <c r="A3856" s="173"/>
      <c r="B3856" s="174"/>
      <c r="C3856" s="174" t="s">
        <v>97</v>
      </c>
      <c r="D3856" s="175"/>
      <c r="E3856" s="168"/>
      <c r="F3856" s="176">
        <v>293.23</v>
      </c>
      <c r="G3856" s="177" t="s">
        <v>98</v>
      </c>
      <c r="H3856" s="167">
        <v>293.23</v>
      </c>
      <c r="I3856" s="178">
        <v>1</v>
      </c>
      <c r="J3856" s="167">
        <v>293.23</v>
      </c>
      <c r="K3856" s="132"/>
      <c r="L3856" s="132"/>
      <c r="M3856" s="132"/>
    </row>
    <row r="3857" spans="1:21" s="1" customFormat="1" ht="14.25" outlineLevel="1">
      <c r="A3857" s="173"/>
      <c r="B3857" s="174"/>
      <c r="C3857" s="174" t="s">
        <v>829</v>
      </c>
      <c r="D3857" s="175" t="s">
        <v>91</v>
      </c>
      <c r="E3857" s="168">
        <v>95</v>
      </c>
      <c r="F3857" s="176"/>
      <c r="G3857" s="177"/>
      <c r="H3857" s="167">
        <v>52.72</v>
      </c>
      <c r="I3857" s="178">
        <v>80.75</v>
      </c>
      <c r="J3857" s="167">
        <v>44.81</v>
      </c>
      <c r="K3857" s="132"/>
      <c r="L3857" s="132"/>
      <c r="M3857" s="132"/>
    </row>
    <row r="3858" spans="1:21" s="1" customFormat="1" ht="14.25" outlineLevel="1">
      <c r="A3858" s="173"/>
      <c r="B3858" s="174"/>
      <c r="C3858" s="174" t="s">
        <v>830</v>
      </c>
      <c r="D3858" s="175" t="s">
        <v>91</v>
      </c>
      <c r="E3858" s="168">
        <v>65</v>
      </c>
      <c r="F3858" s="176"/>
      <c r="G3858" s="177"/>
      <c r="H3858" s="167">
        <v>36.07</v>
      </c>
      <c r="I3858" s="178">
        <v>52</v>
      </c>
      <c r="J3858" s="167">
        <v>28.85</v>
      </c>
      <c r="K3858" s="132"/>
      <c r="L3858" s="132"/>
      <c r="M3858" s="132"/>
    </row>
    <row r="3859" spans="1:21" s="1" customFormat="1" ht="14.25" outlineLevel="1">
      <c r="A3859" s="180"/>
      <c r="B3859" s="181"/>
      <c r="C3859" s="181" t="s">
        <v>93</v>
      </c>
      <c r="D3859" s="182" t="s">
        <v>94</v>
      </c>
      <c r="E3859" s="183">
        <v>3.49</v>
      </c>
      <c r="F3859" s="184"/>
      <c r="G3859" s="185" t="s">
        <v>1629</v>
      </c>
      <c r="H3859" s="186">
        <v>5.0255999999999998</v>
      </c>
      <c r="I3859" s="187"/>
      <c r="J3859" s="186"/>
      <c r="K3859" s="132"/>
      <c r="L3859" s="132"/>
      <c r="M3859" s="132"/>
    </row>
    <row r="3860" spans="1:21" s="1" customFormat="1" ht="15" outlineLevel="1">
      <c r="A3860" s="132"/>
      <c r="B3860" s="132"/>
      <c r="C3860" s="188" t="s">
        <v>95</v>
      </c>
      <c r="D3860" s="132"/>
      <c r="E3860" s="132"/>
      <c r="F3860" s="132"/>
      <c r="G3860" s="245">
        <v>537.91000000000008</v>
      </c>
      <c r="H3860" s="245"/>
      <c r="I3860" s="245">
        <v>522.78</v>
      </c>
      <c r="J3860" s="245"/>
      <c r="K3860" s="132"/>
      <c r="L3860" s="132"/>
      <c r="M3860" s="132"/>
      <c r="O3860" s="113">
        <v>537.91000000000008</v>
      </c>
      <c r="P3860" s="113">
        <v>522.78</v>
      </c>
    </row>
    <row r="3861" spans="1:21" s="1" customFormat="1" ht="39.75" outlineLevel="1">
      <c r="A3861" s="180" t="s">
        <v>531</v>
      </c>
      <c r="B3861" s="181" t="s">
        <v>434</v>
      </c>
      <c r="C3861" s="181" t="s">
        <v>352</v>
      </c>
      <c r="D3861" s="182" t="s">
        <v>454</v>
      </c>
      <c r="E3861" s="183">
        <v>1</v>
      </c>
      <c r="F3861" s="184">
        <v>699.45</v>
      </c>
      <c r="G3861" s="185" t="s">
        <v>98</v>
      </c>
      <c r="H3861" s="186">
        <v>699.45</v>
      </c>
      <c r="I3861" s="187">
        <v>1</v>
      </c>
      <c r="J3861" s="186">
        <v>699.45</v>
      </c>
      <c r="K3861" s="132"/>
      <c r="L3861" s="132"/>
      <c r="M3861" s="132"/>
      <c r="R3861" s="1">
        <v>0</v>
      </c>
      <c r="S3861" s="1">
        <v>0</v>
      </c>
      <c r="T3861" s="1">
        <v>0</v>
      </c>
      <c r="U3861" s="1">
        <v>0</v>
      </c>
    </row>
    <row r="3862" spans="1:21" s="1" customFormat="1" ht="15" outlineLevel="1">
      <c r="A3862" s="132"/>
      <c r="B3862" s="132"/>
      <c r="C3862" s="188" t="s">
        <v>95</v>
      </c>
      <c r="D3862" s="132"/>
      <c r="E3862" s="132"/>
      <c r="F3862" s="132"/>
      <c r="G3862" s="245">
        <v>699.45</v>
      </c>
      <c r="H3862" s="245"/>
      <c r="I3862" s="245">
        <v>699.45</v>
      </c>
      <c r="J3862" s="245"/>
      <c r="K3862" s="132"/>
      <c r="L3862" s="132"/>
      <c r="M3862" s="132"/>
      <c r="O3862" s="1">
        <v>699.45</v>
      </c>
      <c r="P3862" s="1">
        <v>699.45</v>
      </c>
    </row>
    <row r="3863" spans="1:21" s="1" customFormat="1" ht="71.25" outlineLevel="1">
      <c r="A3863" s="173" t="s">
        <v>533</v>
      </c>
      <c r="B3863" s="174" t="s">
        <v>902</v>
      </c>
      <c r="C3863" s="174" t="s">
        <v>903</v>
      </c>
      <c r="D3863" s="175" t="s">
        <v>530</v>
      </c>
      <c r="E3863" s="168">
        <v>0.7</v>
      </c>
      <c r="F3863" s="176"/>
      <c r="G3863" s="177"/>
      <c r="H3863" s="167"/>
      <c r="I3863" s="178" t="s">
        <v>98</v>
      </c>
      <c r="J3863" s="167"/>
      <c r="K3863" s="132"/>
      <c r="L3863" s="132"/>
      <c r="M3863" s="132"/>
      <c r="R3863" s="1">
        <v>374.16</v>
      </c>
      <c r="S3863" s="1">
        <v>318.02999999999997</v>
      </c>
      <c r="T3863" s="1">
        <v>256</v>
      </c>
      <c r="U3863" s="1">
        <v>204.8</v>
      </c>
    </row>
    <row r="3864" spans="1:21" s="1" customFormat="1" ht="14.25" outlineLevel="1">
      <c r="A3864" s="173"/>
      <c r="B3864" s="174"/>
      <c r="C3864" s="174" t="s">
        <v>88</v>
      </c>
      <c r="D3864" s="175"/>
      <c r="E3864" s="168"/>
      <c r="F3864" s="176">
        <v>388.03</v>
      </c>
      <c r="G3864" s="177" t="s">
        <v>1629</v>
      </c>
      <c r="H3864" s="167">
        <v>391.13</v>
      </c>
      <c r="I3864" s="178">
        <v>1</v>
      </c>
      <c r="J3864" s="167">
        <v>391.13</v>
      </c>
      <c r="K3864" s="132"/>
      <c r="L3864" s="132"/>
      <c r="M3864" s="132"/>
      <c r="Q3864" s="1">
        <v>391.13</v>
      </c>
    </row>
    <row r="3865" spans="1:21" s="1" customFormat="1" ht="14.25" outlineLevel="1">
      <c r="A3865" s="173"/>
      <c r="B3865" s="174"/>
      <c r="C3865" s="174" t="s">
        <v>89</v>
      </c>
      <c r="D3865" s="175"/>
      <c r="E3865" s="168"/>
      <c r="F3865" s="176">
        <v>70.430000000000007</v>
      </c>
      <c r="G3865" s="177" t="s">
        <v>1629</v>
      </c>
      <c r="H3865" s="167">
        <v>70.989999999999995</v>
      </c>
      <c r="I3865" s="178">
        <v>1</v>
      </c>
      <c r="J3865" s="167">
        <v>70.989999999999995</v>
      </c>
      <c r="K3865" s="132"/>
      <c r="L3865" s="132"/>
      <c r="M3865" s="132"/>
    </row>
    <row r="3866" spans="1:21" s="1" customFormat="1" ht="14.25" outlineLevel="1">
      <c r="A3866" s="173"/>
      <c r="B3866" s="174"/>
      <c r="C3866" s="174" t="s">
        <v>96</v>
      </c>
      <c r="D3866" s="175"/>
      <c r="E3866" s="168"/>
      <c r="F3866" s="176">
        <v>2.7</v>
      </c>
      <c r="G3866" s="177" t="s">
        <v>1629</v>
      </c>
      <c r="H3866" s="179">
        <v>2.72</v>
      </c>
      <c r="I3866" s="178">
        <v>1</v>
      </c>
      <c r="J3866" s="179">
        <v>2.72</v>
      </c>
      <c r="K3866" s="132"/>
      <c r="L3866" s="132"/>
      <c r="M3866" s="132"/>
      <c r="Q3866" s="1">
        <v>2.72</v>
      </c>
    </row>
    <row r="3867" spans="1:21" s="1" customFormat="1" ht="14.25" outlineLevel="1">
      <c r="A3867" s="173"/>
      <c r="B3867" s="174"/>
      <c r="C3867" s="174" t="s">
        <v>97</v>
      </c>
      <c r="D3867" s="175"/>
      <c r="E3867" s="168"/>
      <c r="F3867" s="176">
        <v>191.35</v>
      </c>
      <c r="G3867" s="177" t="s">
        <v>98</v>
      </c>
      <c r="H3867" s="167">
        <v>133.94999999999999</v>
      </c>
      <c r="I3867" s="178">
        <v>1</v>
      </c>
      <c r="J3867" s="167">
        <v>133.94999999999999</v>
      </c>
      <c r="K3867" s="132"/>
      <c r="L3867" s="132"/>
      <c r="M3867" s="132"/>
    </row>
    <row r="3868" spans="1:21" s="1" customFormat="1" ht="14.25" outlineLevel="1">
      <c r="A3868" s="173"/>
      <c r="B3868" s="174"/>
      <c r="C3868" s="174" t="s">
        <v>829</v>
      </c>
      <c r="D3868" s="175" t="s">
        <v>91</v>
      </c>
      <c r="E3868" s="168">
        <v>95</v>
      </c>
      <c r="F3868" s="176"/>
      <c r="G3868" s="177"/>
      <c r="H3868" s="167">
        <v>374.16</v>
      </c>
      <c r="I3868" s="178">
        <v>80.75</v>
      </c>
      <c r="J3868" s="167">
        <v>318.02999999999997</v>
      </c>
      <c r="K3868" s="132"/>
      <c r="L3868" s="132"/>
      <c r="M3868" s="132"/>
    </row>
    <row r="3869" spans="1:21" s="1" customFormat="1" ht="14.25" outlineLevel="1">
      <c r="A3869" s="173"/>
      <c r="B3869" s="174"/>
      <c r="C3869" s="174" t="s">
        <v>830</v>
      </c>
      <c r="D3869" s="175" t="s">
        <v>91</v>
      </c>
      <c r="E3869" s="168">
        <v>65</v>
      </c>
      <c r="F3869" s="176"/>
      <c r="G3869" s="177"/>
      <c r="H3869" s="167">
        <v>256</v>
      </c>
      <c r="I3869" s="178">
        <v>52</v>
      </c>
      <c r="J3869" s="167">
        <v>204.8</v>
      </c>
      <c r="K3869" s="132"/>
      <c r="L3869" s="132"/>
      <c r="M3869" s="132"/>
    </row>
    <row r="3870" spans="1:21" s="1" customFormat="1" ht="14.25" outlineLevel="1">
      <c r="A3870" s="180"/>
      <c r="B3870" s="181"/>
      <c r="C3870" s="181" t="s">
        <v>93</v>
      </c>
      <c r="D3870" s="182" t="s">
        <v>94</v>
      </c>
      <c r="E3870" s="183">
        <v>41.28</v>
      </c>
      <c r="F3870" s="184"/>
      <c r="G3870" s="185" t="s">
        <v>1629</v>
      </c>
      <c r="H3870" s="186">
        <v>41.610239999999997</v>
      </c>
      <c r="I3870" s="187"/>
      <c r="J3870" s="186"/>
      <c r="K3870" s="132"/>
      <c r="L3870" s="132"/>
      <c r="M3870" s="132"/>
    </row>
    <row r="3871" spans="1:21" s="1" customFormat="1" ht="15" outlineLevel="1">
      <c r="A3871" s="132"/>
      <c r="B3871" s="132"/>
      <c r="C3871" s="188" t="s">
        <v>95</v>
      </c>
      <c r="D3871" s="132"/>
      <c r="E3871" s="132"/>
      <c r="F3871" s="132"/>
      <c r="G3871" s="245">
        <v>1226.23</v>
      </c>
      <c r="H3871" s="245"/>
      <c r="I3871" s="245">
        <v>1118.9000000000001</v>
      </c>
      <c r="J3871" s="245"/>
      <c r="K3871" s="132"/>
      <c r="L3871" s="132"/>
      <c r="M3871" s="132"/>
      <c r="O3871" s="113">
        <v>1226.23</v>
      </c>
      <c r="P3871" s="113">
        <v>1118.9000000000001</v>
      </c>
    </row>
    <row r="3872" spans="1:21" s="1" customFormat="1" ht="85.5" outlineLevel="1">
      <c r="A3872" s="173" t="s">
        <v>538</v>
      </c>
      <c r="B3872" s="174" t="s">
        <v>1676</v>
      </c>
      <c r="C3872" s="174" t="s">
        <v>1677</v>
      </c>
      <c r="D3872" s="175" t="s">
        <v>1647</v>
      </c>
      <c r="E3872" s="168">
        <v>7.2099999999999997E-2</v>
      </c>
      <c r="F3872" s="176">
        <v>2554</v>
      </c>
      <c r="G3872" s="177" t="s">
        <v>98</v>
      </c>
      <c r="H3872" s="167">
        <v>184.14</v>
      </c>
      <c r="I3872" s="178">
        <v>1</v>
      </c>
      <c r="J3872" s="167">
        <v>184.14</v>
      </c>
      <c r="K3872" s="132"/>
      <c r="L3872" s="132"/>
      <c r="M3872" s="132"/>
      <c r="R3872" s="1">
        <v>0</v>
      </c>
      <c r="S3872" s="1">
        <v>0</v>
      </c>
      <c r="T3872" s="1">
        <v>0</v>
      </c>
      <c r="U3872" s="1">
        <v>0</v>
      </c>
    </row>
    <row r="3873" spans="1:21" s="1" customFormat="1" outlineLevel="1">
      <c r="A3873" s="190"/>
      <c r="B3873" s="190"/>
      <c r="C3873" s="191" t="s">
        <v>1678</v>
      </c>
      <c r="D3873" s="190"/>
      <c r="E3873" s="190"/>
      <c r="F3873" s="190"/>
      <c r="G3873" s="190"/>
      <c r="H3873" s="190"/>
      <c r="I3873" s="190"/>
      <c r="J3873" s="190"/>
      <c r="K3873" s="132"/>
      <c r="L3873" s="132"/>
      <c r="M3873" s="132"/>
    </row>
    <row r="3874" spans="1:21" s="1" customFormat="1" ht="15" outlineLevel="1">
      <c r="A3874" s="132"/>
      <c r="B3874" s="132"/>
      <c r="C3874" s="188" t="s">
        <v>95</v>
      </c>
      <c r="D3874" s="132"/>
      <c r="E3874" s="132"/>
      <c r="F3874" s="132"/>
      <c r="G3874" s="245">
        <v>184.14</v>
      </c>
      <c r="H3874" s="245"/>
      <c r="I3874" s="245">
        <v>184.14</v>
      </c>
      <c r="J3874" s="245"/>
      <c r="K3874" s="132"/>
      <c r="L3874" s="132"/>
      <c r="M3874" s="132"/>
      <c r="O3874" s="1">
        <v>184.14</v>
      </c>
      <c r="P3874" s="1">
        <v>184.14</v>
      </c>
    </row>
    <row r="3875" spans="1:21" s="1" customFormat="1" ht="71.25" outlineLevel="1">
      <c r="A3875" s="173" t="s">
        <v>540</v>
      </c>
      <c r="B3875" s="174" t="s">
        <v>1679</v>
      </c>
      <c r="C3875" s="174" t="s">
        <v>1680</v>
      </c>
      <c r="D3875" s="175" t="s">
        <v>530</v>
      </c>
      <c r="E3875" s="168">
        <v>1.3</v>
      </c>
      <c r="F3875" s="176"/>
      <c r="G3875" s="177"/>
      <c r="H3875" s="167"/>
      <c r="I3875" s="178" t="s">
        <v>98</v>
      </c>
      <c r="J3875" s="167"/>
      <c r="K3875" s="132"/>
      <c r="L3875" s="132"/>
      <c r="M3875" s="132"/>
      <c r="R3875" s="1">
        <v>159.13999999999999</v>
      </c>
      <c r="S3875" s="1">
        <v>135.27000000000001</v>
      </c>
      <c r="T3875" s="1">
        <v>108.89</v>
      </c>
      <c r="U3875" s="1">
        <v>87.11</v>
      </c>
    </row>
    <row r="3876" spans="1:21" s="1" customFormat="1" ht="14.25" outlineLevel="1">
      <c r="A3876" s="173"/>
      <c r="B3876" s="174"/>
      <c r="C3876" s="174" t="s">
        <v>88</v>
      </c>
      <c r="D3876" s="175"/>
      <c r="E3876" s="168"/>
      <c r="F3876" s="176">
        <v>106.03</v>
      </c>
      <c r="G3876" s="177" t="s">
        <v>771</v>
      </c>
      <c r="H3876" s="167">
        <v>165.41</v>
      </c>
      <c r="I3876" s="178">
        <v>1</v>
      </c>
      <c r="J3876" s="167">
        <v>165.41</v>
      </c>
      <c r="K3876" s="132"/>
      <c r="L3876" s="132"/>
      <c r="M3876" s="132"/>
      <c r="Q3876" s="1">
        <v>165.41</v>
      </c>
    </row>
    <row r="3877" spans="1:21" s="1" customFormat="1" ht="14.25" outlineLevel="1">
      <c r="A3877" s="173"/>
      <c r="B3877" s="174"/>
      <c r="C3877" s="174" t="s">
        <v>89</v>
      </c>
      <c r="D3877" s="175"/>
      <c r="E3877" s="168"/>
      <c r="F3877" s="176">
        <v>45.09</v>
      </c>
      <c r="G3877" s="177" t="s">
        <v>771</v>
      </c>
      <c r="H3877" s="167">
        <v>70.34</v>
      </c>
      <c r="I3877" s="178">
        <v>1</v>
      </c>
      <c r="J3877" s="167">
        <v>70.34</v>
      </c>
      <c r="K3877" s="132"/>
      <c r="L3877" s="132"/>
      <c r="M3877" s="132"/>
    </row>
    <row r="3878" spans="1:21" s="1" customFormat="1" ht="14.25" outlineLevel="1">
      <c r="A3878" s="173"/>
      <c r="B3878" s="174"/>
      <c r="C3878" s="174" t="s">
        <v>96</v>
      </c>
      <c r="D3878" s="175"/>
      <c r="E3878" s="168"/>
      <c r="F3878" s="176">
        <v>1.35</v>
      </c>
      <c r="G3878" s="177" t="s">
        <v>771</v>
      </c>
      <c r="H3878" s="179">
        <v>2.11</v>
      </c>
      <c r="I3878" s="178">
        <v>1</v>
      </c>
      <c r="J3878" s="179">
        <v>2.11</v>
      </c>
      <c r="K3878" s="132"/>
      <c r="L3878" s="132"/>
      <c r="M3878" s="132"/>
      <c r="Q3878" s="1">
        <v>2.11</v>
      </c>
    </row>
    <row r="3879" spans="1:21" s="1" customFormat="1" ht="14.25" outlineLevel="1">
      <c r="A3879" s="173"/>
      <c r="B3879" s="174"/>
      <c r="C3879" s="174" t="s">
        <v>97</v>
      </c>
      <c r="D3879" s="175"/>
      <c r="E3879" s="168"/>
      <c r="F3879" s="176">
        <v>164.75</v>
      </c>
      <c r="G3879" s="177" t="s">
        <v>98</v>
      </c>
      <c r="H3879" s="167">
        <v>214.18</v>
      </c>
      <c r="I3879" s="178">
        <v>1</v>
      </c>
      <c r="J3879" s="167">
        <v>214.18</v>
      </c>
      <c r="K3879" s="132"/>
      <c r="L3879" s="132"/>
      <c r="M3879" s="132"/>
    </row>
    <row r="3880" spans="1:21" s="1" customFormat="1" ht="14.25" outlineLevel="1">
      <c r="A3880" s="173"/>
      <c r="B3880" s="174"/>
      <c r="C3880" s="174" t="s">
        <v>829</v>
      </c>
      <c r="D3880" s="175" t="s">
        <v>91</v>
      </c>
      <c r="E3880" s="168">
        <v>95</v>
      </c>
      <c r="F3880" s="176"/>
      <c r="G3880" s="177"/>
      <c r="H3880" s="167">
        <v>159.13999999999999</v>
      </c>
      <c r="I3880" s="178">
        <v>80.75</v>
      </c>
      <c r="J3880" s="167">
        <v>135.27000000000001</v>
      </c>
      <c r="K3880" s="132"/>
      <c r="L3880" s="132"/>
      <c r="M3880" s="132"/>
    </row>
    <row r="3881" spans="1:21" s="1" customFormat="1" ht="14.25" outlineLevel="1">
      <c r="A3881" s="173"/>
      <c r="B3881" s="174"/>
      <c r="C3881" s="174" t="s">
        <v>830</v>
      </c>
      <c r="D3881" s="175" t="s">
        <v>91</v>
      </c>
      <c r="E3881" s="168">
        <v>65</v>
      </c>
      <c r="F3881" s="176"/>
      <c r="G3881" s="177"/>
      <c r="H3881" s="167">
        <v>108.89</v>
      </c>
      <c r="I3881" s="178">
        <v>52</v>
      </c>
      <c r="J3881" s="167">
        <v>87.11</v>
      </c>
      <c r="K3881" s="132"/>
      <c r="L3881" s="132"/>
      <c r="M3881" s="132"/>
    </row>
    <row r="3882" spans="1:21" s="1" customFormat="1" ht="14.25" outlineLevel="1">
      <c r="A3882" s="180"/>
      <c r="B3882" s="181"/>
      <c r="C3882" s="181" t="s">
        <v>93</v>
      </c>
      <c r="D3882" s="182" t="s">
        <v>94</v>
      </c>
      <c r="E3882" s="183">
        <v>11.28</v>
      </c>
      <c r="F3882" s="184"/>
      <c r="G3882" s="185" t="s">
        <v>771</v>
      </c>
      <c r="H3882" s="186">
        <v>17.596800000000002</v>
      </c>
      <c r="I3882" s="187"/>
      <c r="J3882" s="186"/>
      <c r="K3882" s="132"/>
      <c r="L3882" s="132"/>
      <c r="M3882" s="132"/>
    </row>
    <row r="3883" spans="1:21" s="1" customFormat="1" ht="15" outlineLevel="1">
      <c r="A3883" s="132"/>
      <c r="B3883" s="132"/>
      <c r="C3883" s="188" t="s">
        <v>95</v>
      </c>
      <c r="D3883" s="132"/>
      <c r="E3883" s="132"/>
      <c r="F3883" s="132"/>
      <c r="G3883" s="245">
        <v>717.96</v>
      </c>
      <c r="H3883" s="245"/>
      <c r="I3883" s="245">
        <v>672.31</v>
      </c>
      <c r="J3883" s="245"/>
      <c r="K3883" s="132"/>
      <c r="L3883" s="132"/>
      <c r="M3883" s="132"/>
      <c r="O3883" s="113">
        <v>717.96</v>
      </c>
      <c r="P3883" s="113">
        <v>672.31</v>
      </c>
    </row>
    <row r="3884" spans="1:21" s="1" customFormat="1" ht="28.5" outlineLevel="1">
      <c r="A3884" s="173" t="s">
        <v>544</v>
      </c>
      <c r="B3884" s="174" t="s">
        <v>1681</v>
      </c>
      <c r="C3884" s="174" t="s">
        <v>1682</v>
      </c>
      <c r="D3884" s="175" t="s">
        <v>687</v>
      </c>
      <c r="E3884" s="168">
        <v>133.9</v>
      </c>
      <c r="F3884" s="176">
        <v>7.49</v>
      </c>
      <c r="G3884" s="177" t="s">
        <v>98</v>
      </c>
      <c r="H3884" s="167">
        <v>1002.91</v>
      </c>
      <c r="I3884" s="178">
        <v>1</v>
      </c>
      <c r="J3884" s="167">
        <v>1002.91</v>
      </c>
      <c r="K3884" s="132"/>
      <c r="L3884" s="132"/>
      <c r="M3884" s="132"/>
      <c r="R3884" s="1">
        <v>0</v>
      </c>
      <c r="S3884" s="1">
        <v>0</v>
      </c>
      <c r="T3884" s="1">
        <v>0</v>
      </c>
      <c r="U3884" s="1">
        <v>0</v>
      </c>
    </row>
    <row r="3885" spans="1:21" s="1" customFormat="1" outlineLevel="1">
      <c r="A3885" s="190"/>
      <c r="B3885" s="190"/>
      <c r="C3885" s="191" t="s">
        <v>1683</v>
      </c>
      <c r="D3885" s="190"/>
      <c r="E3885" s="190"/>
      <c r="F3885" s="190"/>
      <c r="G3885" s="190"/>
      <c r="H3885" s="190"/>
      <c r="I3885" s="190"/>
      <c r="J3885" s="190"/>
      <c r="K3885" s="132"/>
      <c r="L3885" s="132"/>
      <c r="M3885" s="132"/>
    </row>
    <row r="3886" spans="1:21" s="1" customFormat="1" ht="15" outlineLevel="1">
      <c r="A3886" s="132"/>
      <c r="B3886" s="132"/>
      <c r="C3886" s="188" t="s">
        <v>95</v>
      </c>
      <c r="D3886" s="132"/>
      <c r="E3886" s="132"/>
      <c r="F3886" s="132"/>
      <c r="G3886" s="245">
        <v>1002.91</v>
      </c>
      <c r="H3886" s="245"/>
      <c r="I3886" s="245">
        <v>1002.91</v>
      </c>
      <c r="J3886" s="245"/>
      <c r="K3886" s="132"/>
      <c r="L3886" s="132"/>
      <c r="M3886" s="132"/>
      <c r="O3886" s="1">
        <v>1002.91</v>
      </c>
      <c r="P3886" s="1">
        <v>1002.91</v>
      </c>
    </row>
    <row r="3887" spans="1:21" s="1" customFormat="1" ht="28.5" outlineLevel="1">
      <c r="A3887" s="173" t="s">
        <v>548</v>
      </c>
      <c r="B3887" s="174" t="s">
        <v>1654</v>
      </c>
      <c r="C3887" s="174" t="s">
        <v>1655</v>
      </c>
      <c r="D3887" s="175" t="s">
        <v>530</v>
      </c>
      <c r="E3887" s="168">
        <v>1.5</v>
      </c>
      <c r="F3887" s="176"/>
      <c r="G3887" s="177"/>
      <c r="H3887" s="167"/>
      <c r="I3887" s="178" t="s">
        <v>98</v>
      </c>
      <c r="J3887" s="167"/>
      <c r="K3887" s="132"/>
      <c r="L3887" s="132"/>
      <c r="M3887" s="132"/>
      <c r="R3887" s="1">
        <v>238.61</v>
      </c>
      <c r="S3887" s="1">
        <v>202.82</v>
      </c>
      <c r="T3887" s="1">
        <v>163.26</v>
      </c>
      <c r="U3887" s="1">
        <v>130.61000000000001</v>
      </c>
    </row>
    <row r="3888" spans="1:21" s="1" customFormat="1" ht="14.25" outlineLevel="1">
      <c r="A3888" s="173"/>
      <c r="B3888" s="174"/>
      <c r="C3888" s="174" t="s">
        <v>88</v>
      </c>
      <c r="D3888" s="175"/>
      <c r="E3888" s="168"/>
      <c r="F3888" s="176">
        <v>139.54</v>
      </c>
      <c r="G3888" s="177" t="s">
        <v>771</v>
      </c>
      <c r="H3888" s="167">
        <v>251.17</v>
      </c>
      <c r="I3888" s="178">
        <v>1</v>
      </c>
      <c r="J3888" s="167">
        <v>251.17</v>
      </c>
      <c r="K3888" s="132"/>
      <c r="L3888" s="132"/>
      <c r="M3888" s="132"/>
      <c r="Q3888" s="1">
        <v>251.17</v>
      </c>
    </row>
    <row r="3889" spans="1:21" s="1" customFormat="1" ht="14.25" outlineLevel="1">
      <c r="A3889" s="173"/>
      <c r="B3889" s="174"/>
      <c r="C3889" s="174" t="s">
        <v>89</v>
      </c>
      <c r="D3889" s="175"/>
      <c r="E3889" s="168"/>
      <c r="F3889" s="176">
        <v>63.56</v>
      </c>
      <c r="G3889" s="177" t="s">
        <v>771</v>
      </c>
      <c r="H3889" s="167">
        <v>114.41</v>
      </c>
      <c r="I3889" s="178">
        <v>1</v>
      </c>
      <c r="J3889" s="167">
        <v>114.41</v>
      </c>
      <c r="K3889" s="132"/>
      <c r="L3889" s="132"/>
      <c r="M3889" s="132"/>
    </row>
    <row r="3890" spans="1:21" s="1" customFormat="1" ht="14.25" outlineLevel="1">
      <c r="A3890" s="173"/>
      <c r="B3890" s="174"/>
      <c r="C3890" s="174" t="s">
        <v>97</v>
      </c>
      <c r="D3890" s="175"/>
      <c r="E3890" s="168"/>
      <c r="F3890" s="176">
        <v>16.79</v>
      </c>
      <c r="G3890" s="177" t="s">
        <v>98</v>
      </c>
      <c r="H3890" s="167">
        <v>25.19</v>
      </c>
      <c r="I3890" s="178">
        <v>1</v>
      </c>
      <c r="J3890" s="167">
        <v>25.19</v>
      </c>
      <c r="K3890" s="132"/>
      <c r="L3890" s="132"/>
      <c r="M3890" s="132"/>
    </row>
    <row r="3891" spans="1:21" s="1" customFormat="1" ht="14.25" outlineLevel="1">
      <c r="A3891" s="173"/>
      <c r="B3891" s="174"/>
      <c r="C3891" s="174" t="s">
        <v>829</v>
      </c>
      <c r="D3891" s="175" t="s">
        <v>91</v>
      </c>
      <c r="E3891" s="168">
        <v>95</v>
      </c>
      <c r="F3891" s="176"/>
      <c r="G3891" s="177"/>
      <c r="H3891" s="167">
        <v>238.61</v>
      </c>
      <c r="I3891" s="178">
        <v>80.75</v>
      </c>
      <c r="J3891" s="167">
        <v>202.82</v>
      </c>
      <c r="K3891" s="132"/>
      <c r="L3891" s="132"/>
      <c r="M3891" s="132"/>
    </row>
    <row r="3892" spans="1:21" s="1" customFormat="1" ht="14.25" outlineLevel="1">
      <c r="A3892" s="173"/>
      <c r="B3892" s="174"/>
      <c r="C3892" s="174" t="s">
        <v>830</v>
      </c>
      <c r="D3892" s="175" t="s">
        <v>91</v>
      </c>
      <c r="E3892" s="168">
        <v>65</v>
      </c>
      <c r="F3892" s="176"/>
      <c r="G3892" s="177"/>
      <c r="H3892" s="167">
        <v>163.26</v>
      </c>
      <c r="I3892" s="178">
        <v>52</v>
      </c>
      <c r="J3892" s="167">
        <v>130.61000000000001</v>
      </c>
      <c r="K3892" s="132"/>
      <c r="L3892" s="132"/>
      <c r="M3892" s="132"/>
    </row>
    <row r="3893" spans="1:21" s="1" customFormat="1" ht="14.25" outlineLevel="1">
      <c r="A3893" s="180"/>
      <c r="B3893" s="181"/>
      <c r="C3893" s="181" t="s">
        <v>93</v>
      </c>
      <c r="D3893" s="182" t="s">
        <v>94</v>
      </c>
      <c r="E3893" s="183">
        <v>15.2</v>
      </c>
      <c r="F3893" s="184"/>
      <c r="G3893" s="185" t="s">
        <v>771</v>
      </c>
      <c r="H3893" s="186">
        <v>27.36</v>
      </c>
      <c r="I3893" s="187"/>
      <c r="J3893" s="186"/>
      <c r="K3893" s="132"/>
      <c r="L3893" s="132"/>
      <c r="M3893" s="132"/>
    </row>
    <row r="3894" spans="1:21" s="1" customFormat="1" ht="15" outlineLevel="1">
      <c r="A3894" s="132"/>
      <c r="B3894" s="132"/>
      <c r="C3894" s="188" t="s">
        <v>95</v>
      </c>
      <c r="D3894" s="132"/>
      <c r="E3894" s="132"/>
      <c r="F3894" s="132"/>
      <c r="G3894" s="245">
        <v>792.64</v>
      </c>
      <c r="H3894" s="245"/>
      <c r="I3894" s="245">
        <v>724.2</v>
      </c>
      <c r="J3894" s="245"/>
      <c r="K3894" s="132"/>
      <c r="L3894" s="132"/>
      <c r="M3894" s="132"/>
      <c r="O3894" s="113">
        <v>792.64</v>
      </c>
      <c r="P3894" s="113">
        <v>724.2</v>
      </c>
    </row>
    <row r="3895" spans="1:21" s="1" customFormat="1" ht="68.25" outlineLevel="1">
      <c r="A3895" s="173" t="s">
        <v>551</v>
      </c>
      <c r="B3895" s="174" t="s">
        <v>1657</v>
      </c>
      <c r="C3895" s="174" t="s">
        <v>338</v>
      </c>
      <c r="D3895" s="175" t="s">
        <v>684</v>
      </c>
      <c r="E3895" s="168">
        <v>15.3</v>
      </c>
      <c r="F3895" s="176">
        <v>10.69</v>
      </c>
      <c r="G3895" s="177" t="s">
        <v>98</v>
      </c>
      <c r="H3895" s="167">
        <v>163.56</v>
      </c>
      <c r="I3895" s="178">
        <v>1</v>
      </c>
      <c r="J3895" s="167">
        <v>163.56</v>
      </c>
      <c r="K3895" s="132"/>
      <c r="L3895" s="132"/>
      <c r="M3895" s="132"/>
      <c r="R3895" s="1">
        <v>0</v>
      </c>
      <c r="S3895" s="1">
        <v>0</v>
      </c>
      <c r="T3895" s="1">
        <v>0</v>
      </c>
      <c r="U3895" s="1">
        <v>0</v>
      </c>
    </row>
    <row r="3896" spans="1:21" s="1" customFormat="1" outlineLevel="1">
      <c r="A3896" s="190"/>
      <c r="B3896" s="190"/>
      <c r="C3896" s="191" t="s">
        <v>1684</v>
      </c>
      <c r="D3896" s="190"/>
      <c r="E3896" s="190"/>
      <c r="F3896" s="190"/>
      <c r="G3896" s="190"/>
      <c r="H3896" s="190"/>
      <c r="I3896" s="190"/>
      <c r="J3896" s="190"/>
      <c r="K3896" s="132"/>
      <c r="L3896" s="132"/>
      <c r="M3896" s="132"/>
    </row>
    <row r="3897" spans="1:21" s="1" customFormat="1" ht="15" outlineLevel="1">
      <c r="A3897" s="132"/>
      <c r="B3897" s="132"/>
      <c r="C3897" s="188" t="s">
        <v>95</v>
      </c>
      <c r="D3897" s="132"/>
      <c r="E3897" s="132"/>
      <c r="F3897" s="132"/>
      <c r="G3897" s="245">
        <v>163.56</v>
      </c>
      <c r="H3897" s="245"/>
      <c r="I3897" s="245">
        <v>163.56</v>
      </c>
      <c r="J3897" s="245"/>
      <c r="K3897" s="132"/>
      <c r="L3897" s="132"/>
      <c r="M3897" s="132"/>
      <c r="O3897" s="1">
        <v>163.56</v>
      </c>
      <c r="P3897" s="1">
        <v>163.56</v>
      </c>
    </row>
    <row r="3898" spans="1:21" s="1" customFormat="1" ht="28.5" outlineLevel="1">
      <c r="A3898" s="173" t="s">
        <v>555</v>
      </c>
      <c r="B3898" s="174" t="s">
        <v>1659</v>
      </c>
      <c r="C3898" s="174" t="s">
        <v>1685</v>
      </c>
      <c r="D3898" s="175" t="s">
        <v>834</v>
      </c>
      <c r="E3898" s="168">
        <v>1.5</v>
      </c>
      <c r="F3898" s="176">
        <v>38</v>
      </c>
      <c r="G3898" s="177" t="s">
        <v>98</v>
      </c>
      <c r="H3898" s="167">
        <v>57</v>
      </c>
      <c r="I3898" s="178">
        <v>1</v>
      </c>
      <c r="J3898" s="167">
        <v>57</v>
      </c>
      <c r="K3898" s="132"/>
      <c r="L3898" s="132"/>
      <c r="M3898" s="132"/>
      <c r="R3898" s="1">
        <v>0</v>
      </c>
      <c r="S3898" s="1">
        <v>0</v>
      </c>
      <c r="T3898" s="1">
        <v>0</v>
      </c>
      <c r="U3898" s="1">
        <v>0</v>
      </c>
    </row>
    <row r="3899" spans="1:21" s="1" customFormat="1" outlineLevel="1">
      <c r="A3899" s="190"/>
      <c r="B3899" s="190"/>
      <c r="C3899" s="191" t="s">
        <v>878</v>
      </c>
      <c r="D3899" s="190"/>
      <c r="E3899" s="190"/>
      <c r="F3899" s="190"/>
      <c r="G3899" s="190"/>
      <c r="H3899" s="190"/>
      <c r="I3899" s="190"/>
      <c r="J3899" s="190"/>
      <c r="K3899" s="132"/>
      <c r="L3899" s="132"/>
      <c r="M3899" s="132"/>
    </row>
    <row r="3900" spans="1:21" s="1" customFormat="1" ht="15" outlineLevel="1">
      <c r="A3900" s="132"/>
      <c r="B3900" s="132"/>
      <c r="C3900" s="188" t="s">
        <v>95</v>
      </c>
      <c r="D3900" s="132"/>
      <c r="E3900" s="132"/>
      <c r="F3900" s="132"/>
      <c r="G3900" s="245">
        <v>57</v>
      </c>
      <c r="H3900" s="245"/>
      <c r="I3900" s="245">
        <v>57</v>
      </c>
      <c r="J3900" s="245"/>
      <c r="K3900" s="132"/>
      <c r="L3900" s="132"/>
      <c r="M3900" s="132"/>
      <c r="O3900" s="1">
        <v>57</v>
      </c>
      <c r="P3900" s="1">
        <v>57</v>
      </c>
    </row>
    <row r="3901" spans="1:21" s="1" customFormat="1" ht="28.5" outlineLevel="1">
      <c r="A3901" s="173" t="s">
        <v>558</v>
      </c>
      <c r="B3901" s="174" t="s">
        <v>1686</v>
      </c>
      <c r="C3901" s="174" t="s">
        <v>1687</v>
      </c>
      <c r="D3901" s="175" t="s">
        <v>530</v>
      </c>
      <c r="E3901" s="168">
        <v>1</v>
      </c>
      <c r="F3901" s="176"/>
      <c r="G3901" s="177"/>
      <c r="H3901" s="167"/>
      <c r="I3901" s="178" t="s">
        <v>98</v>
      </c>
      <c r="J3901" s="167"/>
      <c r="K3901" s="132"/>
      <c r="L3901" s="132"/>
      <c r="M3901" s="132"/>
      <c r="R3901" s="1">
        <v>176.77</v>
      </c>
      <c r="S3901" s="1">
        <v>150.25</v>
      </c>
      <c r="T3901" s="1">
        <v>120.95</v>
      </c>
      <c r="U3901" s="1">
        <v>96.76</v>
      </c>
    </row>
    <row r="3902" spans="1:21" s="1" customFormat="1" ht="14.25" outlineLevel="1">
      <c r="A3902" s="173"/>
      <c r="B3902" s="174"/>
      <c r="C3902" s="174" t="s">
        <v>88</v>
      </c>
      <c r="D3902" s="175"/>
      <c r="E3902" s="168"/>
      <c r="F3902" s="176">
        <v>154.91999999999999</v>
      </c>
      <c r="G3902" s="177" t="s">
        <v>771</v>
      </c>
      <c r="H3902" s="167">
        <v>185.9</v>
      </c>
      <c r="I3902" s="178">
        <v>1</v>
      </c>
      <c r="J3902" s="167">
        <v>185.9</v>
      </c>
      <c r="K3902" s="132"/>
      <c r="L3902" s="132"/>
      <c r="M3902" s="132"/>
      <c r="Q3902" s="1">
        <v>185.9</v>
      </c>
    </row>
    <row r="3903" spans="1:21" s="1" customFormat="1" ht="14.25" outlineLevel="1">
      <c r="A3903" s="173"/>
      <c r="B3903" s="174"/>
      <c r="C3903" s="174" t="s">
        <v>89</v>
      </c>
      <c r="D3903" s="175"/>
      <c r="E3903" s="168"/>
      <c r="F3903" s="176">
        <v>31.2</v>
      </c>
      <c r="G3903" s="177" t="s">
        <v>771</v>
      </c>
      <c r="H3903" s="167">
        <v>37.44</v>
      </c>
      <c r="I3903" s="178">
        <v>1</v>
      </c>
      <c r="J3903" s="167">
        <v>37.44</v>
      </c>
      <c r="K3903" s="132"/>
      <c r="L3903" s="132"/>
      <c r="M3903" s="132"/>
    </row>
    <row r="3904" spans="1:21" s="1" customFormat="1" ht="14.25" outlineLevel="1">
      <c r="A3904" s="173"/>
      <c r="B3904" s="174"/>
      <c r="C3904" s="174" t="s">
        <v>96</v>
      </c>
      <c r="D3904" s="175"/>
      <c r="E3904" s="168"/>
      <c r="F3904" s="176">
        <v>0.14000000000000001</v>
      </c>
      <c r="G3904" s="177" t="s">
        <v>771</v>
      </c>
      <c r="H3904" s="179">
        <v>0.17</v>
      </c>
      <c r="I3904" s="178">
        <v>1</v>
      </c>
      <c r="J3904" s="179">
        <v>0.17</v>
      </c>
      <c r="K3904" s="132"/>
      <c r="L3904" s="132"/>
      <c r="M3904" s="132"/>
      <c r="Q3904" s="1">
        <v>0.17</v>
      </c>
    </row>
    <row r="3905" spans="1:21" s="1" customFormat="1" ht="14.25" outlineLevel="1">
      <c r="A3905" s="173"/>
      <c r="B3905" s="174"/>
      <c r="C3905" s="174" t="s">
        <v>97</v>
      </c>
      <c r="D3905" s="175"/>
      <c r="E3905" s="168"/>
      <c r="F3905" s="176">
        <v>51.53</v>
      </c>
      <c r="G3905" s="177" t="s">
        <v>98</v>
      </c>
      <c r="H3905" s="167">
        <v>51.53</v>
      </c>
      <c r="I3905" s="178">
        <v>1</v>
      </c>
      <c r="J3905" s="167">
        <v>51.53</v>
      </c>
      <c r="K3905" s="132"/>
      <c r="L3905" s="132"/>
      <c r="M3905" s="132"/>
    </row>
    <row r="3906" spans="1:21" s="1" customFormat="1" ht="14.25" outlineLevel="1">
      <c r="A3906" s="173"/>
      <c r="B3906" s="174"/>
      <c r="C3906" s="174" t="s">
        <v>829</v>
      </c>
      <c r="D3906" s="175" t="s">
        <v>91</v>
      </c>
      <c r="E3906" s="168">
        <v>95</v>
      </c>
      <c r="F3906" s="176"/>
      <c r="G3906" s="177"/>
      <c r="H3906" s="167">
        <v>176.77</v>
      </c>
      <c r="I3906" s="178">
        <v>80.75</v>
      </c>
      <c r="J3906" s="167">
        <v>150.25</v>
      </c>
      <c r="K3906" s="132"/>
      <c r="L3906" s="132"/>
      <c r="M3906" s="132"/>
    </row>
    <row r="3907" spans="1:21" s="1" customFormat="1" ht="14.25" outlineLevel="1">
      <c r="A3907" s="173"/>
      <c r="B3907" s="174"/>
      <c r="C3907" s="174" t="s">
        <v>830</v>
      </c>
      <c r="D3907" s="175" t="s">
        <v>91</v>
      </c>
      <c r="E3907" s="168">
        <v>65</v>
      </c>
      <c r="F3907" s="176"/>
      <c r="G3907" s="177"/>
      <c r="H3907" s="167">
        <v>120.95</v>
      </c>
      <c r="I3907" s="178">
        <v>52</v>
      </c>
      <c r="J3907" s="167">
        <v>96.76</v>
      </c>
      <c r="K3907" s="132"/>
      <c r="L3907" s="132"/>
      <c r="M3907" s="132"/>
    </row>
    <row r="3908" spans="1:21" s="1" customFormat="1" ht="14.25" outlineLevel="1">
      <c r="A3908" s="180"/>
      <c r="B3908" s="181"/>
      <c r="C3908" s="181" t="s">
        <v>93</v>
      </c>
      <c r="D3908" s="182" t="s">
        <v>94</v>
      </c>
      <c r="E3908" s="183">
        <v>16.29</v>
      </c>
      <c r="F3908" s="184"/>
      <c r="G3908" s="185" t="s">
        <v>771</v>
      </c>
      <c r="H3908" s="186">
        <v>19.547999999999998</v>
      </c>
      <c r="I3908" s="187"/>
      <c r="J3908" s="186"/>
      <c r="K3908" s="132"/>
      <c r="L3908" s="132"/>
      <c r="M3908" s="132"/>
    </row>
    <row r="3909" spans="1:21" s="1" customFormat="1" ht="15" outlineLevel="1">
      <c r="A3909" s="132"/>
      <c r="B3909" s="132"/>
      <c r="C3909" s="188" t="s">
        <v>95</v>
      </c>
      <c r="D3909" s="132"/>
      <c r="E3909" s="132"/>
      <c r="F3909" s="132"/>
      <c r="G3909" s="245">
        <v>572.59</v>
      </c>
      <c r="H3909" s="245"/>
      <c r="I3909" s="245">
        <v>521.88</v>
      </c>
      <c r="J3909" s="245"/>
      <c r="K3909" s="132"/>
      <c r="L3909" s="132"/>
      <c r="M3909" s="132"/>
      <c r="O3909" s="113">
        <v>572.59</v>
      </c>
      <c r="P3909" s="113">
        <v>521.88</v>
      </c>
    </row>
    <row r="3910" spans="1:21" s="1" customFormat="1" ht="28.5" outlineLevel="1">
      <c r="A3910" s="173" t="s">
        <v>561</v>
      </c>
      <c r="B3910" s="174" t="s">
        <v>1688</v>
      </c>
      <c r="C3910" s="174" t="s">
        <v>1689</v>
      </c>
      <c r="D3910" s="175" t="s">
        <v>530</v>
      </c>
      <c r="E3910" s="168">
        <v>0.51</v>
      </c>
      <c r="F3910" s="176">
        <v>171</v>
      </c>
      <c r="G3910" s="177" t="s">
        <v>98</v>
      </c>
      <c r="H3910" s="167">
        <v>87.21</v>
      </c>
      <c r="I3910" s="178">
        <v>1</v>
      </c>
      <c r="J3910" s="167">
        <v>87.21</v>
      </c>
      <c r="K3910" s="132"/>
      <c r="L3910" s="132"/>
      <c r="M3910" s="132"/>
      <c r="R3910" s="1">
        <v>0</v>
      </c>
      <c r="S3910" s="1">
        <v>0</v>
      </c>
      <c r="T3910" s="1">
        <v>0</v>
      </c>
      <c r="U3910" s="1">
        <v>0</v>
      </c>
    </row>
    <row r="3911" spans="1:21" s="1" customFormat="1" outlineLevel="1">
      <c r="A3911" s="190"/>
      <c r="B3911" s="190"/>
      <c r="C3911" s="191" t="s">
        <v>1690</v>
      </c>
      <c r="D3911" s="190"/>
      <c r="E3911" s="190"/>
      <c r="F3911" s="190"/>
      <c r="G3911" s="190"/>
      <c r="H3911" s="190"/>
      <c r="I3911" s="190"/>
      <c r="J3911" s="190"/>
      <c r="K3911" s="132"/>
      <c r="L3911" s="132"/>
      <c r="M3911" s="132"/>
    </row>
    <row r="3912" spans="1:21" s="1" customFormat="1" ht="15" outlineLevel="1">
      <c r="A3912" s="132"/>
      <c r="B3912" s="132"/>
      <c r="C3912" s="188" t="s">
        <v>95</v>
      </c>
      <c r="D3912" s="132"/>
      <c r="E3912" s="132"/>
      <c r="F3912" s="132"/>
      <c r="G3912" s="245">
        <v>87.21</v>
      </c>
      <c r="H3912" s="245"/>
      <c r="I3912" s="245">
        <v>87.21</v>
      </c>
      <c r="J3912" s="245"/>
      <c r="K3912" s="132"/>
      <c r="L3912" s="132"/>
      <c r="M3912" s="132"/>
      <c r="O3912" s="1">
        <v>87.21</v>
      </c>
      <c r="P3912" s="1">
        <v>87.21</v>
      </c>
    </row>
    <row r="3913" spans="1:21" s="1" customFormat="1" ht="28.5" outlineLevel="1">
      <c r="A3913" s="173" t="s">
        <v>565</v>
      </c>
      <c r="B3913" s="174" t="s">
        <v>1691</v>
      </c>
      <c r="C3913" s="174" t="s">
        <v>1692</v>
      </c>
      <c r="D3913" s="175" t="s">
        <v>530</v>
      </c>
      <c r="E3913" s="168">
        <v>0.51</v>
      </c>
      <c r="F3913" s="176">
        <v>118</v>
      </c>
      <c r="G3913" s="177" t="s">
        <v>98</v>
      </c>
      <c r="H3913" s="167">
        <v>60.18</v>
      </c>
      <c r="I3913" s="178">
        <v>1</v>
      </c>
      <c r="J3913" s="167">
        <v>60.18</v>
      </c>
      <c r="K3913" s="132"/>
      <c r="L3913" s="132"/>
      <c r="M3913" s="132"/>
      <c r="R3913" s="1">
        <v>0</v>
      </c>
      <c r="S3913" s="1">
        <v>0</v>
      </c>
      <c r="T3913" s="1">
        <v>0</v>
      </c>
      <c r="U3913" s="1">
        <v>0</v>
      </c>
    </row>
    <row r="3914" spans="1:21" s="1" customFormat="1" outlineLevel="1">
      <c r="A3914" s="190"/>
      <c r="B3914" s="190"/>
      <c r="C3914" s="191" t="s">
        <v>1690</v>
      </c>
      <c r="D3914" s="190"/>
      <c r="E3914" s="190"/>
      <c r="F3914" s="190"/>
      <c r="G3914" s="190"/>
      <c r="H3914" s="190"/>
      <c r="I3914" s="190"/>
      <c r="J3914" s="190"/>
      <c r="K3914" s="132"/>
      <c r="L3914" s="132"/>
      <c r="M3914" s="132"/>
    </row>
    <row r="3915" spans="1:21" s="1" customFormat="1" ht="15" outlineLevel="1">
      <c r="A3915" s="132"/>
      <c r="B3915" s="132"/>
      <c r="C3915" s="188" t="s">
        <v>95</v>
      </c>
      <c r="D3915" s="132"/>
      <c r="E3915" s="132"/>
      <c r="F3915" s="132"/>
      <c r="G3915" s="245">
        <v>60.18</v>
      </c>
      <c r="H3915" s="245"/>
      <c r="I3915" s="245">
        <v>60.18</v>
      </c>
      <c r="J3915" s="245"/>
      <c r="K3915" s="132"/>
      <c r="L3915" s="132"/>
      <c r="M3915" s="132"/>
      <c r="O3915" s="1">
        <v>60.18</v>
      </c>
      <c r="P3915" s="1">
        <v>60.18</v>
      </c>
    </row>
    <row r="3916" spans="1:21" s="1" customFormat="1" ht="28.5" outlineLevel="1">
      <c r="A3916" s="173" t="s">
        <v>569</v>
      </c>
      <c r="B3916" s="174" t="s">
        <v>1693</v>
      </c>
      <c r="C3916" s="174" t="s">
        <v>1694</v>
      </c>
      <c r="D3916" s="175" t="s">
        <v>1695</v>
      </c>
      <c r="E3916" s="168">
        <v>1</v>
      </c>
      <c r="F3916" s="176"/>
      <c r="G3916" s="177"/>
      <c r="H3916" s="167"/>
      <c r="I3916" s="178" t="s">
        <v>98</v>
      </c>
      <c r="J3916" s="167"/>
      <c r="K3916" s="132"/>
      <c r="L3916" s="132"/>
      <c r="M3916" s="132"/>
      <c r="R3916" s="1">
        <v>4637.8599999999997</v>
      </c>
      <c r="S3916" s="1">
        <v>3942.18</v>
      </c>
      <c r="T3916" s="1">
        <v>3478.4</v>
      </c>
      <c r="U3916" s="1">
        <v>2782.72</v>
      </c>
    </row>
    <row r="3917" spans="1:21" s="1" customFormat="1" ht="14.25" outlineLevel="1">
      <c r="A3917" s="173"/>
      <c r="B3917" s="174"/>
      <c r="C3917" s="174" t="s">
        <v>88</v>
      </c>
      <c r="D3917" s="175"/>
      <c r="E3917" s="168"/>
      <c r="F3917" s="176">
        <v>4274.3100000000004</v>
      </c>
      <c r="G3917" s="177" t="s">
        <v>771</v>
      </c>
      <c r="H3917" s="167">
        <v>5129.17</v>
      </c>
      <c r="I3917" s="178">
        <v>1</v>
      </c>
      <c r="J3917" s="167">
        <v>5129.17</v>
      </c>
      <c r="K3917" s="132"/>
      <c r="L3917" s="132"/>
      <c r="M3917" s="132"/>
      <c r="Q3917" s="1">
        <v>5129.17</v>
      </c>
    </row>
    <row r="3918" spans="1:21" s="1" customFormat="1" ht="14.25" outlineLevel="1">
      <c r="A3918" s="173"/>
      <c r="B3918" s="174"/>
      <c r="C3918" s="174" t="s">
        <v>89</v>
      </c>
      <c r="D3918" s="175"/>
      <c r="E3918" s="168"/>
      <c r="F3918" s="176">
        <v>5321.28</v>
      </c>
      <c r="G3918" s="177" t="s">
        <v>771</v>
      </c>
      <c r="H3918" s="167">
        <v>6385.54</v>
      </c>
      <c r="I3918" s="178">
        <v>1</v>
      </c>
      <c r="J3918" s="167">
        <v>6385.54</v>
      </c>
      <c r="K3918" s="132"/>
      <c r="L3918" s="132"/>
      <c r="M3918" s="132"/>
    </row>
    <row r="3919" spans="1:21" s="1" customFormat="1" ht="14.25" outlineLevel="1">
      <c r="A3919" s="173"/>
      <c r="B3919" s="174"/>
      <c r="C3919" s="174" t="s">
        <v>96</v>
      </c>
      <c r="D3919" s="175"/>
      <c r="E3919" s="168"/>
      <c r="F3919" s="176">
        <v>556.79999999999995</v>
      </c>
      <c r="G3919" s="177" t="s">
        <v>771</v>
      </c>
      <c r="H3919" s="179">
        <v>668.16</v>
      </c>
      <c r="I3919" s="178">
        <v>1</v>
      </c>
      <c r="J3919" s="179">
        <v>668.16</v>
      </c>
      <c r="K3919" s="132"/>
      <c r="L3919" s="132"/>
      <c r="M3919" s="132"/>
      <c r="Q3919" s="1">
        <v>668.16</v>
      </c>
    </row>
    <row r="3920" spans="1:21" s="1" customFormat="1" ht="14.25" outlineLevel="1">
      <c r="A3920" s="173"/>
      <c r="B3920" s="174"/>
      <c r="C3920" s="174" t="s">
        <v>97</v>
      </c>
      <c r="D3920" s="175"/>
      <c r="E3920" s="168"/>
      <c r="F3920" s="176">
        <v>85.49</v>
      </c>
      <c r="G3920" s="177" t="s">
        <v>98</v>
      </c>
      <c r="H3920" s="167">
        <v>85.49</v>
      </c>
      <c r="I3920" s="178">
        <v>1</v>
      </c>
      <c r="J3920" s="167">
        <v>85.49</v>
      </c>
      <c r="K3920" s="132"/>
      <c r="L3920" s="132"/>
      <c r="M3920" s="132"/>
    </row>
    <row r="3921" spans="1:32" s="1" customFormat="1" ht="14.25" outlineLevel="1">
      <c r="A3921" s="173"/>
      <c r="B3921" s="174"/>
      <c r="C3921" s="174" t="s">
        <v>829</v>
      </c>
      <c r="D3921" s="175" t="s">
        <v>91</v>
      </c>
      <c r="E3921" s="168">
        <v>80</v>
      </c>
      <c r="F3921" s="176"/>
      <c r="G3921" s="177"/>
      <c r="H3921" s="167">
        <v>4637.8599999999997</v>
      </c>
      <c r="I3921" s="178">
        <v>68</v>
      </c>
      <c r="J3921" s="167">
        <v>3942.18</v>
      </c>
      <c r="K3921" s="132"/>
      <c r="L3921" s="132"/>
      <c r="M3921" s="132"/>
    </row>
    <row r="3922" spans="1:32" s="1" customFormat="1" ht="14.25" outlineLevel="1">
      <c r="A3922" s="173"/>
      <c r="B3922" s="174"/>
      <c r="C3922" s="174" t="s">
        <v>830</v>
      </c>
      <c r="D3922" s="175" t="s">
        <v>91</v>
      </c>
      <c r="E3922" s="168">
        <v>60</v>
      </c>
      <c r="F3922" s="176"/>
      <c r="G3922" s="177"/>
      <c r="H3922" s="167">
        <v>3478.4</v>
      </c>
      <c r="I3922" s="178">
        <v>48</v>
      </c>
      <c r="J3922" s="167">
        <v>2782.72</v>
      </c>
      <c r="K3922" s="132"/>
      <c r="L3922" s="132"/>
      <c r="M3922" s="132"/>
    </row>
    <row r="3923" spans="1:32" s="1" customFormat="1" ht="14.25" outlineLevel="1">
      <c r="A3923" s="180"/>
      <c r="B3923" s="181"/>
      <c r="C3923" s="181" t="s">
        <v>93</v>
      </c>
      <c r="D3923" s="182" t="s">
        <v>94</v>
      </c>
      <c r="E3923" s="183">
        <v>289</v>
      </c>
      <c r="F3923" s="184"/>
      <c r="G3923" s="185" t="s">
        <v>771</v>
      </c>
      <c r="H3923" s="186">
        <v>346.8</v>
      </c>
      <c r="I3923" s="187"/>
      <c r="J3923" s="186"/>
      <c r="K3923" s="132"/>
      <c r="L3923" s="132"/>
      <c r="M3923" s="132"/>
    </row>
    <row r="3924" spans="1:32" s="1" customFormat="1" ht="15" outlineLevel="1">
      <c r="A3924" s="132"/>
      <c r="B3924" s="132"/>
      <c r="C3924" s="188" t="s">
        <v>95</v>
      </c>
      <c r="D3924" s="132"/>
      <c r="E3924" s="132"/>
      <c r="F3924" s="132"/>
      <c r="G3924" s="245">
        <v>19716.46</v>
      </c>
      <c r="H3924" s="245"/>
      <c r="I3924" s="245">
        <v>18325.099999999999</v>
      </c>
      <c r="J3924" s="245"/>
      <c r="K3924" s="132"/>
      <c r="L3924" s="132"/>
      <c r="M3924" s="132"/>
      <c r="O3924" s="113">
        <v>19716.46</v>
      </c>
      <c r="P3924" s="113">
        <v>18325.099999999999</v>
      </c>
    </row>
    <row r="3925" spans="1:32" s="1" customFormat="1" outlineLevel="1">
      <c r="A3925" s="132"/>
      <c r="B3925" s="132"/>
      <c r="C3925" s="132"/>
      <c r="D3925" s="132"/>
      <c r="E3925" s="132"/>
      <c r="F3925" s="132"/>
      <c r="G3925" s="132"/>
      <c r="H3925" s="132"/>
      <c r="I3925" s="132"/>
      <c r="J3925" s="132"/>
      <c r="K3925" s="132"/>
      <c r="L3925" s="132"/>
      <c r="M3925" s="132"/>
    </row>
    <row r="3926" spans="1:32" s="1" customFormat="1" ht="15" outlineLevel="1">
      <c r="A3926" s="253" t="s">
        <v>1696</v>
      </c>
      <c r="B3926" s="253"/>
      <c r="C3926" s="253"/>
      <c r="D3926" s="253"/>
      <c r="E3926" s="253"/>
      <c r="F3926" s="253"/>
      <c r="G3926" s="245">
        <v>40366.300000000003</v>
      </c>
      <c r="H3926" s="245"/>
      <c r="I3926" s="245">
        <v>39072.630000000005</v>
      </c>
      <c r="J3926" s="245"/>
      <c r="K3926" s="132"/>
      <c r="L3926" s="132"/>
      <c r="M3926" s="132"/>
      <c r="AF3926" s="117" t="s">
        <v>1696</v>
      </c>
    </row>
    <row r="3927" spans="1:32" s="1" customFormat="1" outlineLevel="1">
      <c r="A3927" s="132"/>
      <c r="B3927" s="132"/>
      <c r="C3927" s="132"/>
      <c r="D3927" s="132"/>
      <c r="E3927" s="132"/>
      <c r="F3927" s="132"/>
      <c r="G3927" s="132"/>
      <c r="H3927" s="132"/>
      <c r="I3927" s="132"/>
      <c r="J3927" s="132"/>
      <c r="K3927" s="132"/>
      <c r="L3927" s="132"/>
      <c r="M3927" s="132"/>
    </row>
    <row r="3928" spans="1:32" s="1" customFormat="1" outlineLevel="1">
      <c r="A3928" s="132"/>
      <c r="B3928" s="132"/>
      <c r="C3928" s="132"/>
      <c r="D3928" s="132"/>
      <c r="E3928" s="132"/>
      <c r="F3928" s="132"/>
      <c r="G3928" s="132"/>
      <c r="H3928" s="132"/>
      <c r="I3928" s="132"/>
      <c r="J3928" s="132"/>
      <c r="K3928" s="132"/>
      <c r="L3928" s="132"/>
      <c r="M3928" s="132"/>
    </row>
    <row r="3929" spans="1:32" s="1" customFormat="1" outlineLevel="1">
      <c r="A3929" s="132"/>
      <c r="B3929" s="132"/>
      <c r="C3929" s="132"/>
      <c r="D3929" s="132"/>
      <c r="E3929" s="132"/>
      <c r="F3929" s="132"/>
      <c r="G3929" s="132"/>
      <c r="H3929" s="132"/>
      <c r="I3929" s="132"/>
      <c r="J3929" s="132"/>
      <c r="K3929" s="132"/>
      <c r="L3929" s="132"/>
      <c r="M3929" s="132"/>
    </row>
    <row r="3930" spans="1:32" s="1" customFormat="1" ht="16.5" outlineLevel="1">
      <c r="A3930" s="244" t="s">
        <v>1697</v>
      </c>
      <c r="B3930" s="244"/>
      <c r="C3930" s="244"/>
      <c r="D3930" s="244"/>
      <c r="E3930" s="244"/>
      <c r="F3930" s="244"/>
      <c r="G3930" s="244"/>
      <c r="H3930" s="244"/>
      <c r="I3930" s="244"/>
      <c r="J3930" s="244"/>
      <c r="K3930" s="132"/>
      <c r="L3930" s="132"/>
      <c r="M3930" s="132"/>
      <c r="AE3930" s="97" t="s">
        <v>1697</v>
      </c>
    </row>
    <row r="3931" spans="1:32" s="1" customFormat="1" ht="57" outlineLevel="1">
      <c r="A3931" s="173" t="s">
        <v>572</v>
      </c>
      <c r="B3931" s="174" t="s">
        <v>1698</v>
      </c>
      <c r="C3931" s="174" t="s">
        <v>1699</v>
      </c>
      <c r="D3931" s="175" t="s">
        <v>460</v>
      </c>
      <c r="E3931" s="168">
        <v>1</v>
      </c>
      <c r="F3931" s="176"/>
      <c r="G3931" s="177"/>
      <c r="H3931" s="167"/>
      <c r="I3931" s="178" t="s">
        <v>98</v>
      </c>
      <c r="J3931" s="167"/>
      <c r="K3931" s="132"/>
      <c r="L3931" s="132"/>
      <c r="M3931" s="132"/>
      <c r="R3931" s="1">
        <v>30.54</v>
      </c>
      <c r="S3931" s="1">
        <v>25.96</v>
      </c>
      <c r="T3931" s="1">
        <v>20.9</v>
      </c>
      <c r="U3931" s="1">
        <v>16.72</v>
      </c>
    </row>
    <row r="3932" spans="1:32" s="1" customFormat="1" ht="14.25" outlineLevel="1">
      <c r="A3932" s="173"/>
      <c r="B3932" s="174"/>
      <c r="C3932" s="174" t="s">
        <v>88</v>
      </c>
      <c r="D3932" s="175"/>
      <c r="E3932" s="168"/>
      <c r="F3932" s="176">
        <v>23.01</v>
      </c>
      <c r="G3932" s="177" t="s">
        <v>1666</v>
      </c>
      <c r="H3932" s="167">
        <v>30.37</v>
      </c>
      <c r="I3932" s="178">
        <v>1</v>
      </c>
      <c r="J3932" s="167">
        <v>30.37</v>
      </c>
      <c r="K3932" s="132"/>
      <c r="L3932" s="132"/>
      <c r="M3932" s="132"/>
      <c r="Q3932" s="1">
        <v>30.37</v>
      </c>
    </row>
    <row r="3933" spans="1:32" s="1" customFormat="1" ht="14.25" outlineLevel="1">
      <c r="A3933" s="173"/>
      <c r="B3933" s="174"/>
      <c r="C3933" s="174" t="s">
        <v>89</v>
      </c>
      <c r="D3933" s="175"/>
      <c r="E3933" s="168"/>
      <c r="F3933" s="176">
        <v>28.42</v>
      </c>
      <c r="G3933" s="177" t="s">
        <v>1666</v>
      </c>
      <c r="H3933" s="167">
        <v>37.51</v>
      </c>
      <c r="I3933" s="178">
        <v>1</v>
      </c>
      <c r="J3933" s="167">
        <v>37.51</v>
      </c>
      <c r="K3933" s="132"/>
      <c r="L3933" s="132"/>
      <c r="M3933" s="132"/>
    </row>
    <row r="3934" spans="1:32" s="1" customFormat="1" ht="14.25" outlineLevel="1">
      <c r="A3934" s="173"/>
      <c r="B3934" s="174"/>
      <c r="C3934" s="174" t="s">
        <v>96</v>
      </c>
      <c r="D3934" s="175"/>
      <c r="E3934" s="168"/>
      <c r="F3934" s="176">
        <v>1.35</v>
      </c>
      <c r="G3934" s="177" t="s">
        <v>1666</v>
      </c>
      <c r="H3934" s="179">
        <v>1.78</v>
      </c>
      <c r="I3934" s="178">
        <v>1</v>
      </c>
      <c r="J3934" s="179">
        <v>1.78</v>
      </c>
      <c r="K3934" s="132"/>
      <c r="L3934" s="132"/>
      <c r="M3934" s="132"/>
      <c r="Q3934" s="1">
        <v>1.78</v>
      </c>
    </row>
    <row r="3935" spans="1:32" s="1" customFormat="1" ht="14.25" outlineLevel="1">
      <c r="A3935" s="173"/>
      <c r="B3935" s="174"/>
      <c r="C3935" s="174" t="s">
        <v>97</v>
      </c>
      <c r="D3935" s="175"/>
      <c r="E3935" s="168"/>
      <c r="F3935" s="176">
        <v>176.94</v>
      </c>
      <c r="G3935" s="177" t="s">
        <v>98</v>
      </c>
      <c r="H3935" s="167">
        <v>176.94</v>
      </c>
      <c r="I3935" s="178">
        <v>1</v>
      </c>
      <c r="J3935" s="167">
        <v>176.94</v>
      </c>
      <c r="K3935" s="132"/>
      <c r="L3935" s="132"/>
      <c r="M3935" s="132"/>
    </row>
    <row r="3936" spans="1:32" s="1" customFormat="1" ht="14.25" outlineLevel="1">
      <c r="A3936" s="173"/>
      <c r="B3936" s="174"/>
      <c r="C3936" s="174" t="s">
        <v>829</v>
      </c>
      <c r="D3936" s="175" t="s">
        <v>91</v>
      </c>
      <c r="E3936" s="168">
        <v>95</v>
      </c>
      <c r="F3936" s="176"/>
      <c r="G3936" s="177"/>
      <c r="H3936" s="167">
        <v>30.54</v>
      </c>
      <c r="I3936" s="178">
        <v>80.75</v>
      </c>
      <c r="J3936" s="167">
        <v>25.96</v>
      </c>
      <c r="K3936" s="132"/>
      <c r="L3936" s="132"/>
      <c r="M3936" s="132"/>
    </row>
    <row r="3937" spans="1:21" s="1" customFormat="1" ht="14.25" outlineLevel="1">
      <c r="A3937" s="173"/>
      <c r="B3937" s="174"/>
      <c r="C3937" s="174" t="s">
        <v>830</v>
      </c>
      <c r="D3937" s="175" t="s">
        <v>91</v>
      </c>
      <c r="E3937" s="168">
        <v>65</v>
      </c>
      <c r="F3937" s="176"/>
      <c r="G3937" s="177"/>
      <c r="H3937" s="167">
        <v>20.9</v>
      </c>
      <c r="I3937" s="178">
        <v>52</v>
      </c>
      <c r="J3937" s="167">
        <v>16.72</v>
      </c>
      <c r="K3937" s="132"/>
      <c r="L3937" s="132"/>
      <c r="M3937" s="132"/>
    </row>
    <row r="3938" spans="1:21" s="1" customFormat="1" ht="14.25" outlineLevel="1">
      <c r="A3938" s="180"/>
      <c r="B3938" s="181"/>
      <c r="C3938" s="181" t="s">
        <v>93</v>
      </c>
      <c r="D3938" s="182" t="s">
        <v>94</v>
      </c>
      <c r="E3938" s="183">
        <v>2.3199999999999998</v>
      </c>
      <c r="F3938" s="184"/>
      <c r="G3938" s="185" t="s">
        <v>1666</v>
      </c>
      <c r="H3938" s="186">
        <v>3.0623999999999998</v>
      </c>
      <c r="I3938" s="187"/>
      <c r="J3938" s="186"/>
      <c r="K3938" s="132"/>
      <c r="L3938" s="132"/>
      <c r="M3938" s="132"/>
    </row>
    <row r="3939" spans="1:21" s="1" customFormat="1" ht="15" outlineLevel="1">
      <c r="A3939" s="132"/>
      <c r="B3939" s="132"/>
      <c r="C3939" s="188" t="s">
        <v>95</v>
      </c>
      <c r="D3939" s="132"/>
      <c r="E3939" s="132"/>
      <c r="F3939" s="132"/>
      <c r="G3939" s="245">
        <v>296.26</v>
      </c>
      <c r="H3939" s="245"/>
      <c r="I3939" s="245">
        <v>287.5</v>
      </c>
      <c r="J3939" s="245"/>
      <c r="K3939" s="132"/>
      <c r="L3939" s="132"/>
      <c r="M3939" s="132"/>
      <c r="O3939" s="113">
        <v>296.26</v>
      </c>
      <c r="P3939" s="113">
        <v>287.5</v>
      </c>
    </row>
    <row r="3940" spans="1:21" s="1" customFormat="1" ht="39.75" outlineLevel="1">
      <c r="A3940" s="180" t="s">
        <v>576</v>
      </c>
      <c r="B3940" s="181" t="s">
        <v>434</v>
      </c>
      <c r="C3940" s="181" t="s">
        <v>353</v>
      </c>
      <c r="D3940" s="182" t="s">
        <v>454</v>
      </c>
      <c r="E3940" s="183">
        <v>1</v>
      </c>
      <c r="F3940" s="184">
        <v>699.45</v>
      </c>
      <c r="G3940" s="185" t="s">
        <v>98</v>
      </c>
      <c r="H3940" s="186">
        <v>699.45</v>
      </c>
      <c r="I3940" s="187">
        <v>1</v>
      </c>
      <c r="J3940" s="186">
        <v>699.45</v>
      </c>
      <c r="K3940" s="132"/>
      <c r="L3940" s="132"/>
      <c r="M3940" s="132"/>
      <c r="R3940" s="1">
        <v>0</v>
      </c>
      <c r="S3940" s="1">
        <v>0</v>
      </c>
      <c r="T3940" s="1">
        <v>0</v>
      </c>
      <c r="U3940" s="1">
        <v>0</v>
      </c>
    </row>
    <row r="3941" spans="1:21" s="1" customFormat="1" ht="15" outlineLevel="1">
      <c r="A3941" s="132"/>
      <c r="B3941" s="132"/>
      <c r="C3941" s="188" t="s">
        <v>95</v>
      </c>
      <c r="D3941" s="132"/>
      <c r="E3941" s="132"/>
      <c r="F3941" s="132"/>
      <c r="G3941" s="245">
        <v>699.45</v>
      </c>
      <c r="H3941" s="245"/>
      <c r="I3941" s="245">
        <v>699.45</v>
      </c>
      <c r="J3941" s="245"/>
      <c r="K3941" s="132"/>
      <c r="L3941" s="132"/>
      <c r="M3941" s="132"/>
      <c r="O3941" s="1">
        <v>699.45</v>
      </c>
      <c r="P3941" s="1">
        <v>699.45</v>
      </c>
    </row>
    <row r="3942" spans="1:21" s="1" customFormat="1" ht="57" outlineLevel="1">
      <c r="A3942" s="173" t="s">
        <v>579</v>
      </c>
      <c r="B3942" s="174" t="s">
        <v>1700</v>
      </c>
      <c r="C3942" s="174" t="s">
        <v>1701</v>
      </c>
      <c r="D3942" s="175" t="s">
        <v>460</v>
      </c>
      <c r="E3942" s="168">
        <v>6</v>
      </c>
      <c r="F3942" s="176"/>
      <c r="G3942" s="177"/>
      <c r="H3942" s="167"/>
      <c r="I3942" s="178" t="s">
        <v>98</v>
      </c>
      <c r="J3942" s="167"/>
      <c r="K3942" s="132"/>
      <c r="L3942" s="132"/>
      <c r="M3942" s="132"/>
      <c r="R3942" s="1">
        <v>141.06</v>
      </c>
      <c r="S3942" s="1">
        <v>119.9</v>
      </c>
      <c r="T3942" s="1">
        <v>99.66</v>
      </c>
      <c r="U3942" s="1">
        <v>79.73</v>
      </c>
    </row>
    <row r="3943" spans="1:21" s="1" customFormat="1" ht="14.25" outlineLevel="1">
      <c r="A3943" s="173"/>
      <c r="B3943" s="174"/>
      <c r="C3943" s="174" t="s">
        <v>88</v>
      </c>
      <c r="D3943" s="175"/>
      <c r="E3943" s="168"/>
      <c r="F3943" s="176">
        <v>19.36</v>
      </c>
      <c r="G3943" s="177" t="s">
        <v>1666</v>
      </c>
      <c r="H3943" s="167">
        <v>153.33000000000001</v>
      </c>
      <c r="I3943" s="178">
        <v>1</v>
      </c>
      <c r="J3943" s="167">
        <v>153.33000000000001</v>
      </c>
      <c r="K3943" s="132"/>
      <c r="L3943" s="132"/>
      <c r="M3943" s="132"/>
      <c r="Q3943" s="1">
        <v>153.33000000000001</v>
      </c>
    </row>
    <row r="3944" spans="1:21" s="1" customFormat="1" ht="14.25" outlineLevel="1">
      <c r="A3944" s="173"/>
      <c r="B3944" s="174"/>
      <c r="C3944" s="174" t="s">
        <v>97</v>
      </c>
      <c r="D3944" s="175"/>
      <c r="E3944" s="168"/>
      <c r="F3944" s="176">
        <v>6.17</v>
      </c>
      <c r="G3944" s="177" t="s">
        <v>98</v>
      </c>
      <c r="H3944" s="167">
        <v>37.020000000000003</v>
      </c>
      <c r="I3944" s="178">
        <v>1</v>
      </c>
      <c r="J3944" s="167">
        <v>37.020000000000003</v>
      </c>
      <c r="K3944" s="132"/>
      <c r="L3944" s="132"/>
      <c r="M3944" s="132"/>
    </row>
    <row r="3945" spans="1:21" s="1" customFormat="1" ht="14.25" outlineLevel="1">
      <c r="A3945" s="173"/>
      <c r="B3945" s="174"/>
      <c r="C3945" s="174" t="s">
        <v>829</v>
      </c>
      <c r="D3945" s="175" t="s">
        <v>91</v>
      </c>
      <c r="E3945" s="168">
        <v>92</v>
      </c>
      <c r="F3945" s="176"/>
      <c r="G3945" s="177"/>
      <c r="H3945" s="167">
        <v>141.06</v>
      </c>
      <c r="I3945" s="178">
        <v>78.2</v>
      </c>
      <c r="J3945" s="167">
        <v>119.9</v>
      </c>
      <c r="K3945" s="132"/>
      <c r="L3945" s="132"/>
      <c r="M3945" s="132"/>
    </row>
    <row r="3946" spans="1:21" s="1" customFormat="1" ht="14.25" outlineLevel="1">
      <c r="A3946" s="173"/>
      <c r="B3946" s="174"/>
      <c r="C3946" s="174" t="s">
        <v>830</v>
      </c>
      <c r="D3946" s="175" t="s">
        <v>91</v>
      </c>
      <c r="E3946" s="168">
        <v>65</v>
      </c>
      <c r="F3946" s="176"/>
      <c r="G3946" s="177"/>
      <c r="H3946" s="167">
        <v>99.66</v>
      </c>
      <c r="I3946" s="178">
        <v>52</v>
      </c>
      <c r="J3946" s="167">
        <v>79.73</v>
      </c>
      <c r="K3946" s="132"/>
      <c r="L3946" s="132"/>
      <c r="M3946" s="132"/>
    </row>
    <row r="3947" spans="1:21" s="1" customFormat="1" ht="14.25" outlineLevel="1">
      <c r="A3947" s="180"/>
      <c r="B3947" s="181"/>
      <c r="C3947" s="181" t="s">
        <v>93</v>
      </c>
      <c r="D3947" s="182" t="s">
        <v>94</v>
      </c>
      <c r="E3947" s="183">
        <v>2.06</v>
      </c>
      <c r="F3947" s="184"/>
      <c r="G3947" s="185" t="s">
        <v>1666</v>
      </c>
      <c r="H3947" s="186">
        <v>16.315200000000001</v>
      </c>
      <c r="I3947" s="187"/>
      <c r="J3947" s="186"/>
      <c r="K3947" s="132"/>
      <c r="L3947" s="132"/>
      <c r="M3947" s="132"/>
    </row>
    <row r="3948" spans="1:21" s="1" customFormat="1" ht="15" outlineLevel="1">
      <c r="A3948" s="132"/>
      <c r="B3948" s="132"/>
      <c r="C3948" s="188" t="s">
        <v>95</v>
      </c>
      <c r="D3948" s="132"/>
      <c r="E3948" s="132"/>
      <c r="F3948" s="132"/>
      <c r="G3948" s="245">
        <v>431.07000000000005</v>
      </c>
      <c r="H3948" s="245"/>
      <c r="I3948" s="245">
        <v>389.98</v>
      </c>
      <c r="J3948" s="245"/>
      <c r="K3948" s="132"/>
      <c r="L3948" s="132"/>
      <c r="M3948" s="132"/>
      <c r="O3948" s="113">
        <v>431.07000000000005</v>
      </c>
      <c r="P3948" s="113">
        <v>389.98</v>
      </c>
    </row>
    <row r="3949" spans="1:21" s="1" customFormat="1" ht="54" outlineLevel="1">
      <c r="A3949" s="180" t="s">
        <v>583</v>
      </c>
      <c r="B3949" s="181" t="s">
        <v>434</v>
      </c>
      <c r="C3949" s="181" t="s">
        <v>354</v>
      </c>
      <c r="D3949" s="182" t="s">
        <v>454</v>
      </c>
      <c r="E3949" s="183">
        <v>6</v>
      </c>
      <c r="F3949" s="184">
        <v>76.84</v>
      </c>
      <c r="G3949" s="185" t="s">
        <v>98</v>
      </c>
      <c r="H3949" s="186">
        <v>461.04</v>
      </c>
      <c r="I3949" s="187">
        <v>1</v>
      </c>
      <c r="J3949" s="186">
        <v>461.04</v>
      </c>
      <c r="K3949" s="132"/>
      <c r="L3949" s="132"/>
      <c r="M3949" s="132"/>
      <c r="R3949" s="1">
        <v>0</v>
      </c>
      <c r="S3949" s="1">
        <v>0</v>
      </c>
      <c r="T3949" s="1">
        <v>0</v>
      </c>
      <c r="U3949" s="1">
        <v>0</v>
      </c>
    </row>
    <row r="3950" spans="1:21" s="1" customFormat="1" ht="15" outlineLevel="1">
      <c r="A3950" s="132"/>
      <c r="B3950" s="132"/>
      <c r="C3950" s="188" t="s">
        <v>95</v>
      </c>
      <c r="D3950" s="132"/>
      <c r="E3950" s="132"/>
      <c r="F3950" s="132"/>
      <c r="G3950" s="245">
        <v>461.04</v>
      </c>
      <c r="H3950" s="245"/>
      <c r="I3950" s="245">
        <v>461.04</v>
      </c>
      <c r="J3950" s="245"/>
      <c r="K3950" s="132"/>
      <c r="L3950" s="132"/>
      <c r="M3950" s="132"/>
      <c r="O3950" s="1">
        <v>461.04</v>
      </c>
      <c r="P3950" s="1">
        <v>461.04</v>
      </c>
    </row>
    <row r="3951" spans="1:21" s="1" customFormat="1" ht="28.5" outlineLevel="1">
      <c r="A3951" s="173" t="s">
        <v>587</v>
      </c>
      <c r="B3951" s="174" t="s">
        <v>858</v>
      </c>
      <c r="C3951" s="174" t="s">
        <v>859</v>
      </c>
      <c r="D3951" s="175" t="s">
        <v>834</v>
      </c>
      <c r="E3951" s="168">
        <v>0.01</v>
      </c>
      <c r="F3951" s="176"/>
      <c r="G3951" s="177"/>
      <c r="H3951" s="167"/>
      <c r="I3951" s="178" t="s">
        <v>98</v>
      </c>
      <c r="J3951" s="167"/>
      <c r="K3951" s="132"/>
      <c r="L3951" s="132"/>
      <c r="M3951" s="132"/>
      <c r="R3951" s="1">
        <v>6.9</v>
      </c>
      <c r="S3951" s="1">
        <v>5.86</v>
      </c>
      <c r="T3951" s="1">
        <v>4.72</v>
      </c>
      <c r="U3951" s="1">
        <v>3.78</v>
      </c>
    </row>
    <row r="3952" spans="1:21" s="1" customFormat="1" ht="14.25" outlineLevel="1">
      <c r="A3952" s="173"/>
      <c r="B3952" s="174"/>
      <c r="C3952" s="174" t="s">
        <v>88</v>
      </c>
      <c r="D3952" s="175"/>
      <c r="E3952" s="168"/>
      <c r="F3952" s="176">
        <v>603.92999999999995</v>
      </c>
      <c r="G3952" s="177" t="s">
        <v>771</v>
      </c>
      <c r="H3952" s="167">
        <v>7.25</v>
      </c>
      <c r="I3952" s="178">
        <v>1</v>
      </c>
      <c r="J3952" s="167">
        <v>7.25</v>
      </c>
      <c r="K3952" s="132"/>
      <c r="L3952" s="132"/>
      <c r="M3952" s="132"/>
      <c r="Q3952" s="1">
        <v>7.25</v>
      </c>
    </row>
    <row r="3953" spans="1:21" s="1" customFormat="1" ht="14.25" outlineLevel="1">
      <c r="A3953" s="173"/>
      <c r="B3953" s="174"/>
      <c r="C3953" s="174" t="s">
        <v>89</v>
      </c>
      <c r="D3953" s="175"/>
      <c r="E3953" s="168"/>
      <c r="F3953" s="176">
        <v>41.8</v>
      </c>
      <c r="G3953" s="177" t="s">
        <v>771</v>
      </c>
      <c r="H3953" s="167">
        <v>0.5</v>
      </c>
      <c r="I3953" s="178">
        <v>1</v>
      </c>
      <c r="J3953" s="167">
        <v>0.5</v>
      </c>
      <c r="K3953" s="132"/>
      <c r="L3953" s="132"/>
      <c r="M3953" s="132"/>
    </row>
    <row r="3954" spans="1:21" s="1" customFormat="1" ht="14.25" outlineLevel="1">
      <c r="A3954" s="173"/>
      <c r="B3954" s="174"/>
      <c r="C3954" s="174" t="s">
        <v>96</v>
      </c>
      <c r="D3954" s="175"/>
      <c r="E3954" s="168"/>
      <c r="F3954" s="176">
        <v>1.08</v>
      </c>
      <c r="G3954" s="177" t="s">
        <v>771</v>
      </c>
      <c r="H3954" s="179">
        <v>0.01</v>
      </c>
      <c r="I3954" s="178">
        <v>1</v>
      </c>
      <c r="J3954" s="179">
        <v>0.01</v>
      </c>
      <c r="K3954" s="132"/>
      <c r="L3954" s="132"/>
      <c r="M3954" s="132"/>
      <c r="Q3954" s="1">
        <v>0.01</v>
      </c>
    </row>
    <row r="3955" spans="1:21" s="1" customFormat="1" ht="14.25" outlineLevel="1">
      <c r="A3955" s="173"/>
      <c r="B3955" s="174"/>
      <c r="C3955" s="174" t="s">
        <v>97</v>
      </c>
      <c r="D3955" s="175"/>
      <c r="E3955" s="168"/>
      <c r="F3955" s="176">
        <v>128.15</v>
      </c>
      <c r="G3955" s="177" t="s">
        <v>98</v>
      </c>
      <c r="H3955" s="167">
        <v>1.28</v>
      </c>
      <c r="I3955" s="178">
        <v>1</v>
      </c>
      <c r="J3955" s="167">
        <v>1.28</v>
      </c>
      <c r="K3955" s="132"/>
      <c r="L3955" s="132"/>
      <c r="M3955" s="132"/>
    </row>
    <row r="3956" spans="1:21" s="1" customFormat="1" ht="14.25" outlineLevel="1">
      <c r="A3956" s="173"/>
      <c r="B3956" s="174"/>
      <c r="C3956" s="174" t="s">
        <v>829</v>
      </c>
      <c r="D3956" s="175" t="s">
        <v>91</v>
      </c>
      <c r="E3956" s="168">
        <v>95</v>
      </c>
      <c r="F3956" s="176"/>
      <c r="G3956" s="177"/>
      <c r="H3956" s="167">
        <v>6.9</v>
      </c>
      <c r="I3956" s="178">
        <v>80.75</v>
      </c>
      <c r="J3956" s="167">
        <v>5.86</v>
      </c>
      <c r="K3956" s="132"/>
      <c r="L3956" s="132"/>
      <c r="M3956" s="132"/>
    </row>
    <row r="3957" spans="1:21" s="1" customFormat="1" ht="14.25" outlineLevel="1">
      <c r="A3957" s="173"/>
      <c r="B3957" s="174"/>
      <c r="C3957" s="174" t="s">
        <v>830</v>
      </c>
      <c r="D3957" s="175" t="s">
        <v>91</v>
      </c>
      <c r="E3957" s="168">
        <v>65</v>
      </c>
      <c r="F3957" s="176"/>
      <c r="G3957" s="177"/>
      <c r="H3957" s="167">
        <v>4.72</v>
      </c>
      <c r="I3957" s="178">
        <v>52</v>
      </c>
      <c r="J3957" s="167">
        <v>3.78</v>
      </c>
      <c r="K3957" s="132"/>
      <c r="L3957" s="132"/>
      <c r="M3957" s="132"/>
    </row>
    <row r="3958" spans="1:21" s="1" customFormat="1" ht="14.25" outlineLevel="1">
      <c r="A3958" s="180"/>
      <c r="B3958" s="181"/>
      <c r="C3958" s="181" t="s">
        <v>93</v>
      </c>
      <c r="D3958" s="182" t="s">
        <v>94</v>
      </c>
      <c r="E3958" s="183">
        <v>60.88</v>
      </c>
      <c r="F3958" s="184"/>
      <c r="G3958" s="185" t="s">
        <v>771</v>
      </c>
      <c r="H3958" s="186">
        <v>0.73055999999999999</v>
      </c>
      <c r="I3958" s="187"/>
      <c r="J3958" s="186"/>
      <c r="K3958" s="132"/>
      <c r="L3958" s="132"/>
      <c r="M3958" s="132"/>
    </row>
    <row r="3959" spans="1:21" s="1" customFormat="1" ht="15" outlineLevel="1">
      <c r="A3959" s="132"/>
      <c r="B3959" s="132"/>
      <c r="C3959" s="188" t="s">
        <v>95</v>
      </c>
      <c r="D3959" s="132"/>
      <c r="E3959" s="132"/>
      <c r="F3959" s="132"/>
      <c r="G3959" s="245">
        <v>20.65</v>
      </c>
      <c r="H3959" s="245"/>
      <c r="I3959" s="245">
        <v>18.670000000000002</v>
      </c>
      <c r="J3959" s="245"/>
      <c r="K3959" s="132"/>
      <c r="L3959" s="132"/>
      <c r="M3959" s="132"/>
      <c r="O3959" s="113">
        <v>20.65</v>
      </c>
      <c r="P3959" s="113">
        <v>18.670000000000002</v>
      </c>
    </row>
    <row r="3960" spans="1:21" s="1" customFormat="1" ht="39.75" outlineLevel="1">
      <c r="A3960" s="180" t="s">
        <v>597</v>
      </c>
      <c r="B3960" s="181" t="s">
        <v>434</v>
      </c>
      <c r="C3960" s="181" t="s">
        <v>355</v>
      </c>
      <c r="D3960" s="182" t="s">
        <v>454</v>
      </c>
      <c r="E3960" s="183">
        <v>1</v>
      </c>
      <c r="F3960" s="184">
        <v>311.27</v>
      </c>
      <c r="G3960" s="185" t="s">
        <v>98</v>
      </c>
      <c r="H3960" s="186">
        <v>311.27</v>
      </c>
      <c r="I3960" s="187">
        <v>1</v>
      </c>
      <c r="J3960" s="186">
        <v>311.27</v>
      </c>
      <c r="K3960" s="132"/>
      <c r="L3960" s="132"/>
      <c r="M3960" s="132"/>
      <c r="R3960" s="1">
        <v>0</v>
      </c>
      <c r="S3960" s="1">
        <v>0</v>
      </c>
      <c r="T3960" s="1">
        <v>0</v>
      </c>
      <c r="U3960" s="1">
        <v>0</v>
      </c>
    </row>
    <row r="3961" spans="1:21" s="1" customFormat="1" ht="15" outlineLevel="1">
      <c r="A3961" s="132"/>
      <c r="B3961" s="132"/>
      <c r="C3961" s="188" t="s">
        <v>95</v>
      </c>
      <c r="D3961" s="132"/>
      <c r="E3961" s="132"/>
      <c r="F3961" s="132"/>
      <c r="G3961" s="245">
        <v>311.27</v>
      </c>
      <c r="H3961" s="245"/>
      <c r="I3961" s="245">
        <v>311.27</v>
      </c>
      <c r="J3961" s="245"/>
      <c r="K3961" s="132"/>
      <c r="L3961" s="132"/>
      <c r="M3961" s="132"/>
      <c r="O3961" s="1">
        <v>311.27</v>
      </c>
      <c r="P3961" s="1">
        <v>311.27</v>
      </c>
    </row>
    <row r="3962" spans="1:21" s="1" customFormat="1" ht="28.5" outlineLevel="1">
      <c r="A3962" s="173" t="s">
        <v>793</v>
      </c>
      <c r="B3962" s="174" t="s">
        <v>858</v>
      </c>
      <c r="C3962" s="174" t="s">
        <v>859</v>
      </c>
      <c r="D3962" s="175" t="s">
        <v>834</v>
      </c>
      <c r="E3962" s="168">
        <v>0.04</v>
      </c>
      <c r="F3962" s="176"/>
      <c r="G3962" s="177"/>
      <c r="H3962" s="167"/>
      <c r="I3962" s="178" t="s">
        <v>98</v>
      </c>
      <c r="J3962" s="167"/>
      <c r="K3962" s="132"/>
      <c r="L3962" s="132"/>
      <c r="M3962" s="132"/>
      <c r="R3962" s="1">
        <v>27.59</v>
      </c>
      <c r="S3962" s="1">
        <v>23.45</v>
      </c>
      <c r="T3962" s="1">
        <v>18.88</v>
      </c>
      <c r="U3962" s="1">
        <v>15.1</v>
      </c>
    </row>
    <row r="3963" spans="1:21" s="1" customFormat="1" ht="14.25" outlineLevel="1">
      <c r="A3963" s="173"/>
      <c r="B3963" s="174"/>
      <c r="C3963" s="174" t="s">
        <v>88</v>
      </c>
      <c r="D3963" s="175"/>
      <c r="E3963" s="168"/>
      <c r="F3963" s="176">
        <v>603.92999999999995</v>
      </c>
      <c r="G3963" s="177" t="s">
        <v>771</v>
      </c>
      <c r="H3963" s="167">
        <v>28.99</v>
      </c>
      <c r="I3963" s="178">
        <v>1</v>
      </c>
      <c r="J3963" s="167">
        <v>28.99</v>
      </c>
      <c r="K3963" s="132"/>
      <c r="L3963" s="132"/>
      <c r="M3963" s="132"/>
      <c r="Q3963" s="1">
        <v>28.99</v>
      </c>
    </row>
    <row r="3964" spans="1:21" s="1" customFormat="1" ht="14.25" outlineLevel="1">
      <c r="A3964" s="173"/>
      <c r="B3964" s="174"/>
      <c r="C3964" s="174" t="s">
        <v>89</v>
      </c>
      <c r="D3964" s="175"/>
      <c r="E3964" s="168"/>
      <c r="F3964" s="176">
        <v>41.8</v>
      </c>
      <c r="G3964" s="177" t="s">
        <v>771</v>
      </c>
      <c r="H3964" s="167">
        <v>2.0099999999999998</v>
      </c>
      <c r="I3964" s="178">
        <v>1</v>
      </c>
      <c r="J3964" s="167">
        <v>2.0099999999999998</v>
      </c>
      <c r="K3964" s="132"/>
      <c r="L3964" s="132"/>
      <c r="M3964" s="132"/>
    </row>
    <row r="3965" spans="1:21" s="1" customFormat="1" ht="14.25" outlineLevel="1">
      <c r="A3965" s="173"/>
      <c r="B3965" s="174"/>
      <c r="C3965" s="174" t="s">
        <v>96</v>
      </c>
      <c r="D3965" s="175"/>
      <c r="E3965" s="168"/>
      <c r="F3965" s="176">
        <v>1.08</v>
      </c>
      <c r="G3965" s="177" t="s">
        <v>771</v>
      </c>
      <c r="H3965" s="179">
        <v>0.05</v>
      </c>
      <c r="I3965" s="178">
        <v>1</v>
      </c>
      <c r="J3965" s="179">
        <v>0.05</v>
      </c>
      <c r="K3965" s="132"/>
      <c r="L3965" s="132"/>
      <c r="M3965" s="132"/>
      <c r="Q3965" s="1">
        <v>0.05</v>
      </c>
    </row>
    <row r="3966" spans="1:21" s="1" customFormat="1" ht="14.25" outlineLevel="1">
      <c r="A3966" s="173"/>
      <c r="B3966" s="174"/>
      <c r="C3966" s="174" t="s">
        <v>97</v>
      </c>
      <c r="D3966" s="175"/>
      <c r="E3966" s="168"/>
      <c r="F3966" s="176">
        <v>128.15</v>
      </c>
      <c r="G3966" s="177" t="s">
        <v>98</v>
      </c>
      <c r="H3966" s="167">
        <v>5.13</v>
      </c>
      <c r="I3966" s="178">
        <v>1</v>
      </c>
      <c r="J3966" s="167">
        <v>5.13</v>
      </c>
      <c r="K3966" s="132"/>
      <c r="L3966" s="132"/>
      <c r="M3966" s="132"/>
    </row>
    <row r="3967" spans="1:21" s="1" customFormat="1" ht="14.25" outlineLevel="1">
      <c r="A3967" s="173"/>
      <c r="B3967" s="174"/>
      <c r="C3967" s="174" t="s">
        <v>829</v>
      </c>
      <c r="D3967" s="175" t="s">
        <v>91</v>
      </c>
      <c r="E3967" s="168">
        <v>95</v>
      </c>
      <c r="F3967" s="176"/>
      <c r="G3967" s="177"/>
      <c r="H3967" s="167">
        <v>27.59</v>
      </c>
      <c r="I3967" s="178">
        <v>80.75</v>
      </c>
      <c r="J3967" s="167">
        <v>23.45</v>
      </c>
      <c r="K3967" s="132"/>
      <c r="L3967" s="132"/>
      <c r="M3967" s="132"/>
    </row>
    <row r="3968" spans="1:21" s="1" customFormat="1" ht="14.25" outlineLevel="1">
      <c r="A3968" s="173"/>
      <c r="B3968" s="174"/>
      <c r="C3968" s="174" t="s">
        <v>830</v>
      </c>
      <c r="D3968" s="175" t="s">
        <v>91</v>
      </c>
      <c r="E3968" s="168">
        <v>65</v>
      </c>
      <c r="F3968" s="176"/>
      <c r="G3968" s="177"/>
      <c r="H3968" s="167">
        <v>18.88</v>
      </c>
      <c r="I3968" s="178">
        <v>52</v>
      </c>
      <c r="J3968" s="167">
        <v>15.1</v>
      </c>
      <c r="K3968" s="132"/>
      <c r="L3968" s="132"/>
      <c r="M3968" s="132"/>
    </row>
    <row r="3969" spans="1:21" s="1" customFormat="1" ht="14.25" outlineLevel="1">
      <c r="A3969" s="180"/>
      <c r="B3969" s="181"/>
      <c r="C3969" s="181" t="s">
        <v>93</v>
      </c>
      <c r="D3969" s="182" t="s">
        <v>94</v>
      </c>
      <c r="E3969" s="183">
        <v>60.88</v>
      </c>
      <c r="F3969" s="184"/>
      <c r="G3969" s="185" t="s">
        <v>771</v>
      </c>
      <c r="H3969" s="186">
        <v>2.9222399999999999</v>
      </c>
      <c r="I3969" s="187"/>
      <c r="J3969" s="186"/>
      <c r="K3969" s="132"/>
      <c r="L3969" s="132"/>
      <c r="M3969" s="132"/>
    </row>
    <row r="3970" spans="1:21" s="1" customFormat="1" ht="15" outlineLevel="1">
      <c r="A3970" s="132"/>
      <c r="B3970" s="132"/>
      <c r="C3970" s="188" t="s">
        <v>95</v>
      </c>
      <c r="D3970" s="132"/>
      <c r="E3970" s="132"/>
      <c r="F3970" s="132"/>
      <c r="G3970" s="245">
        <v>82.6</v>
      </c>
      <c r="H3970" s="245"/>
      <c r="I3970" s="245">
        <v>74.680000000000007</v>
      </c>
      <c r="J3970" s="245"/>
      <c r="K3970" s="132"/>
      <c r="L3970" s="132"/>
      <c r="M3970" s="132"/>
      <c r="O3970" s="113">
        <v>82.6</v>
      </c>
      <c r="P3970" s="113">
        <v>74.680000000000007</v>
      </c>
    </row>
    <row r="3971" spans="1:21" s="1" customFormat="1" ht="39.75" outlineLevel="1">
      <c r="A3971" s="180" t="s">
        <v>795</v>
      </c>
      <c r="B3971" s="181" t="s">
        <v>434</v>
      </c>
      <c r="C3971" s="181" t="s">
        <v>356</v>
      </c>
      <c r="D3971" s="182" t="s">
        <v>454</v>
      </c>
      <c r="E3971" s="183">
        <v>4</v>
      </c>
      <c r="F3971" s="184">
        <v>47.74</v>
      </c>
      <c r="G3971" s="185" t="s">
        <v>98</v>
      </c>
      <c r="H3971" s="186">
        <v>190.96</v>
      </c>
      <c r="I3971" s="187">
        <v>1</v>
      </c>
      <c r="J3971" s="186">
        <v>190.96</v>
      </c>
      <c r="K3971" s="132"/>
      <c r="L3971" s="132"/>
      <c r="M3971" s="132"/>
      <c r="R3971" s="1">
        <v>0</v>
      </c>
      <c r="S3971" s="1">
        <v>0</v>
      </c>
      <c r="T3971" s="1">
        <v>0</v>
      </c>
      <c r="U3971" s="1">
        <v>0</v>
      </c>
    </row>
    <row r="3972" spans="1:21" s="1" customFormat="1" ht="15" outlineLevel="1">
      <c r="A3972" s="132"/>
      <c r="B3972" s="132"/>
      <c r="C3972" s="188" t="s">
        <v>95</v>
      </c>
      <c r="D3972" s="132"/>
      <c r="E3972" s="132"/>
      <c r="F3972" s="132"/>
      <c r="G3972" s="245">
        <v>190.96</v>
      </c>
      <c r="H3972" s="245"/>
      <c r="I3972" s="245">
        <v>190.96</v>
      </c>
      <c r="J3972" s="245"/>
      <c r="K3972" s="132"/>
      <c r="L3972" s="132"/>
      <c r="M3972" s="132"/>
      <c r="O3972" s="1">
        <v>190.96</v>
      </c>
      <c r="P3972" s="1">
        <v>190.96</v>
      </c>
    </row>
    <row r="3973" spans="1:21" s="1" customFormat="1" ht="28.5" outlineLevel="1">
      <c r="A3973" s="173" t="s">
        <v>600</v>
      </c>
      <c r="B3973" s="174" t="s">
        <v>1686</v>
      </c>
      <c r="C3973" s="174" t="s">
        <v>1687</v>
      </c>
      <c r="D3973" s="175" t="s">
        <v>530</v>
      </c>
      <c r="E3973" s="168">
        <v>0.5</v>
      </c>
      <c r="F3973" s="176"/>
      <c r="G3973" s="177"/>
      <c r="H3973" s="167"/>
      <c r="I3973" s="178" t="s">
        <v>98</v>
      </c>
      <c r="J3973" s="167"/>
      <c r="K3973" s="132"/>
      <c r="L3973" s="132"/>
      <c r="M3973" s="132"/>
      <c r="R3973" s="1">
        <v>88.38</v>
      </c>
      <c r="S3973" s="1">
        <v>75.12</v>
      </c>
      <c r="T3973" s="1">
        <v>60.47</v>
      </c>
      <c r="U3973" s="1">
        <v>48.38</v>
      </c>
    </row>
    <row r="3974" spans="1:21" s="1" customFormat="1" ht="14.25" outlineLevel="1">
      <c r="A3974" s="173"/>
      <c r="B3974" s="174"/>
      <c r="C3974" s="174" t="s">
        <v>88</v>
      </c>
      <c r="D3974" s="175"/>
      <c r="E3974" s="168"/>
      <c r="F3974" s="176">
        <v>154.91999999999999</v>
      </c>
      <c r="G3974" s="177" t="s">
        <v>771</v>
      </c>
      <c r="H3974" s="167">
        <v>92.95</v>
      </c>
      <c r="I3974" s="178">
        <v>1</v>
      </c>
      <c r="J3974" s="167">
        <v>92.95</v>
      </c>
      <c r="K3974" s="132"/>
      <c r="L3974" s="132"/>
      <c r="M3974" s="132"/>
      <c r="Q3974" s="1">
        <v>92.95</v>
      </c>
    </row>
    <row r="3975" spans="1:21" s="1" customFormat="1" ht="14.25" outlineLevel="1">
      <c r="A3975" s="173"/>
      <c r="B3975" s="174"/>
      <c r="C3975" s="174" t="s">
        <v>89</v>
      </c>
      <c r="D3975" s="175"/>
      <c r="E3975" s="168"/>
      <c r="F3975" s="176">
        <v>31.2</v>
      </c>
      <c r="G3975" s="177" t="s">
        <v>771</v>
      </c>
      <c r="H3975" s="167">
        <v>18.72</v>
      </c>
      <c r="I3975" s="178">
        <v>1</v>
      </c>
      <c r="J3975" s="167">
        <v>18.72</v>
      </c>
      <c r="K3975" s="132"/>
      <c r="L3975" s="132"/>
      <c r="M3975" s="132"/>
    </row>
    <row r="3976" spans="1:21" s="1" customFormat="1" ht="14.25" outlineLevel="1">
      <c r="A3976" s="173"/>
      <c r="B3976" s="174"/>
      <c r="C3976" s="174" t="s">
        <v>96</v>
      </c>
      <c r="D3976" s="175"/>
      <c r="E3976" s="168"/>
      <c r="F3976" s="176">
        <v>0.14000000000000001</v>
      </c>
      <c r="G3976" s="177" t="s">
        <v>771</v>
      </c>
      <c r="H3976" s="179">
        <v>0.08</v>
      </c>
      <c r="I3976" s="178">
        <v>1</v>
      </c>
      <c r="J3976" s="179">
        <v>0.08</v>
      </c>
      <c r="K3976" s="132"/>
      <c r="L3976" s="132"/>
      <c r="M3976" s="132"/>
      <c r="Q3976" s="1">
        <v>0.08</v>
      </c>
    </row>
    <row r="3977" spans="1:21" s="1" customFormat="1" ht="14.25" outlineLevel="1">
      <c r="A3977" s="173"/>
      <c r="B3977" s="174"/>
      <c r="C3977" s="174" t="s">
        <v>97</v>
      </c>
      <c r="D3977" s="175"/>
      <c r="E3977" s="168"/>
      <c r="F3977" s="176">
        <v>51.53</v>
      </c>
      <c r="G3977" s="177" t="s">
        <v>98</v>
      </c>
      <c r="H3977" s="167">
        <v>25.77</v>
      </c>
      <c r="I3977" s="178">
        <v>1</v>
      </c>
      <c r="J3977" s="167">
        <v>25.77</v>
      </c>
      <c r="K3977" s="132"/>
      <c r="L3977" s="132"/>
      <c r="M3977" s="132"/>
    </row>
    <row r="3978" spans="1:21" s="1" customFormat="1" ht="14.25" outlineLevel="1">
      <c r="A3978" s="173"/>
      <c r="B3978" s="174"/>
      <c r="C3978" s="174" t="s">
        <v>829</v>
      </c>
      <c r="D3978" s="175" t="s">
        <v>91</v>
      </c>
      <c r="E3978" s="168">
        <v>95</v>
      </c>
      <c r="F3978" s="176"/>
      <c r="G3978" s="177"/>
      <c r="H3978" s="167">
        <v>88.38</v>
      </c>
      <c r="I3978" s="178">
        <v>80.75</v>
      </c>
      <c r="J3978" s="167">
        <v>75.12</v>
      </c>
      <c r="K3978" s="132"/>
      <c r="L3978" s="132"/>
      <c r="M3978" s="132"/>
    </row>
    <row r="3979" spans="1:21" s="1" customFormat="1" ht="14.25" outlineLevel="1">
      <c r="A3979" s="173"/>
      <c r="B3979" s="174"/>
      <c r="C3979" s="174" t="s">
        <v>830</v>
      </c>
      <c r="D3979" s="175" t="s">
        <v>91</v>
      </c>
      <c r="E3979" s="168">
        <v>65</v>
      </c>
      <c r="F3979" s="176"/>
      <c r="G3979" s="177"/>
      <c r="H3979" s="167">
        <v>60.47</v>
      </c>
      <c r="I3979" s="178">
        <v>52</v>
      </c>
      <c r="J3979" s="167">
        <v>48.38</v>
      </c>
      <c r="K3979" s="132"/>
      <c r="L3979" s="132"/>
      <c r="M3979" s="132"/>
    </row>
    <row r="3980" spans="1:21" s="1" customFormat="1" ht="14.25" outlineLevel="1">
      <c r="A3980" s="180"/>
      <c r="B3980" s="181"/>
      <c r="C3980" s="181" t="s">
        <v>93</v>
      </c>
      <c r="D3980" s="182" t="s">
        <v>94</v>
      </c>
      <c r="E3980" s="183">
        <v>16.29</v>
      </c>
      <c r="F3980" s="184"/>
      <c r="G3980" s="185" t="s">
        <v>771</v>
      </c>
      <c r="H3980" s="186">
        <v>9.7739999999999991</v>
      </c>
      <c r="I3980" s="187"/>
      <c r="J3980" s="186"/>
      <c r="K3980" s="132"/>
      <c r="L3980" s="132"/>
      <c r="M3980" s="132"/>
    </row>
    <row r="3981" spans="1:21" s="1" customFormat="1" ht="15" outlineLevel="1">
      <c r="A3981" s="132"/>
      <c r="B3981" s="132"/>
      <c r="C3981" s="188" t="s">
        <v>95</v>
      </c>
      <c r="D3981" s="132"/>
      <c r="E3981" s="132"/>
      <c r="F3981" s="132"/>
      <c r="G3981" s="245">
        <v>286.28999999999996</v>
      </c>
      <c r="H3981" s="245"/>
      <c r="I3981" s="245">
        <v>260.94</v>
      </c>
      <c r="J3981" s="245"/>
      <c r="K3981" s="132"/>
      <c r="L3981" s="132"/>
      <c r="M3981" s="132"/>
      <c r="O3981" s="113">
        <v>286.28999999999996</v>
      </c>
      <c r="P3981" s="113">
        <v>260.94</v>
      </c>
    </row>
    <row r="3982" spans="1:21" s="1" customFormat="1" ht="28.5" outlineLevel="1">
      <c r="A3982" s="173" t="s">
        <v>603</v>
      </c>
      <c r="B3982" s="174" t="s">
        <v>1702</v>
      </c>
      <c r="C3982" s="174" t="s">
        <v>1703</v>
      </c>
      <c r="D3982" s="175" t="s">
        <v>530</v>
      </c>
      <c r="E3982" s="168">
        <v>0.51</v>
      </c>
      <c r="F3982" s="176">
        <v>715</v>
      </c>
      <c r="G3982" s="177" t="s">
        <v>98</v>
      </c>
      <c r="H3982" s="167">
        <v>364.65</v>
      </c>
      <c r="I3982" s="178">
        <v>1</v>
      </c>
      <c r="J3982" s="167">
        <v>364.65</v>
      </c>
      <c r="K3982" s="132"/>
      <c r="L3982" s="132"/>
      <c r="M3982" s="132"/>
      <c r="R3982" s="1">
        <v>0</v>
      </c>
      <c r="S3982" s="1">
        <v>0</v>
      </c>
      <c r="T3982" s="1">
        <v>0</v>
      </c>
      <c r="U3982" s="1">
        <v>0</v>
      </c>
    </row>
    <row r="3983" spans="1:21" s="1" customFormat="1" outlineLevel="1">
      <c r="A3983" s="190"/>
      <c r="B3983" s="190"/>
      <c r="C3983" s="191" t="s">
        <v>1690</v>
      </c>
      <c r="D3983" s="190"/>
      <c r="E3983" s="190"/>
      <c r="F3983" s="190"/>
      <c r="G3983" s="190"/>
      <c r="H3983" s="190"/>
      <c r="I3983" s="190"/>
      <c r="J3983" s="190"/>
      <c r="K3983" s="132"/>
      <c r="L3983" s="132"/>
      <c r="M3983" s="132"/>
    </row>
    <row r="3984" spans="1:21" s="1" customFormat="1" ht="15" outlineLevel="1">
      <c r="A3984" s="132"/>
      <c r="B3984" s="132"/>
      <c r="C3984" s="188" t="s">
        <v>95</v>
      </c>
      <c r="D3984" s="132"/>
      <c r="E3984" s="132"/>
      <c r="F3984" s="132"/>
      <c r="G3984" s="245">
        <v>364.65</v>
      </c>
      <c r="H3984" s="245"/>
      <c r="I3984" s="245">
        <v>364.65</v>
      </c>
      <c r="J3984" s="245"/>
      <c r="K3984" s="132"/>
      <c r="L3984" s="132"/>
      <c r="M3984" s="132"/>
      <c r="O3984" s="1">
        <v>364.65</v>
      </c>
      <c r="P3984" s="1">
        <v>364.65</v>
      </c>
    </row>
    <row r="3985" spans="1:21" s="1" customFormat="1" ht="28.5" outlineLevel="1">
      <c r="A3985" s="173" t="s">
        <v>918</v>
      </c>
      <c r="B3985" s="174" t="s">
        <v>1654</v>
      </c>
      <c r="C3985" s="174" t="s">
        <v>1655</v>
      </c>
      <c r="D3985" s="175" t="s">
        <v>530</v>
      </c>
      <c r="E3985" s="168">
        <v>0.5</v>
      </c>
      <c r="F3985" s="176"/>
      <c r="G3985" s="177"/>
      <c r="H3985" s="167"/>
      <c r="I3985" s="178" t="s">
        <v>98</v>
      </c>
      <c r="J3985" s="167"/>
      <c r="K3985" s="132"/>
      <c r="L3985" s="132"/>
      <c r="M3985" s="132"/>
      <c r="R3985" s="1">
        <v>79.53</v>
      </c>
      <c r="S3985" s="1">
        <v>67.599999999999994</v>
      </c>
      <c r="T3985" s="1">
        <v>54.42</v>
      </c>
      <c r="U3985" s="1">
        <v>43.53</v>
      </c>
    </row>
    <row r="3986" spans="1:21" s="1" customFormat="1" ht="14.25" outlineLevel="1">
      <c r="A3986" s="173"/>
      <c r="B3986" s="174"/>
      <c r="C3986" s="174" t="s">
        <v>88</v>
      </c>
      <c r="D3986" s="175"/>
      <c r="E3986" s="168"/>
      <c r="F3986" s="176">
        <v>139.54</v>
      </c>
      <c r="G3986" s="177" t="s">
        <v>771</v>
      </c>
      <c r="H3986" s="167">
        <v>83.72</v>
      </c>
      <c r="I3986" s="178">
        <v>1</v>
      </c>
      <c r="J3986" s="167">
        <v>83.72</v>
      </c>
      <c r="K3986" s="132"/>
      <c r="L3986" s="132"/>
      <c r="M3986" s="132"/>
      <c r="Q3986" s="1">
        <v>83.72</v>
      </c>
    </row>
    <row r="3987" spans="1:21" s="1" customFormat="1" ht="14.25" outlineLevel="1">
      <c r="A3987" s="173"/>
      <c r="B3987" s="174"/>
      <c r="C3987" s="174" t="s">
        <v>89</v>
      </c>
      <c r="D3987" s="175"/>
      <c r="E3987" s="168"/>
      <c r="F3987" s="176">
        <v>63.56</v>
      </c>
      <c r="G3987" s="177" t="s">
        <v>771</v>
      </c>
      <c r="H3987" s="167">
        <v>38.14</v>
      </c>
      <c r="I3987" s="178">
        <v>1</v>
      </c>
      <c r="J3987" s="167">
        <v>38.14</v>
      </c>
      <c r="K3987" s="132"/>
      <c r="L3987" s="132"/>
      <c r="M3987" s="132"/>
    </row>
    <row r="3988" spans="1:21" s="1" customFormat="1" ht="14.25" outlineLevel="1">
      <c r="A3988" s="173"/>
      <c r="B3988" s="174"/>
      <c r="C3988" s="174" t="s">
        <v>97</v>
      </c>
      <c r="D3988" s="175"/>
      <c r="E3988" s="168"/>
      <c r="F3988" s="176">
        <v>16.79</v>
      </c>
      <c r="G3988" s="177" t="s">
        <v>98</v>
      </c>
      <c r="H3988" s="167">
        <v>8.4</v>
      </c>
      <c r="I3988" s="178">
        <v>1</v>
      </c>
      <c r="J3988" s="167">
        <v>8.4</v>
      </c>
      <c r="K3988" s="132"/>
      <c r="L3988" s="132"/>
      <c r="M3988" s="132"/>
    </row>
    <row r="3989" spans="1:21" s="1" customFormat="1" ht="14.25" outlineLevel="1">
      <c r="A3989" s="173"/>
      <c r="B3989" s="174"/>
      <c r="C3989" s="174" t="s">
        <v>829</v>
      </c>
      <c r="D3989" s="175" t="s">
        <v>91</v>
      </c>
      <c r="E3989" s="168">
        <v>95</v>
      </c>
      <c r="F3989" s="176"/>
      <c r="G3989" s="177"/>
      <c r="H3989" s="167">
        <v>79.53</v>
      </c>
      <c r="I3989" s="178">
        <v>80.75</v>
      </c>
      <c r="J3989" s="167">
        <v>67.599999999999994</v>
      </c>
      <c r="K3989" s="132"/>
      <c r="L3989" s="132"/>
      <c r="M3989" s="132"/>
    </row>
    <row r="3990" spans="1:21" s="1" customFormat="1" ht="14.25" outlineLevel="1">
      <c r="A3990" s="173"/>
      <c r="B3990" s="174"/>
      <c r="C3990" s="174" t="s">
        <v>830</v>
      </c>
      <c r="D3990" s="175" t="s">
        <v>91</v>
      </c>
      <c r="E3990" s="168">
        <v>65</v>
      </c>
      <c r="F3990" s="176"/>
      <c r="G3990" s="177"/>
      <c r="H3990" s="167">
        <v>54.42</v>
      </c>
      <c r="I3990" s="178">
        <v>52</v>
      </c>
      <c r="J3990" s="167">
        <v>43.53</v>
      </c>
      <c r="K3990" s="132"/>
      <c r="L3990" s="132"/>
      <c r="M3990" s="132"/>
    </row>
    <row r="3991" spans="1:21" s="1" customFormat="1" ht="14.25" outlineLevel="1">
      <c r="A3991" s="180"/>
      <c r="B3991" s="181"/>
      <c r="C3991" s="181" t="s">
        <v>93</v>
      </c>
      <c r="D3991" s="182" t="s">
        <v>94</v>
      </c>
      <c r="E3991" s="183">
        <v>15.2</v>
      </c>
      <c r="F3991" s="184"/>
      <c r="G3991" s="185" t="s">
        <v>771</v>
      </c>
      <c r="H3991" s="186">
        <v>9.1199999999999992</v>
      </c>
      <c r="I3991" s="187"/>
      <c r="J3991" s="186"/>
      <c r="K3991" s="132"/>
      <c r="L3991" s="132"/>
      <c r="M3991" s="132"/>
    </row>
    <row r="3992" spans="1:21" s="1" customFormat="1" ht="15" outlineLevel="1">
      <c r="A3992" s="132"/>
      <c r="B3992" s="132"/>
      <c r="C3992" s="188" t="s">
        <v>95</v>
      </c>
      <c r="D3992" s="132"/>
      <c r="E3992" s="132"/>
      <c r="F3992" s="132"/>
      <c r="G3992" s="245">
        <v>264.20999999999998</v>
      </c>
      <c r="H3992" s="245"/>
      <c r="I3992" s="245">
        <v>241.39</v>
      </c>
      <c r="J3992" s="245"/>
      <c r="K3992" s="132"/>
      <c r="L3992" s="132"/>
      <c r="M3992" s="132"/>
      <c r="O3992" s="113">
        <v>264.20999999999998</v>
      </c>
      <c r="P3992" s="113">
        <v>241.39</v>
      </c>
    </row>
    <row r="3993" spans="1:21" s="1" customFormat="1" ht="68.25" outlineLevel="1">
      <c r="A3993" s="173" t="s">
        <v>611</v>
      </c>
      <c r="B3993" s="174" t="s">
        <v>1657</v>
      </c>
      <c r="C3993" s="174" t="s">
        <v>338</v>
      </c>
      <c r="D3993" s="175" t="s">
        <v>684</v>
      </c>
      <c r="E3993" s="168">
        <v>5.0999999999999996</v>
      </c>
      <c r="F3993" s="176">
        <v>10.69</v>
      </c>
      <c r="G3993" s="177" t="s">
        <v>98</v>
      </c>
      <c r="H3993" s="167">
        <v>54.52</v>
      </c>
      <c r="I3993" s="178">
        <v>1</v>
      </c>
      <c r="J3993" s="167">
        <v>54.52</v>
      </c>
      <c r="K3993" s="132"/>
      <c r="L3993" s="132"/>
      <c r="M3993" s="132"/>
      <c r="R3993" s="1">
        <v>0</v>
      </c>
      <c r="S3993" s="1">
        <v>0</v>
      </c>
      <c r="T3993" s="1">
        <v>0</v>
      </c>
      <c r="U3993" s="1">
        <v>0</v>
      </c>
    </row>
    <row r="3994" spans="1:21" s="1" customFormat="1" outlineLevel="1">
      <c r="A3994" s="190"/>
      <c r="B3994" s="190"/>
      <c r="C3994" s="191" t="s">
        <v>1704</v>
      </c>
      <c r="D3994" s="190"/>
      <c r="E3994" s="190"/>
      <c r="F3994" s="190"/>
      <c r="G3994" s="190"/>
      <c r="H3994" s="190"/>
      <c r="I3994" s="190"/>
      <c r="J3994" s="190"/>
      <c r="K3994" s="132"/>
      <c r="L3994" s="132"/>
      <c r="M3994" s="132"/>
    </row>
    <row r="3995" spans="1:21" s="1" customFormat="1" ht="15" outlineLevel="1">
      <c r="A3995" s="132"/>
      <c r="B3995" s="132"/>
      <c r="C3995" s="188" t="s">
        <v>95</v>
      </c>
      <c r="D3995" s="132"/>
      <c r="E3995" s="132"/>
      <c r="F3995" s="132"/>
      <c r="G3995" s="245">
        <v>54.52</v>
      </c>
      <c r="H3995" s="245"/>
      <c r="I3995" s="245">
        <v>54.52</v>
      </c>
      <c r="J3995" s="245"/>
      <c r="K3995" s="132"/>
      <c r="L3995" s="132"/>
      <c r="M3995" s="132"/>
      <c r="O3995" s="1">
        <v>54.52</v>
      </c>
      <c r="P3995" s="1">
        <v>54.52</v>
      </c>
    </row>
    <row r="3996" spans="1:21" s="1" customFormat="1" ht="28.5" outlineLevel="1">
      <c r="A3996" s="173" t="s">
        <v>616</v>
      </c>
      <c r="B3996" s="174" t="s">
        <v>1659</v>
      </c>
      <c r="C3996" s="174" t="s">
        <v>1685</v>
      </c>
      <c r="D3996" s="175" t="s">
        <v>834</v>
      </c>
      <c r="E3996" s="168">
        <v>0.5</v>
      </c>
      <c r="F3996" s="176">
        <v>38</v>
      </c>
      <c r="G3996" s="177" t="s">
        <v>98</v>
      </c>
      <c r="H3996" s="167">
        <v>19</v>
      </c>
      <c r="I3996" s="178">
        <v>1</v>
      </c>
      <c r="J3996" s="167">
        <v>19</v>
      </c>
      <c r="K3996" s="132"/>
      <c r="L3996" s="132"/>
      <c r="M3996" s="132"/>
      <c r="R3996" s="1">
        <v>0</v>
      </c>
      <c r="S3996" s="1">
        <v>0</v>
      </c>
      <c r="T3996" s="1">
        <v>0</v>
      </c>
      <c r="U3996" s="1">
        <v>0</v>
      </c>
    </row>
    <row r="3997" spans="1:21" s="1" customFormat="1" outlineLevel="1">
      <c r="A3997" s="190"/>
      <c r="B3997" s="190"/>
      <c r="C3997" s="191" t="s">
        <v>1705</v>
      </c>
      <c r="D3997" s="190"/>
      <c r="E3997" s="190"/>
      <c r="F3997" s="190"/>
      <c r="G3997" s="190"/>
      <c r="H3997" s="190"/>
      <c r="I3997" s="190"/>
      <c r="J3997" s="190"/>
      <c r="K3997" s="132"/>
      <c r="L3997" s="132"/>
      <c r="M3997" s="132"/>
    </row>
    <row r="3998" spans="1:21" s="1" customFormat="1" ht="15" outlineLevel="1">
      <c r="A3998" s="132"/>
      <c r="B3998" s="132"/>
      <c r="C3998" s="188" t="s">
        <v>95</v>
      </c>
      <c r="D3998" s="132"/>
      <c r="E3998" s="132"/>
      <c r="F3998" s="132"/>
      <c r="G3998" s="245">
        <v>19</v>
      </c>
      <c r="H3998" s="245"/>
      <c r="I3998" s="245">
        <v>19</v>
      </c>
      <c r="J3998" s="245"/>
      <c r="K3998" s="132"/>
      <c r="L3998" s="132"/>
      <c r="M3998" s="132"/>
      <c r="O3998" s="1">
        <v>19</v>
      </c>
      <c r="P3998" s="1">
        <v>19</v>
      </c>
    </row>
    <row r="3999" spans="1:21" s="1" customFormat="1" ht="28.5" outlineLevel="1">
      <c r="A3999" s="173" t="s">
        <v>617</v>
      </c>
      <c r="B3999" s="174" t="s">
        <v>1669</v>
      </c>
      <c r="C3999" s="174" t="s">
        <v>1670</v>
      </c>
      <c r="D3999" s="175" t="s">
        <v>460</v>
      </c>
      <c r="E3999" s="168">
        <v>1</v>
      </c>
      <c r="F3999" s="176"/>
      <c r="G3999" s="177"/>
      <c r="H3999" s="167"/>
      <c r="I3999" s="178" t="s">
        <v>98</v>
      </c>
      <c r="J3999" s="167"/>
      <c r="K3999" s="132"/>
      <c r="L3999" s="132"/>
      <c r="M3999" s="132"/>
      <c r="R3999" s="1">
        <v>65.040000000000006</v>
      </c>
      <c r="S3999" s="1">
        <v>55.28</v>
      </c>
      <c r="T3999" s="1">
        <v>48.78</v>
      </c>
      <c r="U3999" s="1">
        <v>39.020000000000003</v>
      </c>
    </row>
    <row r="4000" spans="1:21" s="1" customFormat="1" ht="14.25" outlineLevel="1">
      <c r="A4000" s="173"/>
      <c r="B4000" s="174"/>
      <c r="C4000" s="174" t="s">
        <v>88</v>
      </c>
      <c r="D4000" s="175"/>
      <c r="E4000" s="168"/>
      <c r="F4000" s="176">
        <v>65.03</v>
      </c>
      <c r="G4000" s="177" t="s">
        <v>771</v>
      </c>
      <c r="H4000" s="167">
        <v>78.040000000000006</v>
      </c>
      <c r="I4000" s="178">
        <v>1</v>
      </c>
      <c r="J4000" s="167">
        <v>78.040000000000006</v>
      </c>
      <c r="K4000" s="132"/>
      <c r="L4000" s="132"/>
      <c r="M4000" s="132"/>
      <c r="Q4000" s="1">
        <v>78.040000000000006</v>
      </c>
    </row>
    <row r="4001" spans="1:21" s="1" customFormat="1" ht="14.25" outlineLevel="1">
      <c r="A4001" s="173"/>
      <c r="B4001" s="174"/>
      <c r="C4001" s="174" t="s">
        <v>89</v>
      </c>
      <c r="D4001" s="175"/>
      <c r="E4001" s="168"/>
      <c r="F4001" s="176">
        <v>24.3</v>
      </c>
      <c r="G4001" s="177" t="s">
        <v>771</v>
      </c>
      <c r="H4001" s="167">
        <v>29.16</v>
      </c>
      <c r="I4001" s="178">
        <v>1</v>
      </c>
      <c r="J4001" s="167">
        <v>29.16</v>
      </c>
      <c r="K4001" s="132"/>
      <c r="L4001" s="132"/>
      <c r="M4001" s="132"/>
    </row>
    <row r="4002" spans="1:21" s="1" customFormat="1" ht="14.25" outlineLevel="1">
      <c r="A4002" s="173"/>
      <c r="B4002" s="174"/>
      <c r="C4002" s="174" t="s">
        <v>96</v>
      </c>
      <c r="D4002" s="175"/>
      <c r="E4002" s="168"/>
      <c r="F4002" s="176">
        <v>2.72</v>
      </c>
      <c r="G4002" s="177" t="s">
        <v>771</v>
      </c>
      <c r="H4002" s="179">
        <v>3.26</v>
      </c>
      <c r="I4002" s="178">
        <v>1</v>
      </c>
      <c r="J4002" s="179">
        <v>3.26</v>
      </c>
      <c r="K4002" s="132"/>
      <c r="L4002" s="132"/>
      <c r="M4002" s="132"/>
      <c r="Q4002" s="1">
        <v>3.26</v>
      </c>
    </row>
    <row r="4003" spans="1:21" s="1" customFormat="1" ht="14.25" outlineLevel="1">
      <c r="A4003" s="173"/>
      <c r="B4003" s="174"/>
      <c r="C4003" s="174" t="s">
        <v>97</v>
      </c>
      <c r="D4003" s="175"/>
      <c r="E4003" s="168"/>
      <c r="F4003" s="176">
        <v>22.54</v>
      </c>
      <c r="G4003" s="177" t="s">
        <v>98</v>
      </c>
      <c r="H4003" s="167">
        <v>22.54</v>
      </c>
      <c r="I4003" s="178">
        <v>1</v>
      </c>
      <c r="J4003" s="167">
        <v>22.54</v>
      </c>
      <c r="K4003" s="132"/>
      <c r="L4003" s="132"/>
      <c r="M4003" s="132"/>
    </row>
    <row r="4004" spans="1:21" s="1" customFormat="1" ht="14.25" outlineLevel="1">
      <c r="A4004" s="173"/>
      <c r="B4004" s="174"/>
      <c r="C4004" s="174" t="s">
        <v>829</v>
      </c>
      <c r="D4004" s="175" t="s">
        <v>91</v>
      </c>
      <c r="E4004" s="168">
        <v>80</v>
      </c>
      <c r="F4004" s="176"/>
      <c r="G4004" s="177"/>
      <c r="H4004" s="167">
        <v>65.040000000000006</v>
      </c>
      <c r="I4004" s="178">
        <v>68</v>
      </c>
      <c r="J4004" s="167">
        <v>55.28</v>
      </c>
      <c r="K4004" s="132"/>
      <c r="L4004" s="132"/>
      <c r="M4004" s="132"/>
    </row>
    <row r="4005" spans="1:21" s="1" customFormat="1" ht="14.25" outlineLevel="1">
      <c r="A4005" s="173"/>
      <c r="B4005" s="174"/>
      <c r="C4005" s="174" t="s">
        <v>830</v>
      </c>
      <c r="D4005" s="175" t="s">
        <v>91</v>
      </c>
      <c r="E4005" s="168">
        <v>60</v>
      </c>
      <c r="F4005" s="176"/>
      <c r="G4005" s="177"/>
      <c r="H4005" s="167">
        <v>48.78</v>
      </c>
      <c r="I4005" s="178">
        <v>48</v>
      </c>
      <c r="J4005" s="167">
        <v>39.020000000000003</v>
      </c>
      <c r="K4005" s="132"/>
      <c r="L4005" s="132"/>
      <c r="M4005" s="132"/>
    </row>
    <row r="4006" spans="1:21" s="1" customFormat="1" ht="14.25" outlineLevel="1">
      <c r="A4006" s="180"/>
      <c r="B4006" s="181"/>
      <c r="C4006" s="181" t="s">
        <v>93</v>
      </c>
      <c r="D4006" s="182" t="s">
        <v>94</v>
      </c>
      <c r="E4006" s="183">
        <v>6.76</v>
      </c>
      <c r="F4006" s="184"/>
      <c r="G4006" s="185" t="s">
        <v>771</v>
      </c>
      <c r="H4006" s="186">
        <v>8.1120000000000001</v>
      </c>
      <c r="I4006" s="187"/>
      <c r="J4006" s="186"/>
      <c r="K4006" s="132"/>
      <c r="L4006" s="132"/>
      <c r="M4006" s="132"/>
    </row>
    <row r="4007" spans="1:21" s="1" customFormat="1" ht="15" outlineLevel="1">
      <c r="A4007" s="132"/>
      <c r="B4007" s="132"/>
      <c r="C4007" s="188" t="s">
        <v>95</v>
      </c>
      <c r="D4007" s="132"/>
      <c r="E4007" s="132"/>
      <c r="F4007" s="132"/>
      <c r="G4007" s="245">
        <v>243.56</v>
      </c>
      <c r="H4007" s="245"/>
      <c r="I4007" s="245">
        <v>224.04000000000002</v>
      </c>
      <c r="J4007" s="245"/>
      <c r="K4007" s="132"/>
      <c r="L4007" s="132"/>
      <c r="M4007" s="132"/>
      <c r="O4007" s="113">
        <v>243.56</v>
      </c>
      <c r="P4007" s="113">
        <v>224.04000000000002</v>
      </c>
    </row>
    <row r="4008" spans="1:21" s="1" customFormat="1" ht="54" outlineLevel="1">
      <c r="A4008" s="180" t="s">
        <v>618</v>
      </c>
      <c r="B4008" s="181" t="s">
        <v>434</v>
      </c>
      <c r="C4008" s="181" t="s">
        <v>357</v>
      </c>
      <c r="D4008" s="182" t="s">
        <v>973</v>
      </c>
      <c r="E4008" s="183">
        <v>1</v>
      </c>
      <c r="F4008" s="184">
        <v>608.74</v>
      </c>
      <c r="G4008" s="185" t="s">
        <v>98</v>
      </c>
      <c r="H4008" s="186">
        <v>608.74</v>
      </c>
      <c r="I4008" s="187">
        <v>1</v>
      </c>
      <c r="J4008" s="186">
        <v>608.74</v>
      </c>
      <c r="K4008" s="132"/>
      <c r="L4008" s="132"/>
      <c r="M4008" s="132"/>
      <c r="R4008" s="1">
        <v>0</v>
      </c>
      <c r="S4008" s="1">
        <v>0</v>
      </c>
      <c r="T4008" s="1">
        <v>0</v>
      </c>
      <c r="U4008" s="1">
        <v>0</v>
      </c>
    </row>
    <row r="4009" spans="1:21" s="1" customFormat="1" ht="15" outlineLevel="1">
      <c r="A4009" s="132"/>
      <c r="B4009" s="132"/>
      <c r="C4009" s="188" t="s">
        <v>95</v>
      </c>
      <c r="D4009" s="132"/>
      <c r="E4009" s="132"/>
      <c r="F4009" s="132"/>
      <c r="G4009" s="245">
        <v>608.74</v>
      </c>
      <c r="H4009" s="245"/>
      <c r="I4009" s="245">
        <v>608.74</v>
      </c>
      <c r="J4009" s="245"/>
      <c r="K4009" s="132"/>
      <c r="L4009" s="132"/>
      <c r="M4009" s="132"/>
      <c r="O4009" s="1">
        <v>608.74</v>
      </c>
      <c r="P4009" s="1">
        <v>608.74</v>
      </c>
    </row>
    <row r="4010" spans="1:21" s="1" customFormat="1" ht="28.5" outlineLevel="1">
      <c r="A4010" s="173" t="s">
        <v>619</v>
      </c>
      <c r="B4010" s="174" t="s">
        <v>1671</v>
      </c>
      <c r="C4010" s="174" t="s">
        <v>1672</v>
      </c>
      <c r="D4010" s="175" t="s">
        <v>1673</v>
      </c>
      <c r="E4010" s="168">
        <v>1</v>
      </c>
      <c r="F4010" s="176"/>
      <c r="G4010" s="177"/>
      <c r="H4010" s="167"/>
      <c r="I4010" s="178" t="s">
        <v>98</v>
      </c>
      <c r="J4010" s="167"/>
      <c r="K4010" s="132"/>
      <c r="L4010" s="132"/>
      <c r="M4010" s="132"/>
      <c r="R4010" s="1">
        <v>390.37</v>
      </c>
      <c r="S4010" s="1">
        <v>331.81</v>
      </c>
      <c r="T4010" s="1">
        <v>292.77999999999997</v>
      </c>
      <c r="U4010" s="1">
        <v>234.22</v>
      </c>
    </row>
    <row r="4011" spans="1:21" s="1" customFormat="1" ht="14.25" outlineLevel="1">
      <c r="A4011" s="173"/>
      <c r="B4011" s="174"/>
      <c r="C4011" s="174" t="s">
        <v>88</v>
      </c>
      <c r="D4011" s="175"/>
      <c r="E4011" s="168"/>
      <c r="F4011" s="176">
        <v>487.96</v>
      </c>
      <c r="G4011" s="177" t="s">
        <v>98</v>
      </c>
      <c r="H4011" s="167">
        <v>487.96</v>
      </c>
      <c r="I4011" s="178">
        <v>1</v>
      </c>
      <c r="J4011" s="167">
        <v>487.96</v>
      </c>
      <c r="K4011" s="132"/>
      <c r="L4011" s="132"/>
      <c r="M4011" s="132"/>
      <c r="Q4011" s="1">
        <v>487.96</v>
      </c>
    </row>
    <row r="4012" spans="1:21" s="1" customFormat="1" ht="14.25" outlineLevel="1">
      <c r="A4012" s="173"/>
      <c r="B4012" s="174"/>
      <c r="C4012" s="174" t="s">
        <v>97</v>
      </c>
      <c r="D4012" s="175"/>
      <c r="E4012" s="168"/>
      <c r="F4012" s="176">
        <v>9.76</v>
      </c>
      <c r="G4012" s="177" t="s">
        <v>98</v>
      </c>
      <c r="H4012" s="167">
        <v>9.76</v>
      </c>
      <c r="I4012" s="178">
        <v>1</v>
      </c>
      <c r="J4012" s="167">
        <v>9.76</v>
      </c>
      <c r="K4012" s="132"/>
      <c r="L4012" s="132"/>
      <c r="M4012" s="132"/>
    </row>
    <row r="4013" spans="1:21" s="1" customFormat="1" ht="14.25" outlineLevel="1">
      <c r="A4013" s="173"/>
      <c r="B4013" s="174"/>
      <c r="C4013" s="174" t="s">
        <v>829</v>
      </c>
      <c r="D4013" s="175" t="s">
        <v>91</v>
      </c>
      <c r="E4013" s="168">
        <v>80</v>
      </c>
      <c r="F4013" s="176"/>
      <c r="G4013" s="177"/>
      <c r="H4013" s="167">
        <v>390.37</v>
      </c>
      <c r="I4013" s="178">
        <v>68</v>
      </c>
      <c r="J4013" s="167">
        <v>331.81</v>
      </c>
      <c r="K4013" s="132"/>
      <c r="L4013" s="132"/>
      <c r="M4013" s="132"/>
    </row>
    <row r="4014" spans="1:21" s="1" customFormat="1" ht="14.25" outlineLevel="1">
      <c r="A4014" s="173"/>
      <c r="B4014" s="174"/>
      <c r="C4014" s="174" t="s">
        <v>830</v>
      </c>
      <c r="D4014" s="175" t="s">
        <v>91</v>
      </c>
      <c r="E4014" s="168">
        <v>60</v>
      </c>
      <c r="F4014" s="176"/>
      <c r="G4014" s="177"/>
      <c r="H4014" s="167">
        <v>292.77999999999997</v>
      </c>
      <c r="I4014" s="178">
        <v>48</v>
      </c>
      <c r="J4014" s="167">
        <v>234.22</v>
      </c>
      <c r="K4014" s="132"/>
      <c r="L4014" s="132"/>
      <c r="M4014" s="132"/>
    </row>
    <row r="4015" spans="1:21" s="1" customFormat="1" ht="14.25" outlineLevel="1">
      <c r="A4015" s="180"/>
      <c r="B4015" s="181"/>
      <c r="C4015" s="181" t="s">
        <v>93</v>
      </c>
      <c r="D4015" s="182" t="s">
        <v>94</v>
      </c>
      <c r="E4015" s="183">
        <v>44</v>
      </c>
      <c r="F4015" s="184"/>
      <c r="G4015" s="185" t="s">
        <v>98</v>
      </c>
      <c r="H4015" s="186">
        <v>44</v>
      </c>
      <c r="I4015" s="187"/>
      <c r="J4015" s="186"/>
      <c r="K4015" s="132"/>
      <c r="L4015" s="132"/>
      <c r="M4015" s="132"/>
    </row>
    <row r="4016" spans="1:21" s="1" customFormat="1" ht="15" outlineLevel="1">
      <c r="A4016" s="132"/>
      <c r="B4016" s="132"/>
      <c r="C4016" s="188" t="s">
        <v>95</v>
      </c>
      <c r="D4016" s="132"/>
      <c r="E4016" s="132"/>
      <c r="F4016" s="132"/>
      <c r="G4016" s="245">
        <v>1180.8699999999999</v>
      </c>
      <c r="H4016" s="245"/>
      <c r="I4016" s="245">
        <v>1063.75</v>
      </c>
      <c r="J4016" s="245"/>
      <c r="K4016" s="132"/>
      <c r="L4016" s="132"/>
      <c r="M4016" s="132"/>
      <c r="O4016" s="113">
        <v>1180.8699999999999</v>
      </c>
      <c r="P4016" s="113">
        <v>1063.75</v>
      </c>
    </row>
    <row r="4017" spans="1:21" s="1" customFormat="1" ht="57" outlineLevel="1">
      <c r="A4017" s="173" t="s">
        <v>621</v>
      </c>
      <c r="B4017" s="174" t="s">
        <v>1674</v>
      </c>
      <c r="C4017" s="174" t="s">
        <v>1675</v>
      </c>
      <c r="D4017" s="175" t="s">
        <v>460</v>
      </c>
      <c r="E4017" s="168">
        <v>1</v>
      </c>
      <c r="F4017" s="176"/>
      <c r="G4017" s="177"/>
      <c r="H4017" s="167"/>
      <c r="I4017" s="178" t="s">
        <v>98</v>
      </c>
      <c r="J4017" s="167"/>
      <c r="K4017" s="132"/>
      <c r="L4017" s="132"/>
      <c r="M4017" s="132"/>
      <c r="R4017" s="1">
        <v>454.35</v>
      </c>
      <c r="S4017" s="1">
        <v>386.2</v>
      </c>
      <c r="T4017" s="1">
        <v>340.76</v>
      </c>
      <c r="U4017" s="1">
        <v>272.61</v>
      </c>
    </row>
    <row r="4018" spans="1:21" s="1" customFormat="1" ht="14.25" outlineLevel="1">
      <c r="A4018" s="173"/>
      <c r="B4018" s="174"/>
      <c r="C4018" s="174" t="s">
        <v>88</v>
      </c>
      <c r="D4018" s="175"/>
      <c r="E4018" s="168"/>
      <c r="F4018" s="176">
        <v>473.28</v>
      </c>
      <c r="G4018" s="177" t="s">
        <v>771</v>
      </c>
      <c r="H4018" s="167">
        <v>567.94000000000005</v>
      </c>
      <c r="I4018" s="178">
        <v>1</v>
      </c>
      <c r="J4018" s="167">
        <v>567.94000000000005</v>
      </c>
      <c r="K4018" s="132"/>
      <c r="L4018" s="132"/>
      <c r="M4018" s="132"/>
      <c r="Q4018" s="1">
        <v>567.94000000000005</v>
      </c>
    </row>
    <row r="4019" spans="1:21" s="1" customFormat="1" ht="14.25" outlineLevel="1">
      <c r="A4019" s="173"/>
      <c r="B4019" s="174"/>
      <c r="C4019" s="174" t="s">
        <v>97</v>
      </c>
      <c r="D4019" s="175"/>
      <c r="E4019" s="168"/>
      <c r="F4019" s="176">
        <v>9.4700000000000006</v>
      </c>
      <c r="G4019" s="177" t="s">
        <v>98</v>
      </c>
      <c r="H4019" s="167">
        <v>9.4700000000000006</v>
      </c>
      <c r="I4019" s="178">
        <v>1</v>
      </c>
      <c r="J4019" s="167">
        <v>9.4700000000000006</v>
      </c>
      <c r="K4019" s="132"/>
      <c r="L4019" s="132"/>
      <c r="M4019" s="132"/>
    </row>
    <row r="4020" spans="1:21" s="1" customFormat="1" ht="14.25" outlineLevel="1">
      <c r="A4020" s="173"/>
      <c r="B4020" s="174"/>
      <c r="C4020" s="174" t="s">
        <v>829</v>
      </c>
      <c r="D4020" s="175" t="s">
        <v>91</v>
      </c>
      <c r="E4020" s="168">
        <v>80</v>
      </c>
      <c r="F4020" s="176"/>
      <c r="G4020" s="177"/>
      <c r="H4020" s="167">
        <v>454.35</v>
      </c>
      <c r="I4020" s="178">
        <v>68</v>
      </c>
      <c r="J4020" s="167">
        <v>386.2</v>
      </c>
      <c r="K4020" s="132"/>
      <c r="L4020" s="132"/>
      <c r="M4020" s="132"/>
    </row>
    <row r="4021" spans="1:21" s="1" customFormat="1" ht="14.25" outlineLevel="1">
      <c r="A4021" s="173"/>
      <c r="B4021" s="174"/>
      <c r="C4021" s="174" t="s">
        <v>830</v>
      </c>
      <c r="D4021" s="175" t="s">
        <v>91</v>
      </c>
      <c r="E4021" s="168">
        <v>60</v>
      </c>
      <c r="F4021" s="176"/>
      <c r="G4021" s="177"/>
      <c r="H4021" s="167">
        <v>340.76</v>
      </c>
      <c r="I4021" s="178">
        <v>48</v>
      </c>
      <c r="J4021" s="167">
        <v>272.61</v>
      </c>
      <c r="K4021" s="132"/>
      <c r="L4021" s="132"/>
      <c r="M4021" s="132"/>
    </row>
    <row r="4022" spans="1:21" s="1" customFormat="1" ht="14.25" outlineLevel="1">
      <c r="A4022" s="180"/>
      <c r="B4022" s="181"/>
      <c r="C4022" s="181" t="s">
        <v>93</v>
      </c>
      <c r="D4022" s="182" t="s">
        <v>94</v>
      </c>
      <c r="E4022" s="183">
        <v>32</v>
      </c>
      <c r="F4022" s="184"/>
      <c r="G4022" s="185" t="s">
        <v>771</v>
      </c>
      <c r="H4022" s="186">
        <v>38.4</v>
      </c>
      <c r="I4022" s="187"/>
      <c r="J4022" s="186"/>
      <c r="K4022" s="132"/>
      <c r="L4022" s="132"/>
      <c r="M4022" s="132"/>
    </row>
    <row r="4023" spans="1:21" s="1" customFormat="1" ht="15" outlineLevel="1">
      <c r="A4023" s="132"/>
      <c r="B4023" s="132"/>
      <c r="C4023" s="188" t="s">
        <v>95</v>
      </c>
      <c r="D4023" s="132"/>
      <c r="E4023" s="132"/>
      <c r="F4023" s="132"/>
      <c r="G4023" s="245">
        <v>1372.52</v>
      </c>
      <c r="H4023" s="245"/>
      <c r="I4023" s="245">
        <v>1236.2199999999998</v>
      </c>
      <c r="J4023" s="245"/>
      <c r="K4023" s="132"/>
      <c r="L4023" s="132"/>
      <c r="M4023" s="132"/>
      <c r="O4023" s="113">
        <v>1372.52</v>
      </c>
      <c r="P4023" s="113">
        <v>1236.2199999999998</v>
      </c>
    </row>
    <row r="4024" spans="1:21" s="1" customFormat="1" ht="28.5" outlineLevel="1">
      <c r="A4024" s="173" t="s">
        <v>622</v>
      </c>
      <c r="B4024" s="174" t="s">
        <v>1706</v>
      </c>
      <c r="C4024" s="174" t="s">
        <v>1707</v>
      </c>
      <c r="D4024" s="175" t="s">
        <v>460</v>
      </c>
      <c r="E4024" s="168">
        <v>1</v>
      </c>
      <c r="F4024" s="176"/>
      <c r="G4024" s="177"/>
      <c r="H4024" s="167"/>
      <c r="I4024" s="178" t="s">
        <v>98</v>
      </c>
      <c r="J4024" s="167"/>
      <c r="K4024" s="132"/>
      <c r="L4024" s="132"/>
      <c r="M4024" s="132"/>
      <c r="R4024" s="1">
        <v>19.649999999999999</v>
      </c>
      <c r="S4024" s="1">
        <v>16.7</v>
      </c>
      <c r="T4024" s="1">
        <v>13.88</v>
      </c>
      <c r="U4024" s="1">
        <v>11.11</v>
      </c>
    </row>
    <row r="4025" spans="1:21" s="1" customFormat="1" ht="14.25" outlineLevel="1">
      <c r="A4025" s="173"/>
      <c r="B4025" s="174"/>
      <c r="C4025" s="174" t="s">
        <v>88</v>
      </c>
      <c r="D4025" s="175"/>
      <c r="E4025" s="168"/>
      <c r="F4025" s="176">
        <v>17.8</v>
      </c>
      <c r="G4025" s="177" t="s">
        <v>771</v>
      </c>
      <c r="H4025" s="167">
        <v>21.36</v>
      </c>
      <c r="I4025" s="178">
        <v>1</v>
      </c>
      <c r="J4025" s="167">
        <v>21.36</v>
      </c>
      <c r="K4025" s="132"/>
      <c r="L4025" s="132"/>
      <c r="M4025" s="132"/>
      <c r="Q4025" s="1">
        <v>21.36</v>
      </c>
    </row>
    <row r="4026" spans="1:21" s="1" customFormat="1" ht="14.25" outlineLevel="1">
      <c r="A4026" s="173"/>
      <c r="B4026" s="174"/>
      <c r="C4026" s="174" t="s">
        <v>89</v>
      </c>
      <c r="D4026" s="175"/>
      <c r="E4026" s="168"/>
      <c r="F4026" s="176">
        <v>0.87</v>
      </c>
      <c r="G4026" s="177" t="s">
        <v>771</v>
      </c>
      <c r="H4026" s="167">
        <v>1.04</v>
      </c>
      <c r="I4026" s="178">
        <v>1</v>
      </c>
      <c r="J4026" s="167">
        <v>1.04</v>
      </c>
      <c r="K4026" s="132"/>
      <c r="L4026" s="132"/>
      <c r="M4026" s="132"/>
    </row>
    <row r="4027" spans="1:21" s="1" customFormat="1" ht="14.25" outlineLevel="1">
      <c r="A4027" s="173"/>
      <c r="B4027" s="174"/>
      <c r="C4027" s="174" t="s">
        <v>97</v>
      </c>
      <c r="D4027" s="175"/>
      <c r="E4027" s="168"/>
      <c r="F4027" s="176">
        <v>0.36</v>
      </c>
      <c r="G4027" s="177" t="s">
        <v>98</v>
      </c>
      <c r="H4027" s="167">
        <v>0.36</v>
      </c>
      <c r="I4027" s="178">
        <v>1</v>
      </c>
      <c r="J4027" s="167">
        <v>0.36</v>
      </c>
      <c r="K4027" s="132"/>
      <c r="L4027" s="132"/>
      <c r="M4027" s="132"/>
    </row>
    <row r="4028" spans="1:21" s="1" customFormat="1" ht="14.25" outlineLevel="1">
      <c r="A4028" s="173"/>
      <c r="B4028" s="174"/>
      <c r="C4028" s="174" t="s">
        <v>829</v>
      </c>
      <c r="D4028" s="175" t="s">
        <v>91</v>
      </c>
      <c r="E4028" s="168">
        <v>92</v>
      </c>
      <c r="F4028" s="176"/>
      <c r="G4028" s="177"/>
      <c r="H4028" s="167">
        <v>19.649999999999999</v>
      </c>
      <c r="I4028" s="178">
        <v>78.2</v>
      </c>
      <c r="J4028" s="167">
        <v>16.7</v>
      </c>
      <c r="K4028" s="132"/>
      <c r="L4028" s="132"/>
      <c r="M4028" s="132"/>
    </row>
    <row r="4029" spans="1:21" s="1" customFormat="1" ht="14.25" outlineLevel="1">
      <c r="A4029" s="173"/>
      <c r="B4029" s="174"/>
      <c r="C4029" s="174" t="s">
        <v>830</v>
      </c>
      <c r="D4029" s="175" t="s">
        <v>91</v>
      </c>
      <c r="E4029" s="168">
        <v>65</v>
      </c>
      <c r="F4029" s="176"/>
      <c r="G4029" s="177"/>
      <c r="H4029" s="167">
        <v>13.88</v>
      </c>
      <c r="I4029" s="178">
        <v>52</v>
      </c>
      <c r="J4029" s="167">
        <v>11.11</v>
      </c>
      <c r="K4029" s="132"/>
      <c r="L4029" s="132"/>
      <c r="M4029" s="132"/>
    </row>
    <row r="4030" spans="1:21" s="1" customFormat="1" ht="14.25" outlineLevel="1">
      <c r="A4030" s="180"/>
      <c r="B4030" s="181"/>
      <c r="C4030" s="181" t="s">
        <v>93</v>
      </c>
      <c r="D4030" s="182" t="s">
        <v>94</v>
      </c>
      <c r="E4030" s="183">
        <v>2.06</v>
      </c>
      <c r="F4030" s="184"/>
      <c r="G4030" s="185" t="s">
        <v>771</v>
      </c>
      <c r="H4030" s="186">
        <v>2.472</v>
      </c>
      <c r="I4030" s="187"/>
      <c r="J4030" s="186"/>
      <c r="K4030" s="132"/>
      <c r="L4030" s="132"/>
      <c r="M4030" s="132"/>
    </row>
    <row r="4031" spans="1:21" s="1" customFormat="1" ht="15" outlineLevel="1">
      <c r="A4031" s="132"/>
      <c r="B4031" s="132"/>
      <c r="C4031" s="188" t="s">
        <v>95</v>
      </c>
      <c r="D4031" s="132"/>
      <c r="E4031" s="132"/>
      <c r="F4031" s="132"/>
      <c r="G4031" s="245">
        <v>56.29</v>
      </c>
      <c r="H4031" s="245"/>
      <c r="I4031" s="245">
        <v>50.57</v>
      </c>
      <c r="J4031" s="245"/>
      <c r="K4031" s="132"/>
      <c r="L4031" s="132"/>
      <c r="M4031" s="132"/>
      <c r="O4031" s="113">
        <v>56.29</v>
      </c>
      <c r="P4031" s="113">
        <v>50.57</v>
      </c>
    </row>
    <row r="4032" spans="1:21" s="1" customFormat="1" ht="39.75" outlineLevel="1">
      <c r="A4032" s="180" t="s">
        <v>631</v>
      </c>
      <c r="B4032" s="181" t="s">
        <v>434</v>
      </c>
      <c r="C4032" s="181" t="s">
        <v>358</v>
      </c>
      <c r="D4032" s="182" t="s">
        <v>973</v>
      </c>
      <c r="E4032" s="183">
        <v>1</v>
      </c>
      <c r="F4032" s="184">
        <v>247.07</v>
      </c>
      <c r="G4032" s="185" t="s">
        <v>98</v>
      </c>
      <c r="H4032" s="186">
        <v>247.07</v>
      </c>
      <c r="I4032" s="187">
        <v>1</v>
      </c>
      <c r="J4032" s="186">
        <v>247.07</v>
      </c>
      <c r="K4032" s="132"/>
      <c r="L4032" s="132"/>
      <c r="M4032" s="132"/>
      <c r="R4032" s="1">
        <v>0</v>
      </c>
      <c r="S4032" s="1">
        <v>0</v>
      </c>
      <c r="T4032" s="1">
        <v>0</v>
      </c>
      <c r="U4032" s="1">
        <v>0</v>
      </c>
    </row>
    <row r="4033" spans="1:21" s="1" customFormat="1" ht="15" outlineLevel="1">
      <c r="A4033" s="132"/>
      <c r="B4033" s="132"/>
      <c r="C4033" s="188" t="s">
        <v>95</v>
      </c>
      <c r="D4033" s="132"/>
      <c r="E4033" s="132"/>
      <c r="F4033" s="132"/>
      <c r="G4033" s="245">
        <v>247.07</v>
      </c>
      <c r="H4033" s="245"/>
      <c r="I4033" s="245">
        <v>247.07</v>
      </c>
      <c r="J4033" s="245"/>
      <c r="K4033" s="132"/>
      <c r="L4033" s="132"/>
      <c r="M4033" s="132"/>
      <c r="O4033" s="1">
        <v>247.07</v>
      </c>
      <c r="P4033" s="1">
        <v>247.07</v>
      </c>
    </row>
    <row r="4034" spans="1:21" s="1" customFormat="1" ht="71.25" outlineLevel="1">
      <c r="A4034" s="173" t="s">
        <v>819</v>
      </c>
      <c r="B4034" s="174" t="s">
        <v>902</v>
      </c>
      <c r="C4034" s="174" t="s">
        <v>903</v>
      </c>
      <c r="D4034" s="175" t="s">
        <v>530</v>
      </c>
      <c r="E4034" s="168">
        <v>1.2</v>
      </c>
      <c r="F4034" s="176"/>
      <c r="G4034" s="177"/>
      <c r="H4034" s="167"/>
      <c r="I4034" s="178" t="s">
        <v>98</v>
      </c>
      <c r="J4034" s="167"/>
      <c r="K4034" s="132"/>
      <c r="L4034" s="132"/>
      <c r="M4034" s="132"/>
      <c r="R4034" s="1">
        <v>534.52</v>
      </c>
      <c r="S4034" s="1">
        <v>454.34</v>
      </c>
      <c r="T4034" s="1">
        <v>365.72</v>
      </c>
      <c r="U4034" s="1">
        <v>292.58</v>
      </c>
    </row>
    <row r="4035" spans="1:21" s="1" customFormat="1" ht="14.25" outlineLevel="1">
      <c r="A4035" s="173"/>
      <c r="B4035" s="174"/>
      <c r="C4035" s="174" t="s">
        <v>88</v>
      </c>
      <c r="D4035" s="175"/>
      <c r="E4035" s="168"/>
      <c r="F4035" s="176">
        <v>388.03</v>
      </c>
      <c r="G4035" s="177" t="s">
        <v>771</v>
      </c>
      <c r="H4035" s="167">
        <v>558.76</v>
      </c>
      <c r="I4035" s="178">
        <v>1</v>
      </c>
      <c r="J4035" s="167">
        <v>558.76</v>
      </c>
      <c r="K4035" s="132"/>
      <c r="L4035" s="132"/>
      <c r="M4035" s="132"/>
      <c r="Q4035" s="1">
        <v>558.76</v>
      </c>
    </row>
    <row r="4036" spans="1:21" s="1" customFormat="1" ht="14.25" outlineLevel="1">
      <c r="A4036" s="173"/>
      <c r="B4036" s="174"/>
      <c r="C4036" s="174" t="s">
        <v>89</v>
      </c>
      <c r="D4036" s="175"/>
      <c r="E4036" s="168"/>
      <c r="F4036" s="176">
        <v>70.430000000000007</v>
      </c>
      <c r="G4036" s="177" t="s">
        <v>771</v>
      </c>
      <c r="H4036" s="167">
        <v>101.42</v>
      </c>
      <c r="I4036" s="178">
        <v>1</v>
      </c>
      <c r="J4036" s="167">
        <v>101.42</v>
      </c>
      <c r="K4036" s="132"/>
      <c r="L4036" s="132"/>
      <c r="M4036" s="132"/>
    </row>
    <row r="4037" spans="1:21" s="1" customFormat="1" ht="14.25" outlineLevel="1">
      <c r="A4037" s="173"/>
      <c r="B4037" s="174"/>
      <c r="C4037" s="174" t="s">
        <v>96</v>
      </c>
      <c r="D4037" s="175"/>
      <c r="E4037" s="168"/>
      <c r="F4037" s="176">
        <v>2.7</v>
      </c>
      <c r="G4037" s="177" t="s">
        <v>771</v>
      </c>
      <c r="H4037" s="179">
        <v>3.89</v>
      </c>
      <c r="I4037" s="178">
        <v>1</v>
      </c>
      <c r="J4037" s="179">
        <v>3.89</v>
      </c>
      <c r="K4037" s="132"/>
      <c r="L4037" s="132"/>
      <c r="M4037" s="132"/>
      <c r="Q4037" s="1">
        <v>3.89</v>
      </c>
    </row>
    <row r="4038" spans="1:21" s="1" customFormat="1" ht="14.25" outlineLevel="1">
      <c r="A4038" s="173"/>
      <c r="B4038" s="174"/>
      <c r="C4038" s="174" t="s">
        <v>97</v>
      </c>
      <c r="D4038" s="175"/>
      <c r="E4038" s="168"/>
      <c r="F4038" s="176">
        <v>191.35</v>
      </c>
      <c r="G4038" s="177" t="s">
        <v>98</v>
      </c>
      <c r="H4038" s="167">
        <v>229.62</v>
      </c>
      <c r="I4038" s="178">
        <v>1</v>
      </c>
      <c r="J4038" s="167">
        <v>229.62</v>
      </c>
      <c r="K4038" s="132"/>
      <c r="L4038" s="132"/>
      <c r="M4038" s="132"/>
    </row>
    <row r="4039" spans="1:21" s="1" customFormat="1" ht="14.25" outlineLevel="1">
      <c r="A4039" s="173"/>
      <c r="B4039" s="174"/>
      <c r="C4039" s="174" t="s">
        <v>829</v>
      </c>
      <c r="D4039" s="175" t="s">
        <v>91</v>
      </c>
      <c r="E4039" s="168">
        <v>95</v>
      </c>
      <c r="F4039" s="176"/>
      <c r="G4039" s="177"/>
      <c r="H4039" s="167">
        <v>534.52</v>
      </c>
      <c r="I4039" s="178">
        <v>80.75</v>
      </c>
      <c r="J4039" s="167">
        <v>454.34</v>
      </c>
      <c r="K4039" s="132"/>
      <c r="L4039" s="132"/>
      <c r="M4039" s="132"/>
    </row>
    <row r="4040" spans="1:21" s="1" customFormat="1" ht="14.25" outlineLevel="1">
      <c r="A4040" s="173"/>
      <c r="B4040" s="174"/>
      <c r="C4040" s="174" t="s">
        <v>830</v>
      </c>
      <c r="D4040" s="175" t="s">
        <v>91</v>
      </c>
      <c r="E4040" s="168">
        <v>65</v>
      </c>
      <c r="F4040" s="176"/>
      <c r="G4040" s="177"/>
      <c r="H4040" s="167">
        <v>365.72</v>
      </c>
      <c r="I4040" s="178">
        <v>52</v>
      </c>
      <c r="J4040" s="167">
        <v>292.58</v>
      </c>
      <c r="K4040" s="132"/>
      <c r="L4040" s="132"/>
      <c r="M4040" s="132"/>
    </row>
    <row r="4041" spans="1:21" s="1" customFormat="1" ht="14.25" outlineLevel="1">
      <c r="A4041" s="180"/>
      <c r="B4041" s="181"/>
      <c r="C4041" s="181" t="s">
        <v>93</v>
      </c>
      <c r="D4041" s="182" t="s">
        <v>94</v>
      </c>
      <c r="E4041" s="183">
        <v>41.28</v>
      </c>
      <c r="F4041" s="184"/>
      <c r="G4041" s="185" t="s">
        <v>771</v>
      </c>
      <c r="H4041" s="186">
        <v>59.443199999999997</v>
      </c>
      <c r="I4041" s="187"/>
      <c r="J4041" s="186"/>
      <c r="K4041" s="132"/>
      <c r="L4041" s="132"/>
      <c r="M4041" s="132"/>
    </row>
    <row r="4042" spans="1:21" s="1" customFormat="1" ht="15" outlineLevel="1">
      <c r="A4042" s="132"/>
      <c r="B4042" s="132"/>
      <c r="C4042" s="188" t="s">
        <v>95</v>
      </c>
      <c r="D4042" s="132"/>
      <c r="E4042" s="132"/>
      <c r="F4042" s="132"/>
      <c r="G4042" s="245">
        <v>1790.04</v>
      </c>
      <c r="H4042" s="245"/>
      <c r="I4042" s="245">
        <v>1636.7199999999998</v>
      </c>
      <c r="J4042" s="245"/>
      <c r="K4042" s="132"/>
      <c r="L4042" s="132"/>
      <c r="M4042" s="132"/>
      <c r="O4042" s="113">
        <v>1790.04</v>
      </c>
      <c r="P4042" s="113">
        <v>1636.7199999999998</v>
      </c>
    </row>
    <row r="4043" spans="1:21" s="1" customFormat="1" ht="28.5" outlineLevel="1">
      <c r="A4043" s="173" t="s">
        <v>633</v>
      </c>
      <c r="B4043" s="174" t="s">
        <v>1681</v>
      </c>
      <c r="C4043" s="174" t="s">
        <v>1682</v>
      </c>
      <c r="D4043" s="175" t="s">
        <v>687</v>
      </c>
      <c r="E4043" s="168">
        <v>123.6</v>
      </c>
      <c r="F4043" s="176">
        <v>7.49</v>
      </c>
      <c r="G4043" s="177" t="s">
        <v>98</v>
      </c>
      <c r="H4043" s="167">
        <v>925.76</v>
      </c>
      <c r="I4043" s="178">
        <v>1</v>
      </c>
      <c r="J4043" s="167">
        <v>925.76</v>
      </c>
      <c r="K4043" s="132"/>
      <c r="L4043" s="132"/>
      <c r="M4043" s="132"/>
      <c r="R4043" s="1">
        <v>0</v>
      </c>
      <c r="S4043" s="1">
        <v>0</v>
      </c>
      <c r="T4043" s="1">
        <v>0</v>
      </c>
      <c r="U4043" s="1">
        <v>0</v>
      </c>
    </row>
    <row r="4044" spans="1:21" s="1" customFormat="1" outlineLevel="1">
      <c r="A4044" s="190"/>
      <c r="B4044" s="190"/>
      <c r="C4044" s="191" t="s">
        <v>1708</v>
      </c>
      <c r="D4044" s="190"/>
      <c r="E4044" s="190"/>
      <c r="F4044" s="190"/>
      <c r="G4044" s="190"/>
      <c r="H4044" s="190"/>
      <c r="I4044" s="190"/>
      <c r="J4044" s="190"/>
      <c r="K4044" s="132"/>
      <c r="L4044" s="132"/>
      <c r="M4044" s="132"/>
    </row>
    <row r="4045" spans="1:21" s="1" customFormat="1" ht="15" outlineLevel="1">
      <c r="A4045" s="132"/>
      <c r="B4045" s="132"/>
      <c r="C4045" s="188" t="s">
        <v>95</v>
      </c>
      <c r="D4045" s="132"/>
      <c r="E4045" s="132"/>
      <c r="F4045" s="132"/>
      <c r="G4045" s="245">
        <v>925.76</v>
      </c>
      <c r="H4045" s="245"/>
      <c r="I4045" s="245">
        <v>925.76</v>
      </c>
      <c r="J4045" s="245"/>
      <c r="K4045" s="132"/>
      <c r="L4045" s="132"/>
      <c r="M4045" s="132"/>
      <c r="O4045" s="1">
        <v>925.76</v>
      </c>
      <c r="P4045" s="1">
        <v>925.76</v>
      </c>
    </row>
    <row r="4046" spans="1:21" s="1" customFormat="1" ht="28.5" outlineLevel="1">
      <c r="A4046" s="180" t="s">
        <v>634</v>
      </c>
      <c r="B4046" s="181" t="s">
        <v>1709</v>
      </c>
      <c r="C4046" s="181" t="s">
        <v>1710</v>
      </c>
      <c r="D4046" s="182" t="s">
        <v>834</v>
      </c>
      <c r="E4046" s="183">
        <v>0.2</v>
      </c>
      <c r="F4046" s="184">
        <v>343.28</v>
      </c>
      <c r="G4046" s="185" t="s">
        <v>98</v>
      </c>
      <c r="H4046" s="186">
        <v>68.66</v>
      </c>
      <c r="I4046" s="187">
        <v>1</v>
      </c>
      <c r="J4046" s="186">
        <v>68.66</v>
      </c>
      <c r="K4046" s="132"/>
      <c r="L4046" s="132"/>
      <c r="M4046" s="132"/>
      <c r="R4046" s="1">
        <v>0</v>
      </c>
      <c r="S4046" s="1">
        <v>0</v>
      </c>
      <c r="T4046" s="1">
        <v>0</v>
      </c>
      <c r="U4046" s="1">
        <v>0</v>
      </c>
    </row>
    <row r="4047" spans="1:21" s="1" customFormat="1" ht="15" outlineLevel="1">
      <c r="A4047" s="132"/>
      <c r="B4047" s="132"/>
      <c r="C4047" s="188" t="s">
        <v>95</v>
      </c>
      <c r="D4047" s="132"/>
      <c r="E4047" s="132"/>
      <c r="F4047" s="132"/>
      <c r="G4047" s="245">
        <v>68.66</v>
      </c>
      <c r="H4047" s="245"/>
      <c r="I4047" s="245">
        <v>68.66</v>
      </c>
      <c r="J4047" s="245"/>
      <c r="K4047" s="132"/>
      <c r="L4047" s="132"/>
      <c r="M4047" s="132"/>
      <c r="O4047" s="1">
        <v>68.66</v>
      </c>
      <c r="P4047" s="1">
        <v>68.66</v>
      </c>
    </row>
    <row r="4048" spans="1:21" s="1" customFormat="1" ht="42.75" outlineLevel="1">
      <c r="A4048" s="173" t="s">
        <v>1089</v>
      </c>
      <c r="B4048" s="174" t="s">
        <v>1711</v>
      </c>
      <c r="C4048" s="174" t="s">
        <v>1712</v>
      </c>
      <c r="D4048" s="175" t="s">
        <v>1713</v>
      </c>
      <c r="E4048" s="168">
        <v>2</v>
      </c>
      <c r="F4048" s="176"/>
      <c r="G4048" s="177"/>
      <c r="H4048" s="167"/>
      <c r="I4048" s="178" t="s">
        <v>98</v>
      </c>
      <c r="J4048" s="167"/>
      <c r="K4048" s="132"/>
      <c r="L4048" s="132"/>
      <c r="M4048" s="132"/>
      <c r="R4048" s="1">
        <v>439.7</v>
      </c>
      <c r="S4048" s="1">
        <v>373.75</v>
      </c>
      <c r="T4048" s="1">
        <v>285.81</v>
      </c>
      <c r="U4048" s="1">
        <v>228.64</v>
      </c>
    </row>
    <row r="4049" spans="1:21" s="1" customFormat="1" ht="14.25" outlineLevel="1">
      <c r="A4049" s="173"/>
      <c r="B4049" s="174"/>
      <c r="C4049" s="174" t="s">
        <v>88</v>
      </c>
      <c r="D4049" s="175"/>
      <c r="E4049" s="168"/>
      <c r="F4049" s="176">
        <v>155.25</v>
      </c>
      <c r="G4049" s="177" t="s">
        <v>771</v>
      </c>
      <c r="H4049" s="167">
        <v>372.6</v>
      </c>
      <c r="I4049" s="178">
        <v>1</v>
      </c>
      <c r="J4049" s="167">
        <v>372.6</v>
      </c>
      <c r="K4049" s="132"/>
      <c r="L4049" s="132"/>
      <c r="M4049" s="132"/>
      <c r="Q4049" s="1">
        <v>372.6</v>
      </c>
    </row>
    <row r="4050" spans="1:21" s="1" customFormat="1" ht="14.25" outlineLevel="1">
      <c r="A4050" s="173"/>
      <c r="B4050" s="174"/>
      <c r="C4050" s="174" t="s">
        <v>89</v>
      </c>
      <c r="D4050" s="175"/>
      <c r="E4050" s="168"/>
      <c r="F4050" s="176">
        <v>267.17</v>
      </c>
      <c r="G4050" s="177" t="s">
        <v>771</v>
      </c>
      <c r="H4050" s="167">
        <v>641.21</v>
      </c>
      <c r="I4050" s="178">
        <v>1</v>
      </c>
      <c r="J4050" s="167">
        <v>641.21</v>
      </c>
      <c r="K4050" s="132"/>
      <c r="L4050" s="132"/>
      <c r="M4050" s="132"/>
    </row>
    <row r="4051" spans="1:21" s="1" customFormat="1" ht="14.25" outlineLevel="1">
      <c r="A4051" s="173"/>
      <c r="B4051" s="174"/>
      <c r="C4051" s="174" t="s">
        <v>96</v>
      </c>
      <c r="D4051" s="175"/>
      <c r="E4051" s="168"/>
      <c r="F4051" s="176">
        <v>27.96</v>
      </c>
      <c r="G4051" s="177" t="s">
        <v>771</v>
      </c>
      <c r="H4051" s="179">
        <v>67.099999999999994</v>
      </c>
      <c r="I4051" s="178">
        <v>1</v>
      </c>
      <c r="J4051" s="179">
        <v>67.099999999999994</v>
      </c>
      <c r="K4051" s="132"/>
      <c r="L4051" s="132"/>
      <c r="M4051" s="132"/>
      <c r="Q4051" s="1">
        <v>67.099999999999994</v>
      </c>
    </row>
    <row r="4052" spans="1:21" s="1" customFormat="1" ht="14.25" outlineLevel="1">
      <c r="A4052" s="173"/>
      <c r="B4052" s="174"/>
      <c r="C4052" s="174" t="s">
        <v>97</v>
      </c>
      <c r="D4052" s="175"/>
      <c r="E4052" s="168"/>
      <c r="F4052" s="176">
        <v>16.690000000000001</v>
      </c>
      <c r="G4052" s="177" t="s">
        <v>98</v>
      </c>
      <c r="H4052" s="167">
        <v>33.380000000000003</v>
      </c>
      <c r="I4052" s="178">
        <v>1</v>
      </c>
      <c r="J4052" s="167">
        <v>33.380000000000003</v>
      </c>
      <c r="K4052" s="132"/>
      <c r="L4052" s="132"/>
      <c r="M4052" s="132"/>
    </row>
    <row r="4053" spans="1:21" s="1" customFormat="1" ht="14.25" outlineLevel="1">
      <c r="A4053" s="173"/>
      <c r="B4053" s="174"/>
      <c r="C4053" s="174" t="s">
        <v>829</v>
      </c>
      <c r="D4053" s="175" t="s">
        <v>91</v>
      </c>
      <c r="E4053" s="168">
        <v>100</v>
      </c>
      <c r="F4053" s="176"/>
      <c r="G4053" s="177"/>
      <c r="H4053" s="167">
        <v>439.7</v>
      </c>
      <c r="I4053" s="178">
        <v>85</v>
      </c>
      <c r="J4053" s="167">
        <v>373.75</v>
      </c>
      <c r="K4053" s="132"/>
      <c r="L4053" s="132"/>
      <c r="M4053" s="132"/>
    </row>
    <row r="4054" spans="1:21" s="1" customFormat="1" ht="14.25" outlineLevel="1">
      <c r="A4054" s="173"/>
      <c r="B4054" s="174"/>
      <c r="C4054" s="174" t="s">
        <v>830</v>
      </c>
      <c r="D4054" s="175" t="s">
        <v>91</v>
      </c>
      <c r="E4054" s="168">
        <v>65</v>
      </c>
      <c r="F4054" s="176"/>
      <c r="G4054" s="177"/>
      <c r="H4054" s="167">
        <v>285.81</v>
      </c>
      <c r="I4054" s="178">
        <v>52</v>
      </c>
      <c r="J4054" s="167">
        <v>228.64</v>
      </c>
      <c r="K4054" s="132"/>
      <c r="L4054" s="132"/>
      <c r="M4054" s="132"/>
    </row>
    <row r="4055" spans="1:21" s="1" customFormat="1" ht="14.25" outlineLevel="1">
      <c r="A4055" s="180"/>
      <c r="B4055" s="181"/>
      <c r="C4055" s="181" t="s">
        <v>93</v>
      </c>
      <c r="D4055" s="182" t="s">
        <v>94</v>
      </c>
      <c r="E4055" s="183">
        <v>15</v>
      </c>
      <c r="F4055" s="184"/>
      <c r="G4055" s="185" t="s">
        <v>771</v>
      </c>
      <c r="H4055" s="186">
        <v>36</v>
      </c>
      <c r="I4055" s="187"/>
      <c r="J4055" s="186"/>
      <c r="K4055" s="132"/>
      <c r="L4055" s="132"/>
      <c r="M4055" s="132"/>
    </row>
    <row r="4056" spans="1:21" s="1" customFormat="1" ht="15" outlineLevel="1">
      <c r="A4056" s="132"/>
      <c r="B4056" s="132"/>
      <c r="C4056" s="188" t="s">
        <v>95</v>
      </c>
      <c r="D4056" s="132"/>
      <c r="E4056" s="132"/>
      <c r="F4056" s="132"/>
      <c r="G4056" s="245">
        <v>1772.7</v>
      </c>
      <c r="H4056" s="245"/>
      <c r="I4056" s="245">
        <v>1649.58</v>
      </c>
      <c r="J4056" s="245"/>
      <c r="K4056" s="132"/>
      <c r="L4056" s="132"/>
      <c r="M4056" s="132"/>
      <c r="O4056" s="113">
        <v>1772.7</v>
      </c>
      <c r="P4056" s="113">
        <v>1649.58</v>
      </c>
    </row>
    <row r="4057" spans="1:21" s="1" customFormat="1" ht="57" outlineLevel="1">
      <c r="A4057" s="173" t="s">
        <v>635</v>
      </c>
      <c r="B4057" s="174" t="s">
        <v>1714</v>
      </c>
      <c r="C4057" s="174" t="s">
        <v>1715</v>
      </c>
      <c r="D4057" s="175" t="s">
        <v>1716</v>
      </c>
      <c r="E4057" s="168">
        <v>3</v>
      </c>
      <c r="F4057" s="176"/>
      <c r="G4057" s="177"/>
      <c r="H4057" s="167"/>
      <c r="I4057" s="178" t="s">
        <v>98</v>
      </c>
      <c r="J4057" s="167"/>
      <c r="K4057" s="132"/>
      <c r="L4057" s="132"/>
      <c r="M4057" s="132"/>
      <c r="R4057" s="1">
        <v>173.95</v>
      </c>
      <c r="S4057" s="1">
        <v>147.86000000000001</v>
      </c>
      <c r="T4057" s="1">
        <v>113.07</v>
      </c>
      <c r="U4057" s="1">
        <v>90.45</v>
      </c>
    </row>
    <row r="4058" spans="1:21" s="1" customFormat="1" ht="14.25" outlineLevel="1">
      <c r="A4058" s="173"/>
      <c r="B4058" s="174"/>
      <c r="C4058" s="174" t="s">
        <v>88</v>
      </c>
      <c r="D4058" s="175"/>
      <c r="E4058" s="168"/>
      <c r="F4058" s="176">
        <v>24.16</v>
      </c>
      <c r="G4058" s="177" t="s">
        <v>1717</v>
      </c>
      <c r="H4058" s="167">
        <v>173.95</v>
      </c>
      <c r="I4058" s="178">
        <v>1</v>
      </c>
      <c r="J4058" s="167">
        <v>173.95</v>
      </c>
      <c r="K4058" s="132"/>
      <c r="L4058" s="132"/>
      <c r="M4058" s="132"/>
      <c r="Q4058" s="1">
        <v>173.95</v>
      </c>
    </row>
    <row r="4059" spans="1:21" s="1" customFormat="1" ht="14.25" outlineLevel="1">
      <c r="A4059" s="173"/>
      <c r="B4059" s="174"/>
      <c r="C4059" s="174" t="s">
        <v>89</v>
      </c>
      <c r="D4059" s="175"/>
      <c r="E4059" s="168"/>
      <c r="F4059" s="176">
        <v>23.88</v>
      </c>
      <c r="G4059" s="177" t="s">
        <v>1717</v>
      </c>
      <c r="H4059" s="167">
        <v>171.94</v>
      </c>
      <c r="I4059" s="178">
        <v>1</v>
      </c>
      <c r="J4059" s="167">
        <v>171.94</v>
      </c>
      <c r="K4059" s="132"/>
      <c r="L4059" s="132"/>
      <c r="M4059" s="132"/>
    </row>
    <row r="4060" spans="1:21" s="1" customFormat="1" ht="14.25" outlineLevel="1">
      <c r="A4060" s="173"/>
      <c r="B4060" s="174"/>
      <c r="C4060" s="174" t="s">
        <v>97</v>
      </c>
      <c r="D4060" s="175"/>
      <c r="E4060" s="168"/>
      <c r="F4060" s="176">
        <v>0.48</v>
      </c>
      <c r="G4060" s="177" t="s">
        <v>606</v>
      </c>
      <c r="H4060" s="167">
        <v>2.88</v>
      </c>
      <c r="I4060" s="178">
        <v>1</v>
      </c>
      <c r="J4060" s="167">
        <v>2.88</v>
      </c>
      <c r="K4060" s="132"/>
      <c r="L4060" s="132"/>
      <c r="M4060" s="132"/>
    </row>
    <row r="4061" spans="1:21" s="1" customFormat="1" ht="14.25" outlineLevel="1">
      <c r="A4061" s="173"/>
      <c r="B4061" s="174"/>
      <c r="C4061" s="174" t="s">
        <v>829</v>
      </c>
      <c r="D4061" s="175" t="s">
        <v>91</v>
      </c>
      <c r="E4061" s="168">
        <v>100</v>
      </c>
      <c r="F4061" s="176"/>
      <c r="G4061" s="177"/>
      <c r="H4061" s="167">
        <v>173.95</v>
      </c>
      <c r="I4061" s="178">
        <v>85</v>
      </c>
      <c r="J4061" s="167">
        <v>147.86000000000001</v>
      </c>
      <c r="K4061" s="132"/>
      <c r="L4061" s="132"/>
      <c r="M4061" s="132"/>
    </row>
    <row r="4062" spans="1:21" s="1" customFormat="1" ht="14.25" outlineLevel="1">
      <c r="A4062" s="173"/>
      <c r="B4062" s="174"/>
      <c r="C4062" s="174" t="s">
        <v>830</v>
      </c>
      <c r="D4062" s="175" t="s">
        <v>91</v>
      </c>
      <c r="E4062" s="168">
        <v>65</v>
      </c>
      <c r="F4062" s="176"/>
      <c r="G4062" s="177"/>
      <c r="H4062" s="167">
        <v>113.07</v>
      </c>
      <c r="I4062" s="178">
        <v>52</v>
      </c>
      <c r="J4062" s="167">
        <v>90.45</v>
      </c>
      <c r="K4062" s="132"/>
      <c r="L4062" s="132"/>
      <c r="M4062" s="132"/>
    </row>
    <row r="4063" spans="1:21" s="1" customFormat="1" ht="14.25" outlineLevel="1">
      <c r="A4063" s="180"/>
      <c r="B4063" s="181"/>
      <c r="C4063" s="181" t="s">
        <v>93</v>
      </c>
      <c r="D4063" s="182" t="s">
        <v>94</v>
      </c>
      <c r="E4063" s="183">
        <v>1.87</v>
      </c>
      <c r="F4063" s="184"/>
      <c r="G4063" s="185" t="s">
        <v>1717</v>
      </c>
      <c r="H4063" s="186">
        <v>13.464000000000002</v>
      </c>
      <c r="I4063" s="187"/>
      <c r="J4063" s="186"/>
      <c r="K4063" s="132"/>
      <c r="L4063" s="132"/>
      <c r="M4063" s="132"/>
    </row>
    <row r="4064" spans="1:21" s="1" customFormat="1" ht="15" outlineLevel="1">
      <c r="A4064" s="132"/>
      <c r="B4064" s="132"/>
      <c r="C4064" s="188" t="s">
        <v>95</v>
      </c>
      <c r="D4064" s="132"/>
      <c r="E4064" s="132"/>
      <c r="F4064" s="132"/>
      <c r="G4064" s="245">
        <v>635.79</v>
      </c>
      <c r="H4064" s="245"/>
      <c r="I4064" s="245">
        <v>587.07999999999993</v>
      </c>
      <c r="J4064" s="245"/>
      <c r="K4064" s="132"/>
      <c r="L4064" s="132"/>
      <c r="M4064" s="132"/>
      <c r="O4064" s="113">
        <v>635.79</v>
      </c>
      <c r="P4064" s="113">
        <v>587.07999999999993</v>
      </c>
    </row>
    <row r="4065" spans="1:21" s="1" customFormat="1" ht="39.75" outlineLevel="1">
      <c r="A4065" s="180" t="s">
        <v>637</v>
      </c>
      <c r="B4065" s="181" t="s">
        <v>434</v>
      </c>
      <c r="C4065" s="181" t="s">
        <v>359</v>
      </c>
      <c r="D4065" s="182" t="s">
        <v>973</v>
      </c>
      <c r="E4065" s="183">
        <v>200</v>
      </c>
      <c r="F4065" s="184">
        <v>75.56</v>
      </c>
      <c r="G4065" s="185" t="s">
        <v>98</v>
      </c>
      <c r="H4065" s="186">
        <v>15112</v>
      </c>
      <c r="I4065" s="187">
        <v>1</v>
      </c>
      <c r="J4065" s="186">
        <v>15112</v>
      </c>
      <c r="K4065" s="132"/>
      <c r="L4065" s="132"/>
      <c r="M4065" s="132"/>
      <c r="R4065" s="1">
        <v>0</v>
      </c>
      <c r="S4065" s="1">
        <v>0</v>
      </c>
      <c r="T4065" s="1">
        <v>0</v>
      </c>
      <c r="U4065" s="1">
        <v>0</v>
      </c>
    </row>
    <row r="4066" spans="1:21" s="1" customFormat="1" ht="15" outlineLevel="1">
      <c r="A4066" s="132"/>
      <c r="B4066" s="132"/>
      <c r="C4066" s="188" t="s">
        <v>95</v>
      </c>
      <c r="D4066" s="132"/>
      <c r="E4066" s="132"/>
      <c r="F4066" s="132"/>
      <c r="G4066" s="245">
        <v>15112</v>
      </c>
      <c r="H4066" s="245"/>
      <c r="I4066" s="245">
        <v>15112</v>
      </c>
      <c r="J4066" s="245"/>
      <c r="K4066" s="132"/>
      <c r="L4066" s="132"/>
      <c r="M4066" s="132"/>
      <c r="O4066" s="1">
        <v>15112</v>
      </c>
      <c r="P4066" s="1">
        <v>15112</v>
      </c>
    </row>
    <row r="4067" spans="1:21" s="1" customFormat="1" ht="57" outlineLevel="1">
      <c r="A4067" s="173" t="s">
        <v>1090</v>
      </c>
      <c r="B4067" s="174" t="s">
        <v>1714</v>
      </c>
      <c r="C4067" s="174" t="s">
        <v>1715</v>
      </c>
      <c r="D4067" s="175" t="s">
        <v>1716</v>
      </c>
      <c r="E4067" s="168">
        <v>1</v>
      </c>
      <c r="F4067" s="176"/>
      <c r="G4067" s="177"/>
      <c r="H4067" s="167"/>
      <c r="I4067" s="178" t="s">
        <v>98</v>
      </c>
      <c r="J4067" s="167"/>
      <c r="K4067" s="132"/>
      <c r="L4067" s="132"/>
      <c r="M4067" s="132"/>
      <c r="R4067" s="1">
        <v>24.16</v>
      </c>
      <c r="S4067" s="1">
        <v>20.54</v>
      </c>
      <c r="T4067" s="1">
        <v>15.7</v>
      </c>
      <c r="U4067" s="1">
        <v>12.56</v>
      </c>
    </row>
    <row r="4068" spans="1:21" s="1" customFormat="1" ht="14.25" outlineLevel="1">
      <c r="A4068" s="173"/>
      <c r="B4068" s="174"/>
      <c r="C4068" s="174" t="s">
        <v>88</v>
      </c>
      <c r="D4068" s="175"/>
      <c r="E4068" s="168"/>
      <c r="F4068" s="176">
        <v>24.16</v>
      </c>
      <c r="G4068" s="177" t="s">
        <v>98</v>
      </c>
      <c r="H4068" s="167">
        <v>24.16</v>
      </c>
      <c r="I4068" s="178">
        <v>1</v>
      </c>
      <c r="J4068" s="167">
        <v>24.16</v>
      </c>
      <c r="K4068" s="132"/>
      <c r="L4068" s="132"/>
      <c r="M4068" s="132"/>
      <c r="Q4068" s="1">
        <v>24.16</v>
      </c>
    </row>
    <row r="4069" spans="1:21" s="1" customFormat="1" ht="14.25" outlineLevel="1">
      <c r="A4069" s="173"/>
      <c r="B4069" s="174"/>
      <c r="C4069" s="174" t="s">
        <v>89</v>
      </c>
      <c r="D4069" s="175"/>
      <c r="E4069" s="168"/>
      <c r="F4069" s="176">
        <v>23.88</v>
      </c>
      <c r="G4069" s="177" t="s">
        <v>98</v>
      </c>
      <c r="H4069" s="167">
        <v>23.88</v>
      </c>
      <c r="I4069" s="178">
        <v>1</v>
      </c>
      <c r="J4069" s="167">
        <v>23.88</v>
      </c>
      <c r="K4069" s="132"/>
      <c r="L4069" s="132"/>
      <c r="M4069" s="132"/>
    </row>
    <row r="4070" spans="1:21" s="1" customFormat="1" ht="14.25" outlineLevel="1">
      <c r="A4070" s="173"/>
      <c r="B4070" s="174"/>
      <c r="C4070" s="174" t="s">
        <v>97</v>
      </c>
      <c r="D4070" s="175"/>
      <c r="E4070" s="168"/>
      <c r="F4070" s="176">
        <v>0.48</v>
      </c>
      <c r="G4070" s="177" t="s">
        <v>98</v>
      </c>
      <c r="H4070" s="167">
        <v>0.48</v>
      </c>
      <c r="I4070" s="178">
        <v>1</v>
      </c>
      <c r="J4070" s="167">
        <v>0.48</v>
      </c>
      <c r="K4070" s="132"/>
      <c r="L4070" s="132"/>
      <c r="M4070" s="132"/>
    </row>
    <row r="4071" spans="1:21" s="1" customFormat="1" ht="14.25" outlineLevel="1">
      <c r="A4071" s="173"/>
      <c r="B4071" s="174"/>
      <c r="C4071" s="174" t="s">
        <v>829</v>
      </c>
      <c r="D4071" s="175" t="s">
        <v>91</v>
      </c>
      <c r="E4071" s="168">
        <v>100</v>
      </c>
      <c r="F4071" s="176"/>
      <c r="G4071" s="177"/>
      <c r="H4071" s="167">
        <v>24.16</v>
      </c>
      <c r="I4071" s="178">
        <v>85</v>
      </c>
      <c r="J4071" s="167">
        <v>20.54</v>
      </c>
      <c r="K4071" s="132"/>
      <c r="L4071" s="132"/>
      <c r="M4071" s="132"/>
    </row>
    <row r="4072" spans="1:21" s="1" customFormat="1" ht="14.25" outlineLevel="1">
      <c r="A4072" s="173"/>
      <c r="B4072" s="174"/>
      <c r="C4072" s="174" t="s">
        <v>830</v>
      </c>
      <c r="D4072" s="175" t="s">
        <v>91</v>
      </c>
      <c r="E4072" s="168">
        <v>65</v>
      </c>
      <c r="F4072" s="176"/>
      <c r="G4072" s="177"/>
      <c r="H4072" s="167">
        <v>15.7</v>
      </c>
      <c r="I4072" s="178">
        <v>52</v>
      </c>
      <c r="J4072" s="167">
        <v>12.56</v>
      </c>
      <c r="K4072" s="132"/>
      <c r="L4072" s="132"/>
      <c r="M4072" s="132"/>
    </row>
    <row r="4073" spans="1:21" s="1" customFormat="1" ht="14.25" outlineLevel="1">
      <c r="A4073" s="180"/>
      <c r="B4073" s="181"/>
      <c r="C4073" s="181" t="s">
        <v>93</v>
      </c>
      <c r="D4073" s="182" t="s">
        <v>94</v>
      </c>
      <c r="E4073" s="183">
        <v>1.87</v>
      </c>
      <c r="F4073" s="184"/>
      <c r="G4073" s="185" t="s">
        <v>98</v>
      </c>
      <c r="H4073" s="186">
        <v>1.87</v>
      </c>
      <c r="I4073" s="187"/>
      <c r="J4073" s="186"/>
      <c r="K4073" s="132"/>
      <c r="L4073" s="132"/>
      <c r="M4073" s="132"/>
    </row>
    <row r="4074" spans="1:21" s="1" customFormat="1" ht="15" outlineLevel="1">
      <c r="A4074" s="132"/>
      <c r="B4074" s="132"/>
      <c r="C4074" s="188" t="s">
        <v>95</v>
      </c>
      <c r="D4074" s="132"/>
      <c r="E4074" s="132"/>
      <c r="F4074" s="132"/>
      <c r="G4074" s="245">
        <v>88.38</v>
      </c>
      <c r="H4074" s="245"/>
      <c r="I4074" s="245">
        <v>81.62</v>
      </c>
      <c r="J4074" s="245"/>
      <c r="K4074" s="132"/>
      <c r="L4074" s="132"/>
      <c r="M4074" s="132"/>
      <c r="O4074" s="113">
        <v>88.38</v>
      </c>
      <c r="P4074" s="113">
        <v>81.62</v>
      </c>
    </row>
    <row r="4075" spans="1:21" s="1" customFormat="1" ht="42.75" outlineLevel="1">
      <c r="A4075" s="173" t="s">
        <v>638</v>
      </c>
      <c r="B4075" s="174" t="s">
        <v>1718</v>
      </c>
      <c r="C4075" s="174" t="s">
        <v>1719</v>
      </c>
      <c r="D4075" s="175" t="s">
        <v>1720</v>
      </c>
      <c r="E4075" s="168">
        <v>2</v>
      </c>
      <c r="F4075" s="176"/>
      <c r="G4075" s="177"/>
      <c r="H4075" s="167"/>
      <c r="I4075" s="178" t="s">
        <v>98</v>
      </c>
      <c r="J4075" s="167"/>
      <c r="K4075" s="132"/>
      <c r="L4075" s="132"/>
      <c r="M4075" s="132"/>
      <c r="R4075" s="1">
        <v>111.94</v>
      </c>
      <c r="S4075" s="1">
        <v>95.15</v>
      </c>
      <c r="T4075" s="1">
        <v>72.760000000000005</v>
      </c>
      <c r="U4075" s="1">
        <v>58.21</v>
      </c>
    </row>
    <row r="4076" spans="1:21" s="1" customFormat="1" ht="14.25" outlineLevel="1">
      <c r="A4076" s="173"/>
      <c r="B4076" s="174"/>
      <c r="C4076" s="174" t="s">
        <v>88</v>
      </c>
      <c r="D4076" s="175"/>
      <c r="E4076" s="168"/>
      <c r="F4076" s="176">
        <v>46.64</v>
      </c>
      <c r="G4076" s="177" t="s">
        <v>771</v>
      </c>
      <c r="H4076" s="167">
        <v>111.94</v>
      </c>
      <c r="I4076" s="178">
        <v>1</v>
      </c>
      <c r="J4076" s="167">
        <v>111.94</v>
      </c>
      <c r="K4076" s="132"/>
      <c r="L4076" s="132"/>
      <c r="M4076" s="132"/>
      <c r="Q4076" s="1">
        <v>111.94</v>
      </c>
    </row>
    <row r="4077" spans="1:21" s="1" customFormat="1" ht="14.25" outlineLevel="1">
      <c r="A4077" s="173"/>
      <c r="B4077" s="174"/>
      <c r="C4077" s="174" t="s">
        <v>89</v>
      </c>
      <c r="D4077" s="175"/>
      <c r="E4077" s="168"/>
      <c r="F4077" s="176">
        <v>23.72</v>
      </c>
      <c r="G4077" s="177" t="s">
        <v>771</v>
      </c>
      <c r="H4077" s="167">
        <v>56.93</v>
      </c>
      <c r="I4077" s="178">
        <v>1</v>
      </c>
      <c r="J4077" s="167">
        <v>56.93</v>
      </c>
      <c r="K4077" s="132"/>
      <c r="L4077" s="132"/>
      <c r="M4077" s="132"/>
    </row>
    <row r="4078" spans="1:21" s="1" customFormat="1" ht="14.25" outlineLevel="1">
      <c r="A4078" s="173"/>
      <c r="B4078" s="174"/>
      <c r="C4078" s="174" t="s">
        <v>97</v>
      </c>
      <c r="D4078" s="175"/>
      <c r="E4078" s="168"/>
      <c r="F4078" s="176">
        <v>5.21</v>
      </c>
      <c r="G4078" s="177" t="s">
        <v>98</v>
      </c>
      <c r="H4078" s="167">
        <v>10.42</v>
      </c>
      <c r="I4078" s="178">
        <v>1</v>
      </c>
      <c r="J4078" s="167">
        <v>10.42</v>
      </c>
      <c r="K4078" s="132"/>
      <c r="L4078" s="132"/>
      <c r="M4078" s="132"/>
    </row>
    <row r="4079" spans="1:21" s="1" customFormat="1" ht="14.25" outlineLevel="1">
      <c r="A4079" s="173"/>
      <c r="B4079" s="174"/>
      <c r="C4079" s="174" t="s">
        <v>829</v>
      </c>
      <c r="D4079" s="175" t="s">
        <v>91</v>
      </c>
      <c r="E4079" s="168">
        <v>100</v>
      </c>
      <c r="F4079" s="176"/>
      <c r="G4079" s="177"/>
      <c r="H4079" s="167">
        <v>111.94</v>
      </c>
      <c r="I4079" s="178">
        <v>85</v>
      </c>
      <c r="J4079" s="167">
        <v>95.15</v>
      </c>
      <c r="K4079" s="132"/>
      <c r="L4079" s="132"/>
      <c r="M4079" s="132"/>
    </row>
    <row r="4080" spans="1:21" s="1" customFormat="1" ht="14.25" outlineLevel="1">
      <c r="A4080" s="173"/>
      <c r="B4080" s="174"/>
      <c r="C4080" s="174" t="s">
        <v>830</v>
      </c>
      <c r="D4080" s="175" t="s">
        <v>91</v>
      </c>
      <c r="E4080" s="168">
        <v>65</v>
      </c>
      <c r="F4080" s="176"/>
      <c r="G4080" s="177"/>
      <c r="H4080" s="167">
        <v>72.760000000000005</v>
      </c>
      <c r="I4080" s="178">
        <v>52</v>
      </c>
      <c r="J4080" s="167">
        <v>58.21</v>
      </c>
      <c r="K4080" s="132"/>
      <c r="L4080" s="132"/>
      <c r="M4080" s="132"/>
    </row>
    <row r="4081" spans="1:32" s="1" customFormat="1" ht="14.25" outlineLevel="1">
      <c r="A4081" s="180"/>
      <c r="B4081" s="181"/>
      <c r="C4081" s="181" t="s">
        <v>93</v>
      </c>
      <c r="D4081" s="182" t="s">
        <v>94</v>
      </c>
      <c r="E4081" s="183">
        <v>3.61</v>
      </c>
      <c r="F4081" s="184"/>
      <c r="G4081" s="185" t="s">
        <v>771</v>
      </c>
      <c r="H4081" s="186">
        <v>8.6639999999999997</v>
      </c>
      <c r="I4081" s="187"/>
      <c r="J4081" s="186"/>
      <c r="K4081" s="132"/>
      <c r="L4081" s="132"/>
      <c r="M4081" s="132"/>
    </row>
    <row r="4082" spans="1:32" s="1" customFormat="1" ht="15" outlineLevel="1">
      <c r="A4082" s="132"/>
      <c r="B4082" s="132"/>
      <c r="C4082" s="188" t="s">
        <v>95</v>
      </c>
      <c r="D4082" s="132"/>
      <c r="E4082" s="132"/>
      <c r="F4082" s="132"/>
      <c r="G4082" s="245">
        <v>363.99</v>
      </c>
      <c r="H4082" s="245"/>
      <c r="I4082" s="245">
        <v>332.65</v>
      </c>
      <c r="J4082" s="245"/>
      <c r="K4082" s="132"/>
      <c r="L4082" s="132"/>
      <c r="M4082" s="132"/>
      <c r="O4082" s="113">
        <v>363.99</v>
      </c>
      <c r="P4082" s="113">
        <v>332.65</v>
      </c>
    </row>
    <row r="4083" spans="1:32" s="1" customFormat="1" outlineLevel="1">
      <c r="A4083" s="132"/>
      <c r="B4083" s="132"/>
      <c r="C4083" s="132"/>
      <c r="D4083" s="132"/>
      <c r="E4083" s="132"/>
      <c r="F4083" s="132"/>
      <c r="G4083" s="132"/>
      <c r="H4083" s="132"/>
      <c r="I4083" s="132"/>
      <c r="J4083" s="132"/>
      <c r="K4083" s="132"/>
      <c r="L4083" s="132"/>
      <c r="M4083" s="132"/>
    </row>
    <row r="4084" spans="1:32" s="1" customFormat="1" ht="15" outlineLevel="1">
      <c r="A4084" s="253" t="s">
        <v>1721</v>
      </c>
      <c r="B4084" s="253"/>
      <c r="C4084" s="253"/>
      <c r="D4084" s="253"/>
      <c r="E4084" s="253"/>
      <c r="F4084" s="253"/>
      <c r="G4084" s="245">
        <v>27948.340000000004</v>
      </c>
      <c r="H4084" s="245"/>
      <c r="I4084" s="245">
        <v>27198.51</v>
      </c>
      <c r="J4084" s="245"/>
      <c r="K4084" s="132"/>
      <c r="L4084" s="132"/>
      <c r="M4084" s="132"/>
      <c r="AF4084" s="117" t="s">
        <v>1721</v>
      </c>
    </row>
    <row r="4085" spans="1:32" s="1" customFormat="1" outlineLevel="1">
      <c r="A4085" s="132"/>
      <c r="B4085" s="132"/>
      <c r="C4085" s="132"/>
      <c r="D4085" s="132"/>
      <c r="E4085" s="132"/>
      <c r="F4085" s="132"/>
      <c r="G4085" s="132"/>
      <c r="H4085" s="132"/>
      <c r="I4085" s="132"/>
      <c r="J4085" s="132"/>
      <c r="K4085" s="132"/>
      <c r="L4085" s="132"/>
      <c r="M4085" s="132"/>
    </row>
    <row r="4086" spans="1:32" s="1" customFormat="1" outlineLevel="1">
      <c r="A4086" s="132"/>
      <c r="B4086" s="132"/>
      <c r="C4086" s="132"/>
      <c r="D4086" s="132"/>
      <c r="E4086" s="132"/>
      <c r="F4086" s="132"/>
      <c r="G4086" s="132"/>
      <c r="H4086" s="132"/>
      <c r="I4086" s="132"/>
      <c r="J4086" s="132"/>
      <c r="K4086" s="132"/>
      <c r="L4086" s="132"/>
      <c r="M4086" s="132"/>
    </row>
    <row r="4087" spans="1:32" s="1" customFormat="1" outlineLevel="1">
      <c r="A4087" s="132"/>
      <c r="B4087" s="132"/>
      <c r="C4087" s="132"/>
      <c r="D4087" s="132"/>
      <c r="E4087" s="132"/>
      <c r="F4087" s="132"/>
      <c r="G4087" s="132"/>
      <c r="H4087" s="132"/>
      <c r="I4087" s="132"/>
      <c r="J4087" s="132"/>
      <c r="K4087" s="132"/>
      <c r="L4087" s="132"/>
      <c r="M4087" s="132"/>
    </row>
    <row r="4088" spans="1:32" s="1" customFormat="1" ht="16.5" outlineLevel="1">
      <c r="A4088" s="244" t="s">
        <v>1722</v>
      </c>
      <c r="B4088" s="244"/>
      <c r="C4088" s="244"/>
      <c r="D4088" s="244"/>
      <c r="E4088" s="244"/>
      <c r="F4088" s="244"/>
      <c r="G4088" s="244"/>
      <c r="H4088" s="244"/>
      <c r="I4088" s="244"/>
      <c r="J4088" s="244"/>
      <c r="K4088" s="132"/>
      <c r="L4088" s="132"/>
      <c r="M4088" s="132"/>
      <c r="AE4088" s="97" t="s">
        <v>1722</v>
      </c>
    </row>
    <row r="4089" spans="1:32" s="1" customFormat="1" ht="28.5" outlineLevel="1">
      <c r="A4089" s="173" t="s">
        <v>640</v>
      </c>
      <c r="B4089" s="174" t="s">
        <v>1723</v>
      </c>
      <c r="C4089" s="174" t="s">
        <v>1724</v>
      </c>
      <c r="D4089" s="175" t="s">
        <v>460</v>
      </c>
      <c r="E4089" s="168">
        <v>4</v>
      </c>
      <c r="F4089" s="176"/>
      <c r="G4089" s="177"/>
      <c r="H4089" s="167"/>
      <c r="I4089" s="178" t="s">
        <v>98</v>
      </c>
      <c r="J4089" s="167"/>
      <c r="K4089" s="132"/>
      <c r="L4089" s="132"/>
      <c r="M4089" s="132"/>
      <c r="R4089" s="1">
        <v>112.17</v>
      </c>
      <c r="S4089" s="1">
        <v>95.34</v>
      </c>
      <c r="T4089" s="1">
        <v>84.13</v>
      </c>
      <c r="U4089" s="1">
        <v>67.3</v>
      </c>
    </row>
    <row r="4090" spans="1:32" s="1" customFormat="1" ht="14.25" outlineLevel="1">
      <c r="A4090" s="173"/>
      <c r="B4090" s="174"/>
      <c r="C4090" s="174" t="s">
        <v>88</v>
      </c>
      <c r="D4090" s="175"/>
      <c r="E4090" s="168"/>
      <c r="F4090" s="176">
        <v>29.21</v>
      </c>
      <c r="G4090" s="177" t="s">
        <v>771</v>
      </c>
      <c r="H4090" s="167">
        <v>140.21</v>
      </c>
      <c r="I4090" s="178">
        <v>1</v>
      </c>
      <c r="J4090" s="167">
        <v>140.21</v>
      </c>
      <c r="K4090" s="132"/>
      <c r="L4090" s="132"/>
      <c r="M4090" s="132"/>
      <c r="Q4090" s="1">
        <v>140.21</v>
      </c>
    </row>
    <row r="4091" spans="1:32" s="1" customFormat="1" ht="14.25" outlineLevel="1">
      <c r="A4091" s="173"/>
      <c r="B4091" s="174"/>
      <c r="C4091" s="174" t="s">
        <v>89</v>
      </c>
      <c r="D4091" s="175"/>
      <c r="E4091" s="168"/>
      <c r="F4091" s="176">
        <v>3.58</v>
      </c>
      <c r="G4091" s="177" t="s">
        <v>771</v>
      </c>
      <c r="H4091" s="167">
        <v>17.18</v>
      </c>
      <c r="I4091" s="178">
        <v>1</v>
      </c>
      <c r="J4091" s="167">
        <v>17.18</v>
      </c>
      <c r="K4091" s="132"/>
      <c r="L4091" s="132"/>
      <c r="M4091" s="132"/>
    </row>
    <row r="4092" spans="1:32" s="1" customFormat="1" ht="14.25" outlineLevel="1">
      <c r="A4092" s="173"/>
      <c r="B4092" s="174"/>
      <c r="C4092" s="174" t="s">
        <v>97</v>
      </c>
      <c r="D4092" s="175"/>
      <c r="E4092" s="168"/>
      <c r="F4092" s="176">
        <v>0.94</v>
      </c>
      <c r="G4092" s="177" t="s">
        <v>98</v>
      </c>
      <c r="H4092" s="167">
        <v>3.76</v>
      </c>
      <c r="I4092" s="178">
        <v>1</v>
      </c>
      <c r="J4092" s="167">
        <v>3.76</v>
      </c>
      <c r="K4092" s="132"/>
      <c r="L4092" s="132"/>
      <c r="M4092" s="132"/>
    </row>
    <row r="4093" spans="1:32" s="1" customFormat="1" ht="14.25" outlineLevel="1">
      <c r="A4093" s="173"/>
      <c r="B4093" s="174"/>
      <c r="C4093" s="174" t="s">
        <v>829</v>
      </c>
      <c r="D4093" s="175" t="s">
        <v>91</v>
      </c>
      <c r="E4093" s="168">
        <v>80</v>
      </c>
      <c r="F4093" s="176"/>
      <c r="G4093" s="177"/>
      <c r="H4093" s="167">
        <v>112.17</v>
      </c>
      <c r="I4093" s="178">
        <v>68</v>
      </c>
      <c r="J4093" s="167">
        <v>95.34</v>
      </c>
      <c r="K4093" s="132"/>
      <c r="L4093" s="132"/>
      <c r="M4093" s="132"/>
    </row>
    <row r="4094" spans="1:32" s="1" customFormat="1" ht="14.25" outlineLevel="1">
      <c r="A4094" s="173"/>
      <c r="B4094" s="174"/>
      <c r="C4094" s="174" t="s">
        <v>830</v>
      </c>
      <c r="D4094" s="175" t="s">
        <v>91</v>
      </c>
      <c r="E4094" s="168">
        <v>60</v>
      </c>
      <c r="F4094" s="176"/>
      <c r="G4094" s="177"/>
      <c r="H4094" s="167">
        <v>84.13</v>
      </c>
      <c r="I4094" s="178">
        <v>48</v>
      </c>
      <c r="J4094" s="167">
        <v>67.3</v>
      </c>
      <c r="K4094" s="132"/>
      <c r="L4094" s="132"/>
      <c r="M4094" s="132"/>
    </row>
    <row r="4095" spans="1:32" s="1" customFormat="1" ht="14.25" outlineLevel="1">
      <c r="A4095" s="180"/>
      <c r="B4095" s="181"/>
      <c r="C4095" s="181" t="s">
        <v>93</v>
      </c>
      <c r="D4095" s="182" t="s">
        <v>94</v>
      </c>
      <c r="E4095" s="183">
        <v>2.67</v>
      </c>
      <c r="F4095" s="184"/>
      <c r="G4095" s="185" t="s">
        <v>771</v>
      </c>
      <c r="H4095" s="186">
        <v>12.815999999999999</v>
      </c>
      <c r="I4095" s="187"/>
      <c r="J4095" s="186"/>
      <c r="K4095" s="132"/>
      <c r="L4095" s="132"/>
      <c r="M4095" s="132"/>
    </row>
    <row r="4096" spans="1:32" s="1" customFormat="1" ht="15" outlineLevel="1">
      <c r="A4096" s="132"/>
      <c r="B4096" s="132"/>
      <c r="C4096" s="188" t="s">
        <v>95</v>
      </c>
      <c r="D4096" s="132"/>
      <c r="E4096" s="132"/>
      <c r="F4096" s="132"/>
      <c r="G4096" s="245">
        <v>357.45000000000005</v>
      </c>
      <c r="H4096" s="245"/>
      <c r="I4096" s="245">
        <v>323.78999999999996</v>
      </c>
      <c r="J4096" s="245"/>
      <c r="K4096" s="132"/>
      <c r="L4096" s="132"/>
      <c r="M4096" s="132"/>
      <c r="O4096" s="113">
        <v>357.45000000000005</v>
      </c>
      <c r="P4096" s="113">
        <v>323.78999999999996</v>
      </c>
    </row>
    <row r="4097" spans="1:21" s="1" customFormat="1" ht="54" outlineLevel="1">
      <c r="A4097" s="180" t="s">
        <v>641</v>
      </c>
      <c r="B4097" s="181" t="s">
        <v>434</v>
      </c>
      <c r="C4097" s="181" t="s">
        <v>360</v>
      </c>
      <c r="D4097" s="182" t="s">
        <v>454</v>
      </c>
      <c r="E4097" s="183">
        <v>4</v>
      </c>
      <c r="F4097" s="184">
        <v>4117.93</v>
      </c>
      <c r="G4097" s="185" t="s">
        <v>98</v>
      </c>
      <c r="H4097" s="186">
        <v>16471.72</v>
      </c>
      <c r="I4097" s="187">
        <v>1</v>
      </c>
      <c r="J4097" s="186">
        <v>16471.72</v>
      </c>
      <c r="K4097" s="132"/>
      <c r="L4097" s="132"/>
      <c r="M4097" s="132"/>
      <c r="R4097" s="1">
        <v>0</v>
      </c>
      <c r="S4097" s="1">
        <v>0</v>
      </c>
      <c r="T4097" s="1">
        <v>0</v>
      </c>
      <c r="U4097" s="1">
        <v>0</v>
      </c>
    </row>
    <row r="4098" spans="1:21" s="1" customFormat="1" ht="15" outlineLevel="1">
      <c r="A4098" s="132"/>
      <c r="B4098" s="132"/>
      <c r="C4098" s="188" t="s">
        <v>95</v>
      </c>
      <c r="D4098" s="132"/>
      <c r="E4098" s="132"/>
      <c r="F4098" s="132"/>
      <c r="G4098" s="245">
        <v>16471.72</v>
      </c>
      <c r="H4098" s="245"/>
      <c r="I4098" s="245">
        <v>16471.72</v>
      </c>
      <c r="J4098" s="245"/>
      <c r="K4098" s="132"/>
      <c r="L4098" s="132"/>
      <c r="M4098" s="132"/>
      <c r="O4098" s="1">
        <v>16471.72</v>
      </c>
      <c r="P4098" s="1">
        <v>16471.72</v>
      </c>
    </row>
    <row r="4099" spans="1:21" s="1" customFormat="1" ht="28.5" outlineLevel="1">
      <c r="A4099" s="173" t="s">
        <v>643</v>
      </c>
      <c r="B4099" s="174" t="s">
        <v>1630</v>
      </c>
      <c r="C4099" s="174" t="s">
        <v>1631</v>
      </c>
      <c r="D4099" s="175" t="s">
        <v>460</v>
      </c>
      <c r="E4099" s="168">
        <v>1</v>
      </c>
      <c r="F4099" s="176"/>
      <c r="G4099" s="177"/>
      <c r="H4099" s="167"/>
      <c r="I4099" s="178" t="s">
        <v>98</v>
      </c>
      <c r="J4099" s="167"/>
      <c r="K4099" s="132"/>
      <c r="L4099" s="132"/>
      <c r="M4099" s="132"/>
      <c r="R4099" s="1">
        <v>38.82</v>
      </c>
      <c r="S4099" s="1">
        <v>32.99</v>
      </c>
      <c r="T4099" s="1">
        <v>29.11</v>
      </c>
      <c r="U4099" s="1">
        <v>23.29</v>
      </c>
    </row>
    <row r="4100" spans="1:21" s="1" customFormat="1" ht="14.25" outlineLevel="1">
      <c r="A4100" s="173"/>
      <c r="B4100" s="174"/>
      <c r="C4100" s="174" t="s">
        <v>88</v>
      </c>
      <c r="D4100" s="175"/>
      <c r="E4100" s="168"/>
      <c r="F4100" s="176">
        <v>36.76</v>
      </c>
      <c r="G4100" s="177" t="s">
        <v>1666</v>
      </c>
      <c r="H4100" s="167">
        <v>48.52</v>
      </c>
      <c r="I4100" s="178">
        <v>1</v>
      </c>
      <c r="J4100" s="167">
        <v>48.52</v>
      </c>
      <c r="K4100" s="132"/>
      <c r="L4100" s="132"/>
      <c r="M4100" s="132"/>
      <c r="Q4100" s="1">
        <v>48.52</v>
      </c>
    </row>
    <row r="4101" spans="1:21" s="1" customFormat="1" ht="14.25" outlineLevel="1">
      <c r="A4101" s="173"/>
      <c r="B4101" s="174"/>
      <c r="C4101" s="174" t="s">
        <v>89</v>
      </c>
      <c r="D4101" s="175"/>
      <c r="E4101" s="168"/>
      <c r="F4101" s="176">
        <v>0.25</v>
      </c>
      <c r="G4101" s="177" t="s">
        <v>1666</v>
      </c>
      <c r="H4101" s="167">
        <v>0.33</v>
      </c>
      <c r="I4101" s="178">
        <v>1</v>
      </c>
      <c r="J4101" s="167">
        <v>0.33</v>
      </c>
      <c r="K4101" s="132"/>
      <c r="L4101" s="132"/>
      <c r="M4101" s="132"/>
    </row>
    <row r="4102" spans="1:21" s="1" customFormat="1" ht="14.25" outlineLevel="1">
      <c r="A4102" s="173"/>
      <c r="B4102" s="174"/>
      <c r="C4102" s="174" t="s">
        <v>97</v>
      </c>
      <c r="D4102" s="175"/>
      <c r="E4102" s="168"/>
      <c r="F4102" s="176">
        <v>4.34</v>
      </c>
      <c r="G4102" s="177" t="s">
        <v>98</v>
      </c>
      <c r="H4102" s="167">
        <v>4.34</v>
      </c>
      <c r="I4102" s="178">
        <v>1</v>
      </c>
      <c r="J4102" s="167">
        <v>4.34</v>
      </c>
      <c r="K4102" s="132"/>
      <c r="L4102" s="132"/>
      <c r="M4102" s="132"/>
    </row>
    <row r="4103" spans="1:21" s="1" customFormat="1" ht="14.25" outlineLevel="1">
      <c r="A4103" s="173"/>
      <c r="B4103" s="174"/>
      <c r="C4103" s="174" t="s">
        <v>829</v>
      </c>
      <c r="D4103" s="175" t="s">
        <v>91</v>
      </c>
      <c r="E4103" s="168">
        <v>80</v>
      </c>
      <c r="F4103" s="176"/>
      <c r="G4103" s="177"/>
      <c r="H4103" s="167">
        <v>38.82</v>
      </c>
      <c r="I4103" s="178">
        <v>68</v>
      </c>
      <c r="J4103" s="167">
        <v>32.99</v>
      </c>
      <c r="K4103" s="132"/>
      <c r="L4103" s="132"/>
      <c r="M4103" s="132"/>
    </row>
    <row r="4104" spans="1:21" s="1" customFormat="1" ht="14.25" outlineLevel="1">
      <c r="A4104" s="173"/>
      <c r="B4104" s="174"/>
      <c r="C4104" s="174" t="s">
        <v>830</v>
      </c>
      <c r="D4104" s="175" t="s">
        <v>91</v>
      </c>
      <c r="E4104" s="168">
        <v>60</v>
      </c>
      <c r="F4104" s="176"/>
      <c r="G4104" s="177"/>
      <c r="H4104" s="167">
        <v>29.11</v>
      </c>
      <c r="I4104" s="178">
        <v>48</v>
      </c>
      <c r="J4104" s="167">
        <v>23.29</v>
      </c>
      <c r="K4104" s="132"/>
      <c r="L4104" s="132"/>
      <c r="M4104" s="132"/>
    </row>
    <row r="4105" spans="1:21" s="1" customFormat="1" ht="14.25" outlineLevel="1">
      <c r="A4105" s="180"/>
      <c r="B4105" s="181"/>
      <c r="C4105" s="181" t="s">
        <v>93</v>
      </c>
      <c r="D4105" s="182" t="s">
        <v>94</v>
      </c>
      <c r="E4105" s="183">
        <v>3.6</v>
      </c>
      <c r="F4105" s="184"/>
      <c r="G4105" s="185" t="s">
        <v>1666</v>
      </c>
      <c r="H4105" s="186">
        <v>4.7520000000000007</v>
      </c>
      <c r="I4105" s="187"/>
      <c r="J4105" s="186"/>
      <c r="K4105" s="132"/>
      <c r="L4105" s="132"/>
      <c r="M4105" s="132"/>
    </row>
    <row r="4106" spans="1:21" s="1" customFormat="1" ht="15" outlineLevel="1">
      <c r="A4106" s="132"/>
      <c r="B4106" s="132"/>
      <c r="C4106" s="188" t="s">
        <v>95</v>
      </c>
      <c r="D4106" s="132"/>
      <c r="E4106" s="132"/>
      <c r="F4106" s="132"/>
      <c r="G4106" s="245">
        <v>121.12</v>
      </c>
      <c r="H4106" s="245"/>
      <c r="I4106" s="245">
        <v>109.47</v>
      </c>
      <c r="J4106" s="245"/>
      <c r="K4106" s="132"/>
      <c r="L4106" s="132"/>
      <c r="M4106" s="132"/>
      <c r="O4106" s="113">
        <v>121.12</v>
      </c>
      <c r="P4106" s="113">
        <v>109.47</v>
      </c>
    </row>
    <row r="4107" spans="1:21" s="1" customFormat="1" ht="28.5" outlineLevel="1">
      <c r="A4107" s="180" t="s">
        <v>644</v>
      </c>
      <c r="B4107" s="181" t="s">
        <v>1725</v>
      </c>
      <c r="C4107" s="181" t="s">
        <v>1726</v>
      </c>
      <c r="D4107" s="182" t="s">
        <v>454</v>
      </c>
      <c r="E4107" s="183">
        <v>1</v>
      </c>
      <c r="F4107" s="184">
        <v>5415.89</v>
      </c>
      <c r="G4107" s="185" t="s">
        <v>98</v>
      </c>
      <c r="H4107" s="186">
        <v>5415.89</v>
      </c>
      <c r="I4107" s="187">
        <v>1</v>
      </c>
      <c r="J4107" s="186">
        <v>5415.89</v>
      </c>
      <c r="K4107" s="132"/>
      <c r="L4107" s="132"/>
      <c r="M4107" s="132"/>
      <c r="R4107" s="1">
        <v>0</v>
      </c>
      <c r="S4107" s="1">
        <v>0</v>
      </c>
      <c r="T4107" s="1">
        <v>0</v>
      </c>
      <c r="U4107" s="1">
        <v>0</v>
      </c>
    </row>
    <row r="4108" spans="1:21" s="1" customFormat="1" ht="15" outlineLevel="1">
      <c r="A4108" s="132"/>
      <c r="B4108" s="132"/>
      <c r="C4108" s="188" t="s">
        <v>95</v>
      </c>
      <c r="D4108" s="132"/>
      <c r="E4108" s="132"/>
      <c r="F4108" s="132"/>
      <c r="G4108" s="245">
        <v>5415.89</v>
      </c>
      <c r="H4108" s="245"/>
      <c r="I4108" s="245">
        <v>5415.89</v>
      </c>
      <c r="J4108" s="245"/>
      <c r="K4108" s="132"/>
      <c r="L4108" s="132"/>
      <c r="M4108" s="132"/>
      <c r="O4108" s="1">
        <v>5415.89</v>
      </c>
      <c r="P4108" s="1">
        <v>5415.89</v>
      </c>
    </row>
    <row r="4109" spans="1:21" s="1" customFormat="1" ht="28.5" outlineLevel="1">
      <c r="A4109" s="173" t="s">
        <v>645</v>
      </c>
      <c r="B4109" s="174" t="s">
        <v>1669</v>
      </c>
      <c r="C4109" s="174" t="s">
        <v>1670</v>
      </c>
      <c r="D4109" s="175" t="s">
        <v>460</v>
      </c>
      <c r="E4109" s="168">
        <v>1</v>
      </c>
      <c r="F4109" s="176"/>
      <c r="G4109" s="177"/>
      <c r="H4109" s="167"/>
      <c r="I4109" s="178" t="s">
        <v>98</v>
      </c>
      <c r="J4109" s="167"/>
      <c r="K4109" s="132"/>
      <c r="L4109" s="132"/>
      <c r="M4109" s="132"/>
      <c r="R4109" s="1">
        <v>65.040000000000006</v>
      </c>
      <c r="S4109" s="1">
        <v>55.28</v>
      </c>
      <c r="T4109" s="1">
        <v>48.78</v>
      </c>
      <c r="U4109" s="1">
        <v>39.020000000000003</v>
      </c>
    </row>
    <row r="4110" spans="1:21" s="1" customFormat="1" ht="14.25" outlineLevel="1">
      <c r="A4110" s="173"/>
      <c r="B4110" s="174"/>
      <c r="C4110" s="174" t="s">
        <v>88</v>
      </c>
      <c r="D4110" s="175"/>
      <c r="E4110" s="168"/>
      <c r="F4110" s="176">
        <v>65.03</v>
      </c>
      <c r="G4110" s="177" t="s">
        <v>771</v>
      </c>
      <c r="H4110" s="167">
        <v>78.040000000000006</v>
      </c>
      <c r="I4110" s="178">
        <v>1</v>
      </c>
      <c r="J4110" s="167">
        <v>78.040000000000006</v>
      </c>
      <c r="K4110" s="132"/>
      <c r="L4110" s="132"/>
      <c r="M4110" s="132"/>
      <c r="Q4110" s="1">
        <v>78.040000000000006</v>
      </c>
    </row>
    <row r="4111" spans="1:21" s="1" customFormat="1" ht="14.25" outlineLevel="1">
      <c r="A4111" s="173"/>
      <c r="B4111" s="174"/>
      <c r="C4111" s="174" t="s">
        <v>89</v>
      </c>
      <c r="D4111" s="175"/>
      <c r="E4111" s="168"/>
      <c r="F4111" s="176">
        <v>24.3</v>
      </c>
      <c r="G4111" s="177" t="s">
        <v>771</v>
      </c>
      <c r="H4111" s="167">
        <v>29.16</v>
      </c>
      <c r="I4111" s="178">
        <v>1</v>
      </c>
      <c r="J4111" s="167">
        <v>29.16</v>
      </c>
      <c r="K4111" s="132"/>
      <c r="L4111" s="132"/>
      <c r="M4111" s="132"/>
    </row>
    <row r="4112" spans="1:21" s="1" customFormat="1" ht="14.25" outlineLevel="1">
      <c r="A4112" s="173"/>
      <c r="B4112" s="174"/>
      <c r="C4112" s="174" t="s">
        <v>96</v>
      </c>
      <c r="D4112" s="175"/>
      <c r="E4112" s="168"/>
      <c r="F4112" s="176">
        <v>2.72</v>
      </c>
      <c r="G4112" s="177" t="s">
        <v>771</v>
      </c>
      <c r="H4112" s="179">
        <v>3.26</v>
      </c>
      <c r="I4112" s="178">
        <v>1</v>
      </c>
      <c r="J4112" s="179">
        <v>3.26</v>
      </c>
      <c r="K4112" s="132"/>
      <c r="L4112" s="132"/>
      <c r="M4112" s="132"/>
      <c r="Q4112" s="1">
        <v>3.26</v>
      </c>
    </row>
    <row r="4113" spans="1:32" s="1" customFormat="1" ht="14.25" outlineLevel="1">
      <c r="A4113" s="173"/>
      <c r="B4113" s="174"/>
      <c r="C4113" s="174" t="s">
        <v>97</v>
      </c>
      <c r="D4113" s="175"/>
      <c r="E4113" s="168"/>
      <c r="F4113" s="176">
        <v>22.54</v>
      </c>
      <c r="G4113" s="177" t="s">
        <v>98</v>
      </c>
      <c r="H4113" s="167">
        <v>22.54</v>
      </c>
      <c r="I4113" s="178">
        <v>1</v>
      </c>
      <c r="J4113" s="167">
        <v>22.54</v>
      </c>
      <c r="K4113" s="132"/>
      <c r="L4113" s="132"/>
      <c r="M4113" s="132"/>
    </row>
    <row r="4114" spans="1:32" s="1" customFormat="1" ht="14.25" outlineLevel="1">
      <c r="A4114" s="173"/>
      <c r="B4114" s="174"/>
      <c r="C4114" s="174" t="s">
        <v>829</v>
      </c>
      <c r="D4114" s="175" t="s">
        <v>91</v>
      </c>
      <c r="E4114" s="168">
        <v>80</v>
      </c>
      <c r="F4114" s="176"/>
      <c r="G4114" s="177"/>
      <c r="H4114" s="167">
        <v>65.040000000000006</v>
      </c>
      <c r="I4114" s="178">
        <v>68</v>
      </c>
      <c r="J4114" s="167">
        <v>55.28</v>
      </c>
      <c r="K4114" s="132"/>
      <c r="L4114" s="132"/>
      <c r="M4114" s="132"/>
    </row>
    <row r="4115" spans="1:32" s="1" customFormat="1" ht="14.25" outlineLevel="1">
      <c r="A4115" s="173"/>
      <c r="B4115" s="174"/>
      <c r="C4115" s="174" t="s">
        <v>830</v>
      </c>
      <c r="D4115" s="175" t="s">
        <v>91</v>
      </c>
      <c r="E4115" s="168">
        <v>60</v>
      </c>
      <c r="F4115" s="176"/>
      <c r="G4115" s="177"/>
      <c r="H4115" s="167">
        <v>48.78</v>
      </c>
      <c r="I4115" s="178">
        <v>48</v>
      </c>
      <c r="J4115" s="167">
        <v>39.020000000000003</v>
      </c>
      <c r="K4115" s="132"/>
      <c r="L4115" s="132"/>
      <c r="M4115" s="132"/>
    </row>
    <row r="4116" spans="1:32" s="1" customFormat="1" ht="14.25" outlineLevel="1">
      <c r="A4116" s="180"/>
      <c r="B4116" s="181"/>
      <c r="C4116" s="181" t="s">
        <v>93</v>
      </c>
      <c r="D4116" s="182" t="s">
        <v>94</v>
      </c>
      <c r="E4116" s="183">
        <v>6.76</v>
      </c>
      <c r="F4116" s="184"/>
      <c r="G4116" s="185" t="s">
        <v>771</v>
      </c>
      <c r="H4116" s="186">
        <v>8.1120000000000001</v>
      </c>
      <c r="I4116" s="187"/>
      <c r="J4116" s="186"/>
      <c r="K4116" s="132"/>
      <c r="L4116" s="132"/>
      <c r="M4116" s="132"/>
    </row>
    <row r="4117" spans="1:32" s="1" customFormat="1" ht="15" outlineLevel="1">
      <c r="A4117" s="132"/>
      <c r="B4117" s="132"/>
      <c r="C4117" s="188" t="s">
        <v>95</v>
      </c>
      <c r="D4117" s="132"/>
      <c r="E4117" s="132"/>
      <c r="F4117" s="132"/>
      <c r="G4117" s="245">
        <v>243.56</v>
      </c>
      <c r="H4117" s="245"/>
      <c r="I4117" s="245">
        <v>224.04000000000002</v>
      </c>
      <c r="J4117" s="245"/>
      <c r="K4117" s="132"/>
      <c r="L4117" s="132"/>
      <c r="M4117" s="132"/>
      <c r="O4117" s="113">
        <v>243.56</v>
      </c>
      <c r="P4117" s="113">
        <v>224.04000000000002</v>
      </c>
    </row>
    <row r="4118" spans="1:32" s="1" customFormat="1" ht="54" outlineLevel="1">
      <c r="A4118" s="180" t="s">
        <v>646</v>
      </c>
      <c r="B4118" s="181" t="s">
        <v>98</v>
      </c>
      <c r="C4118" s="181" t="s">
        <v>361</v>
      </c>
      <c r="D4118" s="182" t="s">
        <v>973</v>
      </c>
      <c r="E4118" s="183">
        <v>1</v>
      </c>
      <c r="F4118" s="184">
        <v>4046.31</v>
      </c>
      <c r="G4118" s="185" t="s">
        <v>98</v>
      </c>
      <c r="H4118" s="186">
        <v>4046.31</v>
      </c>
      <c r="I4118" s="187">
        <v>1</v>
      </c>
      <c r="J4118" s="186">
        <v>4046.31</v>
      </c>
      <c r="K4118" s="132"/>
      <c r="L4118" s="132"/>
      <c r="M4118" s="132"/>
      <c r="R4118" s="1">
        <v>0</v>
      </c>
      <c r="S4118" s="1">
        <v>0</v>
      </c>
      <c r="T4118" s="1">
        <v>0</v>
      </c>
      <c r="U4118" s="1">
        <v>0</v>
      </c>
    </row>
    <row r="4119" spans="1:32" s="1" customFormat="1" ht="15" outlineLevel="1">
      <c r="A4119" s="132"/>
      <c r="B4119" s="132"/>
      <c r="C4119" s="188" t="s">
        <v>95</v>
      </c>
      <c r="D4119" s="132"/>
      <c r="E4119" s="132"/>
      <c r="F4119" s="132"/>
      <c r="G4119" s="245">
        <v>4046.31</v>
      </c>
      <c r="H4119" s="245"/>
      <c r="I4119" s="245">
        <v>4046.31</v>
      </c>
      <c r="J4119" s="245"/>
      <c r="K4119" s="132"/>
      <c r="L4119" s="132"/>
      <c r="M4119" s="132"/>
      <c r="O4119" s="1">
        <v>4046.31</v>
      </c>
      <c r="P4119" s="1">
        <v>4046.31</v>
      </c>
    </row>
    <row r="4120" spans="1:32" s="1" customFormat="1" ht="57" outlineLevel="1">
      <c r="A4120" s="173" t="s">
        <v>647</v>
      </c>
      <c r="B4120" s="174" t="s">
        <v>1674</v>
      </c>
      <c r="C4120" s="174" t="s">
        <v>1675</v>
      </c>
      <c r="D4120" s="175" t="s">
        <v>460</v>
      </c>
      <c r="E4120" s="168">
        <v>1</v>
      </c>
      <c r="F4120" s="176"/>
      <c r="G4120" s="177"/>
      <c r="H4120" s="167"/>
      <c r="I4120" s="178" t="s">
        <v>98</v>
      </c>
      <c r="J4120" s="167"/>
      <c r="K4120" s="132"/>
      <c r="L4120" s="132"/>
      <c r="M4120" s="132"/>
      <c r="R4120" s="1">
        <v>454.35</v>
      </c>
      <c r="S4120" s="1">
        <v>386.2</v>
      </c>
      <c r="T4120" s="1">
        <v>340.76</v>
      </c>
      <c r="U4120" s="1">
        <v>272.61</v>
      </c>
    </row>
    <row r="4121" spans="1:32" s="1" customFormat="1" ht="14.25" outlineLevel="1">
      <c r="A4121" s="173"/>
      <c r="B4121" s="174"/>
      <c r="C4121" s="174" t="s">
        <v>88</v>
      </c>
      <c r="D4121" s="175"/>
      <c r="E4121" s="168"/>
      <c r="F4121" s="176">
        <v>473.28</v>
      </c>
      <c r="G4121" s="177" t="s">
        <v>771</v>
      </c>
      <c r="H4121" s="167">
        <v>567.94000000000005</v>
      </c>
      <c r="I4121" s="178">
        <v>1</v>
      </c>
      <c r="J4121" s="167">
        <v>567.94000000000005</v>
      </c>
      <c r="K4121" s="132"/>
      <c r="L4121" s="132"/>
      <c r="M4121" s="132"/>
      <c r="Q4121" s="1">
        <v>567.94000000000005</v>
      </c>
    </row>
    <row r="4122" spans="1:32" s="1" customFormat="1" ht="14.25" outlineLevel="1">
      <c r="A4122" s="173"/>
      <c r="B4122" s="174"/>
      <c r="C4122" s="174" t="s">
        <v>97</v>
      </c>
      <c r="D4122" s="175"/>
      <c r="E4122" s="168"/>
      <c r="F4122" s="176">
        <v>9.4700000000000006</v>
      </c>
      <c r="G4122" s="177" t="s">
        <v>98</v>
      </c>
      <c r="H4122" s="167">
        <v>9.4700000000000006</v>
      </c>
      <c r="I4122" s="178">
        <v>1</v>
      </c>
      <c r="J4122" s="167">
        <v>9.4700000000000006</v>
      </c>
      <c r="K4122" s="132"/>
      <c r="L4122" s="132"/>
      <c r="M4122" s="132"/>
    </row>
    <row r="4123" spans="1:32" s="1" customFormat="1" ht="14.25" outlineLevel="1">
      <c r="A4123" s="173"/>
      <c r="B4123" s="174"/>
      <c r="C4123" s="174" t="s">
        <v>829</v>
      </c>
      <c r="D4123" s="175" t="s">
        <v>91</v>
      </c>
      <c r="E4123" s="168">
        <v>80</v>
      </c>
      <c r="F4123" s="176"/>
      <c r="G4123" s="177"/>
      <c r="H4123" s="167">
        <v>454.35</v>
      </c>
      <c r="I4123" s="178">
        <v>68</v>
      </c>
      <c r="J4123" s="167">
        <v>386.2</v>
      </c>
      <c r="K4123" s="132"/>
      <c r="L4123" s="132"/>
      <c r="M4123" s="132"/>
    </row>
    <row r="4124" spans="1:32" s="1" customFormat="1" ht="14.25" outlineLevel="1">
      <c r="A4124" s="173"/>
      <c r="B4124" s="174"/>
      <c r="C4124" s="174" t="s">
        <v>830</v>
      </c>
      <c r="D4124" s="175" t="s">
        <v>91</v>
      </c>
      <c r="E4124" s="168">
        <v>60</v>
      </c>
      <c r="F4124" s="176"/>
      <c r="G4124" s="177"/>
      <c r="H4124" s="167">
        <v>340.76</v>
      </c>
      <c r="I4124" s="178">
        <v>48</v>
      </c>
      <c r="J4124" s="167">
        <v>272.61</v>
      </c>
      <c r="K4124" s="132"/>
      <c r="L4124" s="132"/>
      <c r="M4124" s="132"/>
    </row>
    <row r="4125" spans="1:32" s="1" customFormat="1" ht="14.25" outlineLevel="1">
      <c r="A4125" s="180"/>
      <c r="B4125" s="181"/>
      <c r="C4125" s="181" t="s">
        <v>93</v>
      </c>
      <c r="D4125" s="182" t="s">
        <v>94</v>
      </c>
      <c r="E4125" s="183">
        <v>32</v>
      </c>
      <c r="F4125" s="184"/>
      <c r="G4125" s="185" t="s">
        <v>771</v>
      </c>
      <c r="H4125" s="186">
        <v>38.4</v>
      </c>
      <c r="I4125" s="187"/>
      <c r="J4125" s="186"/>
      <c r="K4125" s="132"/>
      <c r="L4125" s="132"/>
      <c r="M4125" s="132"/>
    </row>
    <row r="4126" spans="1:32" s="1" customFormat="1" ht="15" outlineLevel="1">
      <c r="A4126" s="132"/>
      <c r="B4126" s="132"/>
      <c r="C4126" s="188" t="s">
        <v>95</v>
      </c>
      <c r="D4126" s="132"/>
      <c r="E4126" s="132"/>
      <c r="F4126" s="132"/>
      <c r="G4126" s="245">
        <v>1372.52</v>
      </c>
      <c r="H4126" s="245"/>
      <c r="I4126" s="245">
        <v>1236.2199999999998</v>
      </c>
      <c r="J4126" s="245"/>
      <c r="K4126" s="132"/>
      <c r="L4126" s="132"/>
      <c r="M4126" s="132"/>
      <c r="O4126" s="113">
        <v>1372.52</v>
      </c>
      <c r="P4126" s="113">
        <v>1236.2199999999998</v>
      </c>
    </row>
    <row r="4127" spans="1:32" s="1" customFormat="1" outlineLevel="1">
      <c r="A4127" s="132"/>
      <c r="B4127" s="132"/>
      <c r="C4127" s="132"/>
      <c r="D4127" s="132"/>
      <c r="E4127" s="132"/>
      <c r="F4127" s="132"/>
      <c r="G4127" s="132"/>
      <c r="H4127" s="132"/>
      <c r="I4127" s="132"/>
      <c r="J4127" s="132"/>
      <c r="K4127" s="132"/>
      <c r="L4127" s="132"/>
      <c r="M4127" s="132"/>
    </row>
    <row r="4128" spans="1:32" s="1" customFormat="1" ht="15" outlineLevel="1">
      <c r="A4128" s="253" t="s">
        <v>1727</v>
      </c>
      <c r="B4128" s="253"/>
      <c r="C4128" s="253"/>
      <c r="D4128" s="253"/>
      <c r="E4128" s="253"/>
      <c r="F4128" s="253"/>
      <c r="G4128" s="245">
        <v>28028.570000000003</v>
      </c>
      <c r="H4128" s="245"/>
      <c r="I4128" s="245">
        <v>27827.440000000006</v>
      </c>
      <c r="J4128" s="245"/>
      <c r="K4128" s="132"/>
      <c r="L4128" s="132"/>
      <c r="M4128" s="132"/>
      <c r="AF4128" s="117" t="s">
        <v>1727</v>
      </c>
    </row>
    <row r="4129" spans="1:34" s="1" customFormat="1" outlineLevel="1">
      <c r="A4129" s="132"/>
      <c r="B4129" s="132"/>
      <c r="C4129" s="132"/>
      <c r="D4129" s="132"/>
      <c r="E4129" s="132"/>
      <c r="F4129" s="132"/>
      <c r="G4129" s="132"/>
      <c r="H4129" s="132"/>
      <c r="I4129" s="132"/>
      <c r="J4129" s="132"/>
      <c r="K4129" s="132"/>
      <c r="L4129" s="132"/>
      <c r="M4129" s="132"/>
    </row>
    <row r="4130" spans="1:34" s="1" customFormat="1" outlineLevel="1">
      <c r="A4130" s="132"/>
      <c r="B4130" s="132"/>
      <c r="C4130" s="132"/>
      <c r="D4130" s="132"/>
      <c r="E4130" s="132"/>
      <c r="F4130" s="132"/>
      <c r="G4130" s="132"/>
      <c r="H4130" s="132"/>
      <c r="I4130" s="132"/>
      <c r="J4130" s="132"/>
      <c r="K4130" s="132"/>
      <c r="L4130" s="132"/>
      <c r="M4130" s="132"/>
    </row>
    <row r="4131" spans="1:34" s="1" customFormat="1" outlineLevel="1">
      <c r="A4131" s="132"/>
      <c r="B4131" s="132"/>
      <c r="C4131" s="132"/>
      <c r="D4131" s="132"/>
      <c r="E4131" s="132"/>
      <c r="F4131" s="132"/>
      <c r="G4131" s="132"/>
      <c r="H4131" s="132"/>
      <c r="I4131" s="132"/>
      <c r="J4131" s="132"/>
      <c r="K4131" s="132"/>
      <c r="L4131" s="132"/>
      <c r="M4131" s="132"/>
    </row>
    <row r="4132" spans="1:34" s="1" customFormat="1" ht="15" customHeight="1" outlineLevel="1">
      <c r="A4132" s="240" t="s">
        <v>1728</v>
      </c>
      <c r="B4132" s="240"/>
      <c r="C4132" s="240"/>
      <c r="D4132" s="240"/>
      <c r="E4132" s="240"/>
      <c r="F4132" s="240"/>
      <c r="G4132" s="245">
        <v>110243.51999999999</v>
      </c>
      <c r="H4132" s="245"/>
      <c r="I4132" s="245">
        <v>107405.89999999998</v>
      </c>
      <c r="J4132" s="245"/>
      <c r="K4132" s="132"/>
      <c r="L4132" s="132"/>
      <c r="M4132" s="132"/>
      <c r="AF4132" s="117" t="s">
        <v>1729</v>
      </c>
    </row>
    <row r="4133" spans="1:34" outlineLevel="1"/>
    <row r="4134" spans="1:34" ht="14.25" outlineLevel="1">
      <c r="C4134" s="235" t="s">
        <v>148</v>
      </c>
      <c r="D4134" s="235"/>
      <c r="E4134" s="235"/>
      <c r="F4134" s="235"/>
      <c r="G4134" s="235"/>
      <c r="H4134" s="235"/>
      <c r="I4134" s="241"/>
      <c r="J4134" s="241"/>
      <c r="AH4134" s="84" t="s">
        <v>148</v>
      </c>
    </row>
    <row r="4135" spans="1:34" ht="14.25" outlineLevel="1">
      <c r="C4135" s="235" t="s">
        <v>149</v>
      </c>
      <c r="D4135" s="235"/>
      <c r="E4135" s="235"/>
      <c r="F4135" s="235"/>
      <c r="G4135" s="235"/>
      <c r="H4135" s="235"/>
      <c r="I4135" s="241"/>
      <c r="J4135" s="241"/>
      <c r="AH4135" s="84" t="s">
        <v>149</v>
      </c>
    </row>
    <row r="4136" spans="1:34" ht="14.25" outlineLevel="1">
      <c r="C4136" s="235" t="s">
        <v>150</v>
      </c>
      <c r="D4136" s="235"/>
      <c r="E4136" s="235"/>
      <c r="F4136" s="235"/>
      <c r="G4136" s="235"/>
      <c r="H4136" s="235"/>
      <c r="I4136" s="241">
        <v>107405.9</v>
      </c>
      <c r="J4136" s="241"/>
      <c r="AH4136" s="84" t="s">
        <v>150</v>
      </c>
    </row>
    <row r="4137" spans="1:34" ht="14.25" outlineLevel="1">
      <c r="C4137" s="235" t="s">
        <v>151</v>
      </c>
      <c r="D4137" s="235"/>
      <c r="E4137" s="235"/>
      <c r="F4137" s="235"/>
      <c r="G4137" s="235"/>
      <c r="H4137" s="235"/>
      <c r="I4137" s="241"/>
      <c r="J4137" s="241"/>
      <c r="AH4137" s="84" t="s">
        <v>151</v>
      </c>
    </row>
    <row r="4138" spans="1:34" ht="14.25" outlineLevel="1">
      <c r="C4138" s="235" t="s">
        <v>152</v>
      </c>
      <c r="D4138" s="235"/>
      <c r="E4138" s="235"/>
      <c r="F4138" s="235"/>
      <c r="G4138" s="235"/>
      <c r="H4138" s="235"/>
      <c r="I4138" s="241">
        <v>107405.9</v>
      </c>
      <c r="J4138" s="241"/>
      <c r="AH4138" s="84" t="s">
        <v>152</v>
      </c>
    </row>
    <row r="4139" spans="1:34" ht="14.25" outlineLevel="1">
      <c r="C4139" s="127"/>
      <c r="D4139" s="127"/>
      <c r="E4139" s="127"/>
      <c r="F4139" s="127"/>
      <c r="G4139" s="127"/>
      <c r="H4139" s="127"/>
      <c r="I4139" s="128"/>
      <c r="J4139" s="128"/>
      <c r="AH4139" s="84"/>
    </row>
    <row r="4140" spans="1:34" ht="30" outlineLevel="1">
      <c r="C4140" s="130" t="s">
        <v>299</v>
      </c>
      <c r="D4140" s="127"/>
      <c r="E4140" s="127"/>
      <c r="F4140" s="127"/>
      <c r="G4140" s="127"/>
      <c r="H4140" s="127"/>
      <c r="I4140" s="128"/>
      <c r="J4140" s="128"/>
      <c r="AH4140" s="84"/>
    </row>
    <row r="4141" spans="1:34" ht="14.25" outlineLevel="1">
      <c r="C4141" s="235" t="s">
        <v>300</v>
      </c>
      <c r="D4141" s="235"/>
      <c r="E4141" s="235"/>
      <c r="F4141" s="235"/>
      <c r="G4141" s="235"/>
      <c r="H4141" s="235"/>
      <c r="I4141" s="128"/>
      <c r="J4141" s="128">
        <v>0</v>
      </c>
      <c r="AH4141" s="84"/>
    </row>
    <row r="4142" spans="1:34" ht="14.25" outlineLevel="1">
      <c r="C4142" s="235" t="s">
        <v>301</v>
      </c>
      <c r="D4142" s="235"/>
      <c r="E4142" s="235"/>
      <c r="F4142" s="235"/>
      <c r="G4142" s="235"/>
      <c r="H4142" s="235"/>
      <c r="I4142" s="128"/>
      <c r="J4142" s="128">
        <v>0</v>
      </c>
      <c r="AH4142" s="84"/>
    </row>
    <row r="4143" spans="1:34" ht="14.25" outlineLevel="1">
      <c r="C4143" s="235" t="s">
        <v>302</v>
      </c>
      <c r="D4143" s="235"/>
      <c r="E4143" s="235"/>
      <c r="F4143" s="235"/>
      <c r="G4143" s="235"/>
      <c r="H4143" s="235"/>
      <c r="I4143" s="128"/>
      <c r="J4143" s="128">
        <v>762581.89</v>
      </c>
      <c r="AH4143" s="84"/>
    </row>
    <row r="4144" spans="1:34" ht="14.25" outlineLevel="1">
      <c r="C4144" s="235" t="s">
        <v>303</v>
      </c>
      <c r="D4144" s="235"/>
      <c r="E4144" s="235"/>
      <c r="F4144" s="235"/>
      <c r="G4144" s="235"/>
      <c r="H4144" s="235"/>
      <c r="I4144" s="128"/>
      <c r="J4144" s="128">
        <v>0</v>
      </c>
      <c r="AH4144" s="84"/>
    </row>
    <row r="4145" spans="1:34" ht="15" outlineLevel="1">
      <c r="C4145" s="240" t="s">
        <v>152</v>
      </c>
      <c r="D4145" s="240"/>
      <c r="E4145" s="240"/>
      <c r="F4145" s="240"/>
      <c r="G4145" s="240"/>
      <c r="H4145" s="240"/>
      <c r="I4145" s="131"/>
      <c r="J4145" s="131">
        <v>762581.89</v>
      </c>
      <c r="AH4145" s="84"/>
    </row>
    <row r="4146" spans="1:34" ht="14.25">
      <c r="A4146" s="137"/>
      <c r="B4146" s="137"/>
      <c r="C4146" s="137"/>
      <c r="D4146" s="137"/>
      <c r="E4146" s="137"/>
      <c r="F4146" s="137"/>
      <c r="G4146" s="137"/>
      <c r="H4146" s="137"/>
      <c r="I4146" s="137"/>
      <c r="J4146" s="137"/>
    </row>
    <row r="4147" spans="1:34" ht="15.75">
      <c r="A4147" s="238" t="s">
        <v>316</v>
      </c>
      <c r="B4147" s="238"/>
      <c r="C4147" s="238"/>
      <c r="D4147" s="238"/>
      <c r="E4147" s="238"/>
      <c r="F4147" s="238"/>
      <c r="G4147" s="238"/>
      <c r="H4147" s="238"/>
      <c r="I4147" s="238"/>
      <c r="J4147" s="238"/>
      <c r="AE4147" s="54" t="s">
        <v>315</v>
      </c>
    </row>
    <row r="4148" spans="1:34">
      <c r="A4148" s="233" t="s">
        <v>71</v>
      </c>
      <c r="B4148" s="233"/>
      <c r="C4148" s="233"/>
      <c r="D4148" s="233"/>
      <c r="E4148" s="233"/>
      <c r="F4148" s="233"/>
      <c r="G4148" s="233"/>
      <c r="H4148" s="233"/>
      <c r="I4148" s="233"/>
      <c r="J4148" s="233"/>
    </row>
    <row r="4149" spans="1:34" ht="14.25" outlineLevel="1">
      <c r="A4149" s="137"/>
      <c r="B4149" s="137"/>
      <c r="C4149" s="137"/>
      <c r="D4149" s="137"/>
      <c r="E4149" s="137"/>
      <c r="F4149" s="137"/>
      <c r="G4149" s="137"/>
      <c r="H4149" s="137"/>
      <c r="I4149" s="137"/>
      <c r="J4149" s="137"/>
    </row>
    <row r="4150" spans="1:34" ht="18" outlineLevel="1">
      <c r="A4150" s="230" t="s">
        <v>98</v>
      </c>
      <c r="B4150" s="230"/>
      <c r="C4150" s="230"/>
      <c r="D4150" s="230"/>
      <c r="E4150" s="230"/>
      <c r="F4150" s="230"/>
      <c r="G4150" s="230"/>
      <c r="H4150" s="230"/>
      <c r="I4150" s="230"/>
      <c r="J4150" s="230"/>
      <c r="AE4150" s="88" t="s">
        <v>98</v>
      </c>
    </row>
    <row r="4151" spans="1:34" ht="14.25" outlineLevel="1">
      <c r="A4151" s="137"/>
      <c r="B4151" s="137"/>
      <c r="C4151" s="137"/>
      <c r="D4151" s="137"/>
      <c r="E4151" s="137"/>
      <c r="F4151" s="137"/>
      <c r="G4151" s="137"/>
      <c r="H4151" s="137"/>
      <c r="I4151" s="137"/>
      <c r="J4151" s="137"/>
    </row>
    <row r="4152" spans="1:34" ht="33" customHeight="1" outlineLevel="1">
      <c r="A4152" s="231" t="s">
        <v>47</v>
      </c>
      <c r="B4152" s="232"/>
      <c r="C4152" s="232"/>
      <c r="D4152" s="232"/>
      <c r="E4152" s="232"/>
      <c r="F4152" s="232"/>
      <c r="G4152" s="232"/>
      <c r="H4152" s="232"/>
      <c r="I4152" s="232"/>
      <c r="J4152" s="232"/>
      <c r="AE4152" s="55" t="s">
        <v>1730</v>
      </c>
    </row>
    <row r="4153" spans="1:34" outlineLevel="1">
      <c r="A4153" s="233" t="s">
        <v>72</v>
      </c>
      <c r="B4153" s="234"/>
      <c r="C4153" s="234"/>
      <c r="D4153" s="234"/>
      <c r="E4153" s="234"/>
      <c r="F4153" s="234"/>
      <c r="G4153" s="234"/>
      <c r="H4153" s="234"/>
      <c r="I4153" s="234"/>
      <c r="J4153" s="234"/>
    </row>
    <row r="4154" spans="1:34" ht="14.25" outlineLevel="1">
      <c r="A4154" s="137"/>
      <c r="B4154" s="137"/>
      <c r="C4154" s="137"/>
      <c r="D4154" s="137"/>
      <c r="E4154" s="137"/>
      <c r="F4154" s="137"/>
      <c r="G4154" s="137"/>
      <c r="H4154" s="137"/>
      <c r="I4154" s="137"/>
      <c r="J4154" s="137"/>
    </row>
    <row r="4155" spans="1:34" ht="14.25" outlineLevel="1">
      <c r="A4155" s="235" t="s">
        <v>373</v>
      </c>
      <c r="B4155" s="235"/>
      <c r="C4155" s="235"/>
      <c r="D4155" s="235"/>
      <c r="E4155" s="235"/>
      <c r="F4155" s="235"/>
      <c r="G4155" s="235"/>
      <c r="H4155" s="235"/>
      <c r="I4155" s="235"/>
      <c r="J4155" s="235"/>
      <c r="AE4155" s="56" t="s">
        <v>373</v>
      </c>
    </row>
    <row r="4156" spans="1:34" ht="14.25" outlineLevel="1">
      <c r="A4156" s="137"/>
      <c r="B4156" s="137"/>
      <c r="C4156" s="137"/>
      <c r="D4156" s="137"/>
      <c r="E4156" s="137"/>
      <c r="F4156" s="137"/>
      <c r="G4156" s="137"/>
      <c r="H4156" s="137"/>
      <c r="I4156" s="137"/>
      <c r="J4156" s="137"/>
    </row>
    <row r="4157" spans="1:34" ht="14.25" outlineLevel="1">
      <c r="A4157" s="137"/>
      <c r="B4157" s="137"/>
      <c r="C4157" s="137"/>
      <c r="D4157" s="137"/>
      <c r="E4157" s="137"/>
      <c r="F4157" s="137"/>
      <c r="G4157" s="137"/>
      <c r="H4157" s="142" t="s">
        <v>73</v>
      </c>
      <c r="I4157" s="142" t="s">
        <v>74</v>
      </c>
      <c r="J4157" s="137"/>
    </row>
    <row r="4158" spans="1:34" ht="14.25" outlineLevel="1">
      <c r="A4158" s="137"/>
      <c r="B4158" s="137"/>
      <c r="C4158" s="137"/>
      <c r="D4158" s="137"/>
      <c r="E4158" s="137"/>
      <c r="F4158" s="137"/>
      <c r="G4158" s="137"/>
      <c r="H4158" s="142" t="s">
        <v>75</v>
      </c>
      <c r="I4158" s="142" t="s">
        <v>75</v>
      </c>
      <c r="J4158" s="137"/>
    </row>
    <row r="4159" spans="1:34" ht="14.25" outlineLevel="1">
      <c r="A4159" s="137"/>
      <c r="B4159" s="137"/>
      <c r="C4159" s="137"/>
      <c r="D4159" s="137"/>
      <c r="E4159" s="228" t="s">
        <v>76</v>
      </c>
      <c r="F4159" s="228"/>
      <c r="G4159" s="228"/>
      <c r="H4159" s="128">
        <v>172.93948000000003</v>
      </c>
      <c r="I4159" s="128">
        <v>171.32297</v>
      </c>
      <c r="J4159" s="137" t="s">
        <v>77</v>
      </c>
    </row>
    <row r="4160" spans="1:34" ht="14.25" outlineLevel="1">
      <c r="A4160" s="137"/>
      <c r="B4160" s="137"/>
      <c r="C4160" s="137"/>
      <c r="D4160" s="137"/>
      <c r="E4160" s="228" t="s">
        <v>78</v>
      </c>
      <c r="F4160" s="228"/>
      <c r="G4160" s="228"/>
      <c r="H4160" s="128">
        <v>642.71879999999999</v>
      </c>
      <c r="I4160" s="128">
        <v>642.71879999999999</v>
      </c>
      <c r="J4160" s="137" t="s">
        <v>79</v>
      </c>
    </row>
    <row r="4161" spans="1:31" ht="14.25" outlineLevel="1">
      <c r="A4161" s="137"/>
      <c r="B4161" s="137"/>
      <c r="C4161" s="137"/>
      <c r="D4161" s="137"/>
      <c r="E4161" s="228" t="s">
        <v>26</v>
      </c>
      <c r="F4161" s="228"/>
      <c r="G4161" s="228"/>
      <c r="H4161" s="128">
        <v>6.1303100000000006</v>
      </c>
      <c r="I4161" s="128">
        <v>6.1303100000000006</v>
      </c>
      <c r="J4161" s="137" t="s">
        <v>77</v>
      </c>
    </row>
    <row r="4162" spans="1:31" ht="14.25" outlineLevel="1">
      <c r="A4162" s="137"/>
      <c r="B4162" s="137"/>
      <c r="C4162" s="137"/>
      <c r="D4162" s="137"/>
      <c r="E4162" s="137"/>
      <c r="F4162" s="137"/>
      <c r="G4162" s="137"/>
      <c r="H4162" s="134"/>
      <c r="I4162" s="128"/>
      <c r="J4162" s="137"/>
    </row>
    <row r="4163" spans="1:31" ht="14.25" outlineLevel="1">
      <c r="A4163" s="137" t="s">
        <v>246</v>
      </c>
      <c r="B4163" s="137"/>
      <c r="C4163" s="137"/>
      <c r="D4163" s="143"/>
      <c r="E4163" s="144"/>
      <c r="F4163" s="137"/>
      <c r="G4163" s="137"/>
      <c r="H4163" s="137"/>
      <c r="I4163" s="137"/>
      <c r="J4163" s="137"/>
    </row>
    <row r="4164" spans="1:31" ht="71.25" outlineLevel="1">
      <c r="A4164" s="145" t="s">
        <v>2</v>
      </c>
      <c r="B4164" s="145" t="s">
        <v>80</v>
      </c>
      <c r="C4164" s="145" t="s">
        <v>24</v>
      </c>
      <c r="D4164" s="145" t="s">
        <v>81</v>
      </c>
      <c r="E4164" s="145" t="s">
        <v>82</v>
      </c>
      <c r="F4164" s="145" t="s">
        <v>83</v>
      </c>
      <c r="G4164" s="146" t="s">
        <v>84</v>
      </c>
      <c r="H4164" s="145" t="s">
        <v>85</v>
      </c>
      <c r="I4164" s="145" t="s">
        <v>86</v>
      </c>
      <c r="J4164" s="145" t="s">
        <v>87</v>
      </c>
    </row>
    <row r="4165" spans="1:31" ht="14.25" outlineLevel="1">
      <c r="A4165" s="145">
        <v>1</v>
      </c>
      <c r="B4165" s="145">
        <v>2</v>
      </c>
      <c r="C4165" s="145">
        <v>3</v>
      </c>
      <c r="D4165" s="145">
        <v>4</v>
      </c>
      <c r="E4165" s="145">
        <v>5</v>
      </c>
      <c r="F4165" s="145">
        <v>6</v>
      </c>
      <c r="G4165" s="145">
        <v>7</v>
      </c>
      <c r="H4165" s="145">
        <v>8</v>
      </c>
      <c r="I4165" s="145">
        <v>9</v>
      </c>
      <c r="J4165" s="145">
        <v>10</v>
      </c>
    </row>
    <row r="4166" spans="1:31" outlineLevel="1"/>
    <row r="4167" spans="1:31" ht="16.5" outlineLevel="1">
      <c r="A4167" s="229" t="s">
        <v>1626</v>
      </c>
      <c r="B4167" s="229"/>
      <c r="C4167" s="229"/>
      <c r="D4167" s="229"/>
      <c r="E4167" s="229"/>
      <c r="F4167" s="229"/>
      <c r="G4167" s="229"/>
      <c r="H4167" s="229"/>
      <c r="I4167" s="229"/>
      <c r="J4167" s="229"/>
      <c r="AE4167" s="63" t="s">
        <v>1626</v>
      </c>
    </row>
    <row r="4168" spans="1:31" ht="42.75" outlineLevel="1">
      <c r="A4168" s="147" t="s">
        <v>376</v>
      </c>
      <c r="B4168" s="148" t="s">
        <v>1627</v>
      </c>
      <c r="C4168" s="148" t="s">
        <v>1628</v>
      </c>
      <c r="D4168" s="149" t="s">
        <v>460</v>
      </c>
      <c r="E4168" s="134">
        <v>14</v>
      </c>
      <c r="F4168" s="150"/>
      <c r="G4168" s="127"/>
      <c r="H4168" s="128"/>
      <c r="I4168" s="151" t="s">
        <v>98</v>
      </c>
      <c r="J4168" s="128"/>
      <c r="R4168" s="47">
        <v>649.02</v>
      </c>
      <c r="S4168" s="47">
        <v>551.66</v>
      </c>
      <c r="T4168" s="47">
        <v>486.76</v>
      </c>
      <c r="U4168" s="47">
        <v>389.41</v>
      </c>
    </row>
    <row r="4169" spans="1:31" ht="14.25" outlineLevel="1">
      <c r="A4169" s="147"/>
      <c r="B4169" s="148"/>
      <c r="C4169" s="148" t="s">
        <v>88</v>
      </c>
      <c r="D4169" s="149"/>
      <c r="E4169" s="134"/>
      <c r="F4169" s="150">
        <v>48.29</v>
      </c>
      <c r="G4169" s="127" t="s">
        <v>771</v>
      </c>
      <c r="H4169" s="128">
        <v>811.27</v>
      </c>
      <c r="I4169" s="151">
        <v>1</v>
      </c>
      <c r="J4169" s="128">
        <v>811.27</v>
      </c>
      <c r="Q4169" s="47">
        <v>811.27</v>
      </c>
    </row>
    <row r="4170" spans="1:31" ht="14.25" outlineLevel="1">
      <c r="A4170" s="147"/>
      <c r="B4170" s="148"/>
      <c r="C4170" s="148" t="s">
        <v>89</v>
      </c>
      <c r="D4170" s="149"/>
      <c r="E4170" s="134"/>
      <c r="F4170" s="150">
        <v>0.31</v>
      </c>
      <c r="G4170" s="127" t="s">
        <v>771</v>
      </c>
      <c r="H4170" s="128">
        <v>5.21</v>
      </c>
      <c r="I4170" s="151">
        <v>1</v>
      </c>
      <c r="J4170" s="128">
        <v>5.21</v>
      </c>
    </row>
    <row r="4171" spans="1:31" ht="14.25" outlineLevel="1">
      <c r="A4171" s="147"/>
      <c r="B4171" s="148"/>
      <c r="C4171" s="148" t="s">
        <v>96</v>
      </c>
      <c r="D4171" s="149"/>
      <c r="E4171" s="134"/>
      <c r="F4171" s="150">
        <v>0</v>
      </c>
      <c r="G4171" s="127" t="s">
        <v>771</v>
      </c>
      <c r="H4171" s="160">
        <v>0</v>
      </c>
      <c r="I4171" s="151">
        <v>1</v>
      </c>
      <c r="J4171" s="160">
        <v>0</v>
      </c>
      <c r="Q4171" s="47">
        <v>0</v>
      </c>
    </row>
    <row r="4172" spans="1:31" ht="14.25" outlineLevel="1">
      <c r="A4172" s="147"/>
      <c r="B4172" s="148"/>
      <c r="C4172" s="148" t="s">
        <v>97</v>
      </c>
      <c r="D4172" s="149"/>
      <c r="E4172" s="134"/>
      <c r="F4172" s="150">
        <v>6.35</v>
      </c>
      <c r="G4172" s="127" t="s">
        <v>98</v>
      </c>
      <c r="H4172" s="128">
        <v>88.9</v>
      </c>
      <c r="I4172" s="151">
        <v>1</v>
      </c>
      <c r="J4172" s="128">
        <v>88.9</v>
      </c>
    </row>
    <row r="4173" spans="1:31" ht="14.25" outlineLevel="1">
      <c r="A4173" s="147"/>
      <c r="B4173" s="148"/>
      <c r="C4173" s="148" t="s">
        <v>829</v>
      </c>
      <c r="D4173" s="149" t="s">
        <v>91</v>
      </c>
      <c r="E4173" s="134">
        <v>80</v>
      </c>
      <c r="F4173" s="150"/>
      <c r="G4173" s="127"/>
      <c r="H4173" s="128">
        <v>649.02</v>
      </c>
      <c r="I4173" s="151">
        <v>68</v>
      </c>
      <c r="J4173" s="128">
        <v>551.66</v>
      </c>
    </row>
    <row r="4174" spans="1:31" ht="14.25" outlineLevel="1">
      <c r="A4174" s="147"/>
      <c r="B4174" s="148"/>
      <c r="C4174" s="148" t="s">
        <v>830</v>
      </c>
      <c r="D4174" s="149" t="s">
        <v>91</v>
      </c>
      <c r="E4174" s="134">
        <v>60</v>
      </c>
      <c r="F4174" s="150"/>
      <c r="G4174" s="127"/>
      <c r="H4174" s="128">
        <v>486.76</v>
      </c>
      <c r="I4174" s="151">
        <v>48</v>
      </c>
      <c r="J4174" s="128">
        <v>389.41</v>
      </c>
    </row>
    <row r="4175" spans="1:31" ht="14.25" outlineLevel="1">
      <c r="A4175" s="152"/>
      <c r="B4175" s="153"/>
      <c r="C4175" s="153" t="s">
        <v>93</v>
      </c>
      <c r="D4175" s="154" t="s">
        <v>94</v>
      </c>
      <c r="E4175" s="155">
        <v>4.8</v>
      </c>
      <c r="F4175" s="156"/>
      <c r="G4175" s="157" t="s">
        <v>771</v>
      </c>
      <c r="H4175" s="158">
        <v>80.64</v>
      </c>
      <c r="I4175" s="159"/>
      <c r="J4175" s="158"/>
    </row>
    <row r="4176" spans="1:31" ht="15" outlineLevel="1">
      <c r="C4176" s="131" t="s">
        <v>95</v>
      </c>
      <c r="G4176" s="225">
        <v>2041.1599999999999</v>
      </c>
      <c r="H4176" s="225"/>
      <c r="I4176" s="225">
        <v>1846.4499999999998</v>
      </c>
      <c r="J4176" s="225"/>
      <c r="O4176" s="79">
        <v>2041.1599999999999</v>
      </c>
      <c r="P4176" s="79">
        <v>1846.4499999999998</v>
      </c>
    </row>
    <row r="4177" spans="1:21" ht="39.75" outlineLevel="1">
      <c r="A4177" s="152" t="s">
        <v>381</v>
      </c>
      <c r="B4177" s="153" t="s">
        <v>1731</v>
      </c>
      <c r="C4177" s="153" t="s">
        <v>247</v>
      </c>
      <c r="D4177" s="154" t="s">
        <v>454</v>
      </c>
      <c r="E4177" s="155">
        <v>1</v>
      </c>
      <c r="F4177" s="156">
        <v>658.47</v>
      </c>
      <c r="G4177" s="157" t="s">
        <v>98</v>
      </c>
      <c r="H4177" s="158">
        <v>658.47</v>
      </c>
      <c r="I4177" s="159">
        <v>1</v>
      </c>
      <c r="J4177" s="158">
        <v>658.47</v>
      </c>
      <c r="R4177" s="47">
        <v>0</v>
      </c>
      <c r="S4177" s="47">
        <v>0</v>
      </c>
      <c r="T4177" s="47">
        <v>0</v>
      </c>
      <c r="U4177" s="47">
        <v>0</v>
      </c>
    </row>
    <row r="4178" spans="1:21" ht="15" outlineLevel="1">
      <c r="C4178" s="131" t="s">
        <v>95</v>
      </c>
      <c r="G4178" s="225">
        <v>658.47</v>
      </c>
      <c r="H4178" s="225"/>
      <c r="I4178" s="225">
        <v>658.47</v>
      </c>
      <c r="J4178" s="225"/>
      <c r="O4178" s="47">
        <v>658.47</v>
      </c>
      <c r="P4178" s="47">
        <v>658.47</v>
      </c>
    </row>
    <row r="4179" spans="1:21" ht="54" outlineLevel="1">
      <c r="A4179" s="152" t="s">
        <v>385</v>
      </c>
      <c r="B4179" s="153" t="s">
        <v>1731</v>
      </c>
      <c r="C4179" s="153" t="s">
        <v>248</v>
      </c>
      <c r="D4179" s="154" t="s">
        <v>454</v>
      </c>
      <c r="E4179" s="155">
        <v>10</v>
      </c>
      <c r="F4179" s="156">
        <v>432</v>
      </c>
      <c r="G4179" s="157" t="s">
        <v>98</v>
      </c>
      <c r="H4179" s="158">
        <v>4320</v>
      </c>
      <c r="I4179" s="159">
        <v>1</v>
      </c>
      <c r="J4179" s="158">
        <v>4320</v>
      </c>
      <c r="R4179" s="47">
        <v>0</v>
      </c>
      <c r="S4179" s="47">
        <v>0</v>
      </c>
      <c r="T4179" s="47">
        <v>0</v>
      </c>
      <c r="U4179" s="47">
        <v>0</v>
      </c>
    </row>
    <row r="4180" spans="1:21" ht="15" outlineLevel="1">
      <c r="C4180" s="131" t="s">
        <v>95</v>
      </c>
      <c r="G4180" s="225">
        <v>4320</v>
      </c>
      <c r="H4180" s="225"/>
      <c r="I4180" s="225">
        <v>4320</v>
      </c>
      <c r="J4180" s="225"/>
      <c r="O4180" s="47">
        <v>4320</v>
      </c>
      <c r="P4180" s="47">
        <v>4320</v>
      </c>
    </row>
    <row r="4181" spans="1:21" ht="54" outlineLevel="1">
      <c r="A4181" s="152" t="s">
        <v>389</v>
      </c>
      <c r="B4181" s="153" t="s">
        <v>1731</v>
      </c>
      <c r="C4181" s="153" t="s">
        <v>249</v>
      </c>
      <c r="D4181" s="154" t="s">
        <v>454</v>
      </c>
      <c r="E4181" s="155">
        <v>3</v>
      </c>
      <c r="F4181" s="156">
        <v>550.49</v>
      </c>
      <c r="G4181" s="157" t="s">
        <v>98</v>
      </c>
      <c r="H4181" s="158">
        <v>1651.47</v>
      </c>
      <c r="I4181" s="159">
        <v>1</v>
      </c>
      <c r="J4181" s="158">
        <v>1651.47</v>
      </c>
      <c r="R4181" s="47">
        <v>0</v>
      </c>
      <c r="S4181" s="47">
        <v>0</v>
      </c>
      <c r="T4181" s="47">
        <v>0</v>
      </c>
      <c r="U4181" s="47">
        <v>0</v>
      </c>
    </row>
    <row r="4182" spans="1:21" ht="15" outlineLevel="1">
      <c r="C4182" s="131" t="s">
        <v>95</v>
      </c>
      <c r="G4182" s="225">
        <v>1651.47</v>
      </c>
      <c r="H4182" s="225"/>
      <c r="I4182" s="225">
        <v>1651.47</v>
      </c>
      <c r="J4182" s="225"/>
      <c r="O4182" s="47">
        <v>1651.47</v>
      </c>
      <c r="P4182" s="47">
        <v>1651.47</v>
      </c>
    </row>
    <row r="4183" spans="1:21" ht="39.75" outlineLevel="1">
      <c r="A4183" s="152" t="s">
        <v>392</v>
      </c>
      <c r="B4183" s="153" t="s">
        <v>1731</v>
      </c>
      <c r="C4183" s="153" t="s">
        <v>250</v>
      </c>
      <c r="D4183" s="154" t="s">
        <v>454</v>
      </c>
      <c r="E4183" s="155">
        <v>1</v>
      </c>
      <c r="F4183" s="156">
        <v>2837.58</v>
      </c>
      <c r="G4183" s="157" t="s">
        <v>98</v>
      </c>
      <c r="H4183" s="158">
        <v>2837.58</v>
      </c>
      <c r="I4183" s="159">
        <v>1</v>
      </c>
      <c r="J4183" s="158">
        <v>2837.58</v>
      </c>
      <c r="R4183" s="47">
        <v>0</v>
      </c>
      <c r="S4183" s="47">
        <v>0</v>
      </c>
      <c r="T4183" s="47">
        <v>0</v>
      </c>
      <c r="U4183" s="47">
        <v>0</v>
      </c>
    </row>
    <row r="4184" spans="1:21" ht="15" outlineLevel="1">
      <c r="C4184" s="131" t="s">
        <v>95</v>
      </c>
      <c r="G4184" s="225">
        <v>2837.58</v>
      </c>
      <c r="H4184" s="225"/>
      <c r="I4184" s="225">
        <v>2837.58</v>
      </c>
      <c r="J4184" s="225"/>
      <c r="O4184" s="47">
        <v>2837.58</v>
      </c>
      <c r="P4184" s="47">
        <v>2837.58</v>
      </c>
    </row>
    <row r="4185" spans="1:21" ht="28.5" outlineLevel="1">
      <c r="A4185" s="147" t="s">
        <v>396</v>
      </c>
      <c r="B4185" s="148" t="s">
        <v>1630</v>
      </c>
      <c r="C4185" s="148" t="s">
        <v>1631</v>
      </c>
      <c r="D4185" s="149" t="s">
        <v>460</v>
      </c>
      <c r="E4185" s="134">
        <v>3</v>
      </c>
      <c r="F4185" s="150"/>
      <c r="G4185" s="127"/>
      <c r="H4185" s="128"/>
      <c r="I4185" s="151" t="s">
        <v>98</v>
      </c>
      <c r="J4185" s="128"/>
      <c r="R4185" s="47">
        <v>105.87</v>
      </c>
      <c r="S4185" s="47">
        <v>89.99</v>
      </c>
      <c r="T4185" s="47">
        <v>79.400000000000006</v>
      </c>
      <c r="U4185" s="47">
        <v>63.52</v>
      </c>
    </row>
    <row r="4186" spans="1:21" ht="14.25" outlineLevel="1">
      <c r="A4186" s="147"/>
      <c r="B4186" s="148"/>
      <c r="C4186" s="148" t="s">
        <v>88</v>
      </c>
      <c r="D4186" s="149"/>
      <c r="E4186" s="134"/>
      <c r="F4186" s="150">
        <v>36.76</v>
      </c>
      <c r="G4186" s="127" t="s">
        <v>771</v>
      </c>
      <c r="H4186" s="128">
        <v>132.34</v>
      </c>
      <c r="I4186" s="151">
        <v>1</v>
      </c>
      <c r="J4186" s="128">
        <v>132.34</v>
      </c>
      <c r="Q4186" s="47">
        <v>132.34</v>
      </c>
    </row>
    <row r="4187" spans="1:21" ht="14.25" outlineLevel="1">
      <c r="A4187" s="147"/>
      <c r="B4187" s="148"/>
      <c r="C4187" s="148" t="s">
        <v>89</v>
      </c>
      <c r="D4187" s="149"/>
      <c r="E4187" s="134"/>
      <c r="F4187" s="150">
        <v>0.25</v>
      </c>
      <c r="G4187" s="127" t="s">
        <v>771</v>
      </c>
      <c r="H4187" s="128">
        <v>0.9</v>
      </c>
      <c r="I4187" s="151">
        <v>1</v>
      </c>
      <c r="J4187" s="128">
        <v>0.9</v>
      </c>
    </row>
    <row r="4188" spans="1:21" ht="14.25" outlineLevel="1">
      <c r="A4188" s="147"/>
      <c r="B4188" s="148"/>
      <c r="C4188" s="148" t="s">
        <v>96</v>
      </c>
      <c r="D4188" s="149"/>
      <c r="E4188" s="134"/>
      <c r="F4188" s="150">
        <v>0</v>
      </c>
      <c r="G4188" s="127" t="s">
        <v>771</v>
      </c>
      <c r="H4188" s="160">
        <v>0</v>
      </c>
      <c r="I4188" s="151">
        <v>1</v>
      </c>
      <c r="J4188" s="160">
        <v>0</v>
      </c>
      <c r="Q4188" s="47">
        <v>0</v>
      </c>
    </row>
    <row r="4189" spans="1:21" ht="14.25" outlineLevel="1">
      <c r="A4189" s="147"/>
      <c r="B4189" s="148"/>
      <c r="C4189" s="148" t="s">
        <v>97</v>
      </c>
      <c r="D4189" s="149"/>
      <c r="E4189" s="134"/>
      <c r="F4189" s="150">
        <v>4.34</v>
      </c>
      <c r="G4189" s="127" t="s">
        <v>98</v>
      </c>
      <c r="H4189" s="128">
        <v>13.02</v>
      </c>
      <c r="I4189" s="151">
        <v>1</v>
      </c>
      <c r="J4189" s="128">
        <v>13.02</v>
      </c>
    </row>
    <row r="4190" spans="1:21" ht="14.25" outlineLevel="1">
      <c r="A4190" s="147"/>
      <c r="B4190" s="148"/>
      <c r="C4190" s="148" t="s">
        <v>829</v>
      </c>
      <c r="D4190" s="149" t="s">
        <v>91</v>
      </c>
      <c r="E4190" s="134">
        <v>80</v>
      </c>
      <c r="F4190" s="150"/>
      <c r="G4190" s="127"/>
      <c r="H4190" s="128">
        <v>105.87</v>
      </c>
      <c r="I4190" s="151">
        <v>68</v>
      </c>
      <c r="J4190" s="128">
        <v>89.99</v>
      </c>
    </row>
    <row r="4191" spans="1:21" ht="14.25" outlineLevel="1">
      <c r="A4191" s="147"/>
      <c r="B4191" s="148"/>
      <c r="C4191" s="148" t="s">
        <v>830</v>
      </c>
      <c r="D4191" s="149" t="s">
        <v>91</v>
      </c>
      <c r="E4191" s="134">
        <v>60</v>
      </c>
      <c r="F4191" s="150"/>
      <c r="G4191" s="127"/>
      <c r="H4191" s="128">
        <v>79.400000000000006</v>
      </c>
      <c r="I4191" s="151">
        <v>48</v>
      </c>
      <c r="J4191" s="128">
        <v>63.52</v>
      </c>
    </row>
    <row r="4192" spans="1:21" ht="14.25" outlineLevel="1">
      <c r="A4192" s="152"/>
      <c r="B4192" s="153"/>
      <c r="C4192" s="153" t="s">
        <v>93</v>
      </c>
      <c r="D4192" s="154" t="s">
        <v>94</v>
      </c>
      <c r="E4192" s="155">
        <v>3.6</v>
      </c>
      <c r="F4192" s="156"/>
      <c r="G4192" s="157" t="s">
        <v>771</v>
      </c>
      <c r="H4192" s="158">
        <v>12.96</v>
      </c>
      <c r="I4192" s="159"/>
      <c r="J4192" s="158"/>
    </row>
    <row r="4193" spans="1:21" ht="15" outlineLevel="1">
      <c r="C4193" s="131" t="s">
        <v>95</v>
      </c>
      <c r="G4193" s="225">
        <v>331.53000000000003</v>
      </c>
      <c r="H4193" s="225"/>
      <c r="I4193" s="225">
        <v>299.77</v>
      </c>
      <c r="J4193" s="225"/>
      <c r="O4193" s="79">
        <v>331.53000000000003</v>
      </c>
      <c r="P4193" s="79">
        <v>299.77</v>
      </c>
    </row>
    <row r="4194" spans="1:21" ht="54" outlineLevel="1">
      <c r="A4194" s="152" t="s">
        <v>401</v>
      </c>
      <c r="B4194" s="153" t="s">
        <v>1731</v>
      </c>
      <c r="C4194" s="153" t="s">
        <v>251</v>
      </c>
      <c r="D4194" s="154" t="s">
        <v>454</v>
      </c>
      <c r="E4194" s="155">
        <v>1</v>
      </c>
      <c r="F4194" s="156">
        <v>1670.39</v>
      </c>
      <c r="G4194" s="157" t="s">
        <v>98</v>
      </c>
      <c r="H4194" s="158">
        <v>1670.39</v>
      </c>
      <c r="I4194" s="159">
        <v>1</v>
      </c>
      <c r="J4194" s="158">
        <v>1670.39</v>
      </c>
      <c r="R4194" s="47">
        <v>0</v>
      </c>
      <c r="S4194" s="47">
        <v>0</v>
      </c>
      <c r="T4194" s="47">
        <v>0</v>
      </c>
      <c r="U4194" s="47">
        <v>0</v>
      </c>
    </row>
    <row r="4195" spans="1:21" ht="15" outlineLevel="1">
      <c r="C4195" s="131" t="s">
        <v>95</v>
      </c>
      <c r="G4195" s="225">
        <v>1670.39</v>
      </c>
      <c r="H4195" s="225"/>
      <c r="I4195" s="225">
        <v>1670.39</v>
      </c>
      <c r="J4195" s="225"/>
      <c r="O4195" s="47">
        <v>1670.39</v>
      </c>
      <c r="P4195" s="47">
        <v>1670.39</v>
      </c>
    </row>
    <row r="4196" spans="1:21" ht="54" outlineLevel="1">
      <c r="A4196" s="152" t="s">
        <v>405</v>
      </c>
      <c r="B4196" s="153" t="s">
        <v>1731</v>
      </c>
      <c r="C4196" s="153" t="s">
        <v>252</v>
      </c>
      <c r="D4196" s="154" t="s">
        <v>454</v>
      </c>
      <c r="E4196" s="155">
        <v>2</v>
      </c>
      <c r="F4196" s="156">
        <v>1670.39</v>
      </c>
      <c r="G4196" s="157" t="s">
        <v>98</v>
      </c>
      <c r="H4196" s="158">
        <v>3340.78</v>
      </c>
      <c r="I4196" s="159">
        <v>1</v>
      </c>
      <c r="J4196" s="158">
        <v>3340.78</v>
      </c>
      <c r="R4196" s="47">
        <v>0</v>
      </c>
      <c r="S4196" s="47">
        <v>0</v>
      </c>
      <c r="T4196" s="47">
        <v>0</v>
      </c>
      <c r="U4196" s="47">
        <v>0</v>
      </c>
    </row>
    <row r="4197" spans="1:21" ht="15" outlineLevel="1">
      <c r="C4197" s="131" t="s">
        <v>95</v>
      </c>
      <c r="G4197" s="225">
        <v>3340.78</v>
      </c>
      <c r="H4197" s="225"/>
      <c r="I4197" s="225">
        <v>3340.78</v>
      </c>
      <c r="J4197" s="225"/>
      <c r="O4197" s="47">
        <v>3340.78</v>
      </c>
      <c r="P4197" s="47">
        <v>3340.78</v>
      </c>
    </row>
    <row r="4198" spans="1:21" ht="39.75" outlineLevel="1">
      <c r="A4198" s="152" t="s">
        <v>414</v>
      </c>
      <c r="B4198" s="153" t="s">
        <v>1732</v>
      </c>
      <c r="C4198" s="153" t="s">
        <v>253</v>
      </c>
      <c r="D4198" s="154" t="s">
        <v>454</v>
      </c>
      <c r="E4198" s="155">
        <v>2</v>
      </c>
      <c r="F4198" s="156">
        <v>501.84</v>
      </c>
      <c r="G4198" s="157" t="s">
        <v>98</v>
      </c>
      <c r="H4198" s="158">
        <v>1003.68</v>
      </c>
      <c r="I4198" s="159">
        <v>1</v>
      </c>
      <c r="J4198" s="158">
        <v>1003.68</v>
      </c>
      <c r="R4198" s="47">
        <v>0</v>
      </c>
      <c r="S4198" s="47">
        <v>0</v>
      </c>
      <c r="T4198" s="47">
        <v>0</v>
      </c>
      <c r="U4198" s="47">
        <v>0</v>
      </c>
    </row>
    <row r="4199" spans="1:21" ht="15" outlineLevel="1">
      <c r="C4199" s="131" t="s">
        <v>95</v>
      </c>
      <c r="G4199" s="225">
        <v>1003.68</v>
      </c>
      <c r="H4199" s="225"/>
      <c r="I4199" s="225">
        <v>1003.68</v>
      </c>
      <c r="J4199" s="225"/>
      <c r="O4199" s="47">
        <v>1003.68</v>
      </c>
      <c r="P4199" s="47">
        <v>1003.68</v>
      </c>
    </row>
    <row r="4200" spans="1:21" ht="39.75" outlineLevel="1">
      <c r="A4200" s="152" t="s">
        <v>417</v>
      </c>
      <c r="B4200" s="153" t="s">
        <v>1732</v>
      </c>
      <c r="C4200" s="153" t="s">
        <v>254</v>
      </c>
      <c r="D4200" s="154" t="s">
        <v>454</v>
      </c>
      <c r="E4200" s="155">
        <v>1</v>
      </c>
      <c r="F4200" s="156">
        <v>872.96</v>
      </c>
      <c r="G4200" s="157" t="s">
        <v>98</v>
      </c>
      <c r="H4200" s="158">
        <v>872.96</v>
      </c>
      <c r="I4200" s="159">
        <v>1</v>
      </c>
      <c r="J4200" s="158">
        <v>872.96</v>
      </c>
      <c r="R4200" s="47">
        <v>0</v>
      </c>
      <c r="S4200" s="47">
        <v>0</v>
      </c>
      <c r="T4200" s="47">
        <v>0</v>
      </c>
      <c r="U4200" s="47">
        <v>0</v>
      </c>
    </row>
    <row r="4201" spans="1:21" ht="15" outlineLevel="1">
      <c r="C4201" s="131" t="s">
        <v>95</v>
      </c>
      <c r="G4201" s="225">
        <v>872.96</v>
      </c>
      <c r="H4201" s="225"/>
      <c r="I4201" s="225">
        <v>872.96</v>
      </c>
      <c r="J4201" s="225"/>
      <c r="O4201" s="47">
        <v>872.96</v>
      </c>
      <c r="P4201" s="47">
        <v>872.96</v>
      </c>
    </row>
    <row r="4202" spans="1:21" ht="71.25" outlineLevel="1">
      <c r="A4202" s="147" t="s">
        <v>424</v>
      </c>
      <c r="B4202" s="148" t="s">
        <v>1632</v>
      </c>
      <c r="C4202" s="148" t="s">
        <v>1633</v>
      </c>
      <c r="D4202" s="149" t="s">
        <v>460</v>
      </c>
      <c r="E4202" s="134">
        <v>14</v>
      </c>
      <c r="F4202" s="150"/>
      <c r="G4202" s="127"/>
      <c r="H4202" s="128"/>
      <c r="I4202" s="151" t="s">
        <v>98</v>
      </c>
      <c r="J4202" s="128"/>
      <c r="R4202" s="47">
        <v>182.11</v>
      </c>
      <c r="S4202" s="47">
        <v>154.79</v>
      </c>
      <c r="T4202" s="47">
        <v>124.6</v>
      </c>
      <c r="U4202" s="47">
        <v>99.68</v>
      </c>
    </row>
    <row r="4203" spans="1:21" ht="14.25" outlineLevel="1">
      <c r="A4203" s="147"/>
      <c r="B4203" s="148"/>
      <c r="C4203" s="148" t="s">
        <v>88</v>
      </c>
      <c r="D4203" s="149"/>
      <c r="E4203" s="134"/>
      <c r="F4203" s="150">
        <v>10.87</v>
      </c>
      <c r="G4203" s="127" t="s">
        <v>771</v>
      </c>
      <c r="H4203" s="128">
        <v>182.62</v>
      </c>
      <c r="I4203" s="151">
        <v>1</v>
      </c>
      <c r="J4203" s="128">
        <v>182.62</v>
      </c>
      <c r="Q4203" s="47">
        <v>182.62</v>
      </c>
    </row>
    <row r="4204" spans="1:21" ht="14.25" outlineLevel="1">
      <c r="A4204" s="147"/>
      <c r="B4204" s="148"/>
      <c r="C4204" s="148" t="s">
        <v>89</v>
      </c>
      <c r="D4204" s="149"/>
      <c r="E4204" s="134"/>
      <c r="F4204" s="150">
        <v>8.8699999999999992</v>
      </c>
      <c r="G4204" s="127" t="s">
        <v>771</v>
      </c>
      <c r="H4204" s="128">
        <v>149.02000000000001</v>
      </c>
      <c r="I4204" s="151">
        <v>1</v>
      </c>
      <c r="J4204" s="128">
        <v>149.02000000000001</v>
      </c>
    </row>
    <row r="4205" spans="1:21" ht="14.25" outlineLevel="1">
      <c r="A4205" s="147"/>
      <c r="B4205" s="148"/>
      <c r="C4205" s="148" t="s">
        <v>96</v>
      </c>
      <c r="D4205" s="149"/>
      <c r="E4205" s="134"/>
      <c r="F4205" s="150">
        <v>0.54</v>
      </c>
      <c r="G4205" s="127" t="s">
        <v>771</v>
      </c>
      <c r="H4205" s="160">
        <v>9.07</v>
      </c>
      <c r="I4205" s="151">
        <v>1</v>
      </c>
      <c r="J4205" s="160">
        <v>9.07</v>
      </c>
      <c r="Q4205" s="47">
        <v>9.07</v>
      </c>
    </row>
    <row r="4206" spans="1:21" ht="14.25" outlineLevel="1">
      <c r="A4206" s="147"/>
      <c r="B4206" s="148"/>
      <c r="C4206" s="148" t="s">
        <v>97</v>
      </c>
      <c r="D4206" s="149"/>
      <c r="E4206" s="134"/>
      <c r="F4206" s="150">
        <v>0.76</v>
      </c>
      <c r="G4206" s="127" t="s">
        <v>98</v>
      </c>
      <c r="H4206" s="128">
        <v>10.64</v>
      </c>
      <c r="I4206" s="151">
        <v>1</v>
      </c>
      <c r="J4206" s="128">
        <v>10.64</v>
      </c>
    </row>
    <row r="4207" spans="1:21" ht="14.25" outlineLevel="1">
      <c r="A4207" s="147"/>
      <c r="B4207" s="148"/>
      <c r="C4207" s="148" t="s">
        <v>829</v>
      </c>
      <c r="D4207" s="149" t="s">
        <v>91</v>
      </c>
      <c r="E4207" s="134">
        <v>95</v>
      </c>
      <c r="F4207" s="150"/>
      <c r="G4207" s="127"/>
      <c r="H4207" s="128">
        <v>182.11</v>
      </c>
      <c r="I4207" s="151">
        <v>80.75</v>
      </c>
      <c r="J4207" s="128">
        <v>154.79</v>
      </c>
    </row>
    <row r="4208" spans="1:21" ht="14.25" outlineLevel="1">
      <c r="A4208" s="147"/>
      <c r="B4208" s="148"/>
      <c r="C4208" s="148" t="s">
        <v>830</v>
      </c>
      <c r="D4208" s="149" t="s">
        <v>91</v>
      </c>
      <c r="E4208" s="134">
        <v>65</v>
      </c>
      <c r="F4208" s="150"/>
      <c r="G4208" s="127"/>
      <c r="H4208" s="128">
        <v>124.6</v>
      </c>
      <c r="I4208" s="151">
        <v>52</v>
      </c>
      <c r="J4208" s="128">
        <v>99.68</v>
      </c>
    </row>
    <row r="4209" spans="1:21" ht="14.25" outlineLevel="1">
      <c r="A4209" s="152"/>
      <c r="B4209" s="153"/>
      <c r="C4209" s="153" t="s">
        <v>93</v>
      </c>
      <c r="D4209" s="154" t="s">
        <v>94</v>
      </c>
      <c r="E4209" s="155">
        <v>1.1299999999999999</v>
      </c>
      <c r="F4209" s="156"/>
      <c r="G4209" s="157" t="s">
        <v>771</v>
      </c>
      <c r="H4209" s="158">
        <v>18.983999999999998</v>
      </c>
      <c r="I4209" s="159"/>
      <c r="J4209" s="158"/>
    </row>
    <row r="4210" spans="1:21" ht="15" outlineLevel="1">
      <c r="C4210" s="131" t="s">
        <v>95</v>
      </c>
      <c r="G4210" s="225">
        <v>648.99</v>
      </c>
      <c r="H4210" s="225"/>
      <c r="I4210" s="225">
        <v>596.75</v>
      </c>
      <c r="J4210" s="225"/>
      <c r="O4210" s="79">
        <v>648.99</v>
      </c>
      <c r="P4210" s="79">
        <v>596.75</v>
      </c>
    </row>
    <row r="4211" spans="1:21" ht="54" outlineLevel="1">
      <c r="A4211" s="152" t="s">
        <v>711</v>
      </c>
      <c r="B4211" s="153" t="s">
        <v>1731</v>
      </c>
      <c r="C4211" s="153" t="s">
        <v>255</v>
      </c>
      <c r="D4211" s="154" t="s">
        <v>454</v>
      </c>
      <c r="E4211" s="155">
        <v>8</v>
      </c>
      <c r="F4211" s="156">
        <v>92.27</v>
      </c>
      <c r="G4211" s="157" t="s">
        <v>98</v>
      </c>
      <c r="H4211" s="158">
        <v>738.16</v>
      </c>
      <c r="I4211" s="159">
        <v>1</v>
      </c>
      <c r="J4211" s="158">
        <v>738.16</v>
      </c>
      <c r="R4211" s="47">
        <v>0</v>
      </c>
      <c r="S4211" s="47">
        <v>0</v>
      </c>
      <c r="T4211" s="47">
        <v>0</v>
      </c>
      <c r="U4211" s="47">
        <v>0</v>
      </c>
    </row>
    <row r="4212" spans="1:21" ht="15" outlineLevel="1">
      <c r="C4212" s="131" t="s">
        <v>95</v>
      </c>
      <c r="G4212" s="225">
        <v>738.16</v>
      </c>
      <c r="H4212" s="225"/>
      <c r="I4212" s="225">
        <v>738.16</v>
      </c>
      <c r="J4212" s="225"/>
      <c r="O4212" s="47">
        <v>738.16</v>
      </c>
      <c r="P4212" s="47">
        <v>738.16</v>
      </c>
    </row>
    <row r="4213" spans="1:21" ht="39.75" outlineLevel="1">
      <c r="A4213" s="152" t="s">
        <v>714</v>
      </c>
      <c r="B4213" s="153" t="s">
        <v>1731</v>
      </c>
      <c r="C4213" s="153" t="s">
        <v>256</v>
      </c>
      <c r="D4213" s="154" t="s">
        <v>454</v>
      </c>
      <c r="E4213" s="155">
        <v>3</v>
      </c>
      <c r="F4213" s="156">
        <v>178.25</v>
      </c>
      <c r="G4213" s="157" t="s">
        <v>98</v>
      </c>
      <c r="H4213" s="158">
        <v>534.75</v>
      </c>
      <c r="I4213" s="159">
        <v>1</v>
      </c>
      <c r="J4213" s="158">
        <v>534.75</v>
      </c>
      <c r="R4213" s="47">
        <v>0</v>
      </c>
      <c r="S4213" s="47">
        <v>0</v>
      </c>
      <c r="T4213" s="47">
        <v>0</v>
      </c>
      <c r="U4213" s="47">
        <v>0</v>
      </c>
    </row>
    <row r="4214" spans="1:21" ht="15" outlineLevel="1">
      <c r="C4214" s="131" t="s">
        <v>95</v>
      </c>
      <c r="G4214" s="225">
        <v>534.75</v>
      </c>
      <c r="H4214" s="225"/>
      <c r="I4214" s="225">
        <v>534.75</v>
      </c>
      <c r="J4214" s="225"/>
      <c r="O4214" s="47">
        <v>534.75</v>
      </c>
      <c r="P4214" s="47">
        <v>534.75</v>
      </c>
    </row>
    <row r="4215" spans="1:21" ht="39.75" outlineLevel="1">
      <c r="A4215" s="152" t="s">
        <v>717</v>
      </c>
      <c r="B4215" s="153" t="s">
        <v>1731</v>
      </c>
      <c r="C4215" s="153" t="s">
        <v>257</v>
      </c>
      <c r="D4215" s="154" t="s">
        <v>454</v>
      </c>
      <c r="E4215" s="155">
        <v>3</v>
      </c>
      <c r="F4215" s="156">
        <v>207.83</v>
      </c>
      <c r="G4215" s="157" t="s">
        <v>98</v>
      </c>
      <c r="H4215" s="158">
        <v>623.49</v>
      </c>
      <c r="I4215" s="159">
        <v>1</v>
      </c>
      <c r="J4215" s="158">
        <v>623.49</v>
      </c>
      <c r="R4215" s="47">
        <v>0</v>
      </c>
      <c r="S4215" s="47">
        <v>0</v>
      </c>
      <c r="T4215" s="47">
        <v>0</v>
      </c>
      <c r="U4215" s="47">
        <v>0</v>
      </c>
    </row>
    <row r="4216" spans="1:21" ht="15" outlineLevel="1">
      <c r="C4216" s="131" t="s">
        <v>95</v>
      </c>
      <c r="G4216" s="225">
        <v>623.49</v>
      </c>
      <c r="H4216" s="225"/>
      <c r="I4216" s="225">
        <v>623.49</v>
      </c>
      <c r="J4216" s="225"/>
      <c r="O4216" s="47">
        <v>623.49</v>
      </c>
      <c r="P4216" s="47">
        <v>623.49</v>
      </c>
    </row>
    <row r="4217" spans="1:21" ht="42.75" outlineLevel="1">
      <c r="A4217" s="147" t="s">
        <v>427</v>
      </c>
      <c r="B4217" s="148" t="s">
        <v>1733</v>
      </c>
      <c r="C4217" s="148" t="s">
        <v>1734</v>
      </c>
      <c r="D4217" s="149" t="s">
        <v>460</v>
      </c>
      <c r="E4217" s="134">
        <v>1</v>
      </c>
      <c r="F4217" s="150"/>
      <c r="G4217" s="127"/>
      <c r="H4217" s="128"/>
      <c r="I4217" s="151" t="s">
        <v>98</v>
      </c>
      <c r="J4217" s="128"/>
      <c r="R4217" s="47">
        <v>33.25</v>
      </c>
      <c r="S4217" s="47">
        <v>28.26</v>
      </c>
      <c r="T4217" s="47">
        <v>24.94</v>
      </c>
      <c r="U4217" s="47">
        <v>19.95</v>
      </c>
    </row>
    <row r="4218" spans="1:21" ht="14.25" outlineLevel="1">
      <c r="A4218" s="147"/>
      <c r="B4218" s="148"/>
      <c r="C4218" s="148" t="s">
        <v>88</v>
      </c>
      <c r="D4218" s="149"/>
      <c r="E4218" s="134"/>
      <c r="F4218" s="150">
        <v>34.630000000000003</v>
      </c>
      <c r="G4218" s="127" t="s">
        <v>771</v>
      </c>
      <c r="H4218" s="128">
        <v>41.56</v>
      </c>
      <c r="I4218" s="151">
        <v>1</v>
      </c>
      <c r="J4218" s="128">
        <v>41.56</v>
      </c>
      <c r="Q4218" s="47">
        <v>41.56</v>
      </c>
    </row>
    <row r="4219" spans="1:21" ht="14.25" outlineLevel="1">
      <c r="A4219" s="147"/>
      <c r="B4219" s="148"/>
      <c r="C4219" s="148" t="s">
        <v>89</v>
      </c>
      <c r="D4219" s="149"/>
      <c r="E4219" s="134"/>
      <c r="F4219" s="150">
        <v>0.25</v>
      </c>
      <c r="G4219" s="127" t="s">
        <v>771</v>
      </c>
      <c r="H4219" s="128">
        <v>0.3</v>
      </c>
      <c r="I4219" s="151">
        <v>1</v>
      </c>
      <c r="J4219" s="128">
        <v>0.3</v>
      </c>
    </row>
    <row r="4220" spans="1:21" ht="14.25" outlineLevel="1">
      <c r="A4220" s="147"/>
      <c r="B4220" s="148"/>
      <c r="C4220" s="148" t="s">
        <v>96</v>
      </c>
      <c r="D4220" s="149"/>
      <c r="E4220" s="134"/>
      <c r="F4220" s="150">
        <v>0</v>
      </c>
      <c r="G4220" s="127" t="s">
        <v>771</v>
      </c>
      <c r="H4220" s="160">
        <v>0</v>
      </c>
      <c r="I4220" s="151">
        <v>1</v>
      </c>
      <c r="J4220" s="160">
        <v>0</v>
      </c>
      <c r="Q4220" s="47">
        <v>0</v>
      </c>
    </row>
    <row r="4221" spans="1:21" ht="14.25" outlineLevel="1">
      <c r="A4221" s="147"/>
      <c r="B4221" s="148"/>
      <c r="C4221" s="148" t="s">
        <v>97</v>
      </c>
      <c r="D4221" s="149"/>
      <c r="E4221" s="134"/>
      <c r="F4221" s="150">
        <v>3.67</v>
      </c>
      <c r="G4221" s="127" t="s">
        <v>98</v>
      </c>
      <c r="H4221" s="128">
        <v>3.67</v>
      </c>
      <c r="I4221" s="151">
        <v>1</v>
      </c>
      <c r="J4221" s="128">
        <v>3.67</v>
      </c>
    </row>
    <row r="4222" spans="1:21" ht="14.25" outlineLevel="1">
      <c r="A4222" s="147"/>
      <c r="B4222" s="148"/>
      <c r="C4222" s="148" t="s">
        <v>829</v>
      </c>
      <c r="D4222" s="149" t="s">
        <v>91</v>
      </c>
      <c r="E4222" s="134">
        <v>80</v>
      </c>
      <c r="F4222" s="150"/>
      <c r="G4222" s="127"/>
      <c r="H4222" s="128">
        <v>33.25</v>
      </c>
      <c r="I4222" s="151">
        <v>68</v>
      </c>
      <c r="J4222" s="128">
        <v>28.26</v>
      </c>
    </row>
    <row r="4223" spans="1:21" ht="14.25" outlineLevel="1">
      <c r="A4223" s="147"/>
      <c r="B4223" s="148"/>
      <c r="C4223" s="148" t="s">
        <v>830</v>
      </c>
      <c r="D4223" s="149" t="s">
        <v>91</v>
      </c>
      <c r="E4223" s="134">
        <v>60</v>
      </c>
      <c r="F4223" s="150"/>
      <c r="G4223" s="127"/>
      <c r="H4223" s="128">
        <v>24.94</v>
      </c>
      <c r="I4223" s="151">
        <v>48</v>
      </c>
      <c r="J4223" s="128">
        <v>19.95</v>
      </c>
    </row>
    <row r="4224" spans="1:21" ht="14.25" outlineLevel="1">
      <c r="A4224" s="152"/>
      <c r="B4224" s="153"/>
      <c r="C4224" s="153" t="s">
        <v>93</v>
      </c>
      <c r="D4224" s="154" t="s">
        <v>94</v>
      </c>
      <c r="E4224" s="155">
        <v>3.6</v>
      </c>
      <c r="F4224" s="156"/>
      <c r="G4224" s="157" t="s">
        <v>771</v>
      </c>
      <c r="H4224" s="158">
        <v>4.32</v>
      </c>
      <c r="I4224" s="159"/>
      <c r="J4224" s="158"/>
    </row>
    <row r="4225" spans="1:21" ht="15" outlineLevel="1">
      <c r="C4225" s="131" t="s">
        <v>95</v>
      </c>
      <c r="G4225" s="225">
        <v>103.72</v>
      </c>
      <c r="H4225" s="225"/>
      <c r="I4225" s="225">
        <v>93.740000000000009</v>
      </c>
      <c r="J4225" s="225"/>
      <c r="O4225" s="79">
        <v>103.72</v>
      </c>
      <c r="P4225" s="79">
        <v>93.740000000000009</v>
      </c>
    </row>
    <row r="4226" spans="1:21" ht="54" outlineLevel="1">
      <c r="A4226" s="152" t="s">
        <v>431</v>
      </c>
      <c r="B4226" s="153" t="s">
        <v>1731</v>
      </c>
      <c r="C4226" s="153" t="s">
        <v>258</v>
      </c>
      <c r="D4226" s="154" t="s">
        <v>454</v>
      </c>
      <c r="E4226" s="155">
        <v>1</v>
      </c>
      <c r="F4226" s="156">
        <v>507.48</v>
      </c>
      <c r="G4226" s="157" t="s">
        <v>98</v>
      </c>
      <c r="H4226" s="158">
        <v>507.48</v>
      </c>
      <c r="I4226" s="159">
        <v>1</v>
      </c>
      <c r="J4226" s="158">
        <v>507.48</v>
      </c>
      <c r="R4226" s="47">
        <v>0</v>
      </c>
      <c r="S4226" s="47">
        <v>0</v>
      </c>
      <c r="T4226" s="47">
        <v>0</v>
      </c>
      <c r="U4226" s="47">
        <v>0</v>
      </c>
    </row>
    <row r="4227" spans="1:21" ht="15" outlineLevel="1">
      <c r="C4227" s="131" t="s">
        <v>95</v>
      </c>
      <c r="G4227" s="225">
        <v>507.48</v>
      </c>
      <c r="H4227" s="225"/>
      <c r="I4227" s="225">
        <v>507.48</v>
      </c>
      <c r="J4227" s="225"/>
      <c r="O4227" s="47">
        <v>507.48</v>
      </c>
      <c r="P4227" s="47">
        <v>507.48</v>
      </c>
    </row>
    <row r="4228" spans="1:21" ht="57" outlineLevel="1">
      <c r="A4228" s="147" t="s">
        <v>433</v>
      </c>
      <c r="B4228" s="148" t="s">
        <v>1735</v>
      </c>
      <c r="C4228" s="148" t="s">
        <v>1736</v>
      </c>
      <c r="D4228" s="149" t="s">
        <v>460</v>
      </c>
      <c r="E4228" s="134">
        <v>22</v>
      </c>
      <c r="F4228" s="150"/>
      <c r="G4228" s="127"/>
      <c r="H4228" s="128"/>
      <c r="I4228" s="151" t="s">
        <v>98</v>
      </c>
      <c r="J4228" s="128"/>
      <c r="R4228" s="47">
        <v>341.3</v>
      </c>
      <c r="S4228" s="47">
        <v>290.10000000000002</v>
      </c>
      <c r="T4228" s="47">
        <v>255.97</v>
      </c>
      <c r="U4228" s="47">
        <v>204.78</v>
      </c>
    </row>
    <row r="4229" spans="1:21" ht="14.25" outlineLevel="1">
      <c r="A4229" s="147"/>
      <c r="B4229" s="148"/>
      <c r="C4229" s="148" t="s">
        <v>88</v>
      </c>
      <c r="D4229" s="149"/>
      <c r="E4229" s="134"/>
      <c r="F4229" s="150">
        <v>16.16</v>
      </c>
      <c r="G4229" s="127" t="s">
        <v>771</v>
      </c>
      <c r="H4229" s="128">
        <v>426.62</v>
      </c>
      <c r="I4229" s="151">
        <v>1</v>
      </c>
      <c r="J4229" s="128">
        <v>426.62</v>
      </c>
      <c r="Q4229" s="47">
        <v>426.62</v>
      </c>
    </row>
    <row r="4230" spans="1:21" ht="14.25" outlineLevel="1">
      <c r="A4230" s="147"/>
      <c r="B4230" s="148"/>
      <c r="C4230" s="148" t="s">
        <v>89</v>
      </c>
      <c r="D4230" s="149"/>
      <c r="E4230" s="134"/>
      <c r="F4230" s="150">
        <v>0.31</v>
      </c>
      <c r="G4230" s="127" t="s">
        <v>771</v>
      </c>
      <c r="H4230" s="128">
        <v>8.18</v>
      </c>
      <c r="I4230" s="151">
        <v>1</v>
      </c>
      <c r="J4230" s="128">
        <v>8.18</v>
      </c>
    </row>
    <row r="4231" spans="1:21" ht="14.25" outlineLevel="1">
      <c r="A4231" s="147"/>
      <c r="B4231" s="148"/>
      <c r="C4231" s="148" t="s">
        <v>96</v>
      </c>
      <c r="D4231" s="149"/>
      <c r="E4231" s="134"/>
      <c r="F4231" s="150">
        <v>0</v>
      </c>
      <c r="G4231" s="127" t="s">
        <v>771</v>
      </c>
      <c r="H4231" s="160">
        <v>0</v>
      </c>
      <c r="I4231" s="151">
        <v>1</v>
      </c>
      <c r="J4231" s="160">
        <v>0</v>
      </c>
      <c r="Q4231" s="47">
        <v>0</v>
      </c>
    </row>
    <row r="4232" spans="1:21" ht="14.25" outlineLevel="1">
      <c r="A4232" s="147"/>
      <c r="B4232" s="148"/>
      <c r="C4232" s="148" t="s">
        <v>97</v>
      </c>
      <c r="D4232" s="149"/>
      <c r="E4232" s="134"/>
      <c r="F4232" s="150">
        <v>2.74</v>
      </c>
      <c r="G4232" s="127" t="s">
        <v>98</v>
      </c>
      <c r="H4232" s="128">
        <v>60.28</v>
      </c>
      <c r="I4232" s="151">
        <v>1</v>
      </c>
      <c r="J4232" s="128">
        <v>60.28</v>
      </c>
    </row>
    <row r="4233" spans="1:21" ht="14.25" outlineLevel="1">
      <c r="A4233" s="147"/>
      <c r="B4233" s="148"/>
      <c r="C4233" s="148" t="s">
        <v>829</v>
      </c>
      <c r="D4233" s="149" t="s">
        <v>91</v>
      </c>
      <c r="E4233" s="134">
        <v>80</v>
      </c>
      <c r="F4233" s="150"/>
      <c r="G4233" s="127"/>
      <c r="H4233" s="128">
        <v>341.3</v>
      </c>
      <c r="I4233" s="151">
        <v>68</v>
      </c>
      <c r="J4233" s="128">
        <v>290.10000000000002</v>
      </c>
    </row>
    <row r="4234" spans="1:21" ht="14.25" outlineLevel="1">
      <c r="A4234" s="147"/>
      <c r="B4234" s="148"/>
      <c r="C4234" s="148" t="s">
        <v>830</v>
      </c>
      <c r="D4234" s="149" t="s">
        <v>91</v>
      </c>
      <c r="E4234" s="134">
        <v>60</v>
      </c>
      <c r="F4234" s="150"/>
      <c r="G4234" s="127"/>
      <c r="H4234" s="128">
        <v>255.97</v>
      </c>
      <c r="I4234" s="151">
        <v>48</v>
      </c>
      <c r="J4234" s="128">
        <v>204.78</v>
      </c>
    </row>
    <row r="4235" spans="1:21" ht="14.25" outlineLevel="1">
      <c r="A4235" s="152"/>
      <c r="B4235" s="153"/>
      <c r="C4235" s="153" t="s">
        <v>93</v>
      </c>
      <c r="D4235" s="154" t="s">
        <v>94</v>
      </c>
      <c r="E4235" s="155">
        <v>1.68</v>
      </c>
      <c r="F4235" s="156"/>
      <c r="G4235" s="157" t="s">
        <v>771</v>
      </c>
      <c r="H4235" s="158">
        <v>44.352000000000004</v>
      </c>
      <c r="I4235" s="159"/>
      <c r="J4235" s="158"/>
    </row>
    <row r="4236" spans="1:21" ht="15" outlineLevel="1">
      <c r="C4236" s="131" t="s">
        <v>95</v>
      </c>
      <c r="G4236" s="225">
        <v>1092.3499999999999</v>
      </c>
      <c r="H4236" s="225"/>
      <c r="I4236" s="225">
        <v>989.96</v>
      </c>
      <c r="J4236" s="225"/>
      <c r="O4236" s="79">
        <v>1092.3499999999999</v>
      </c>
      <c r="P4236" s="79">
        <v>989.96</v>
      </c>
    </row>
    <row r="4237" spans="1:21" ht="68.25" outlineLevel="1">
      <c r="A4237" s="152" t="s">
        <v>726</v>
      </c>
      <c r="B4237" s="153" t="s">
        <v>1731</v>
      </c>
      <c r="C4237" s="153" t="s">
        <v>259</v>
      </c>
      <c r="D4237" s="154" t="s">
        <v>454</v>
      </c>
      <c r="E4237" s="155">
        <v>15</v>
      </c>
      <c r="F4237" s="156">
        <v>259.27</v>
      </c>
      <c r="G4237" s="157" t="s">
        <v>98</v>
      </c>
      <c r="H4237" s="158">
        <v>3889.05</v>
      </c>
      <c r="I4237" s="159">
        <v>1</v>
      </c>
      <c r="J4237" s="158">
        <v>3889.05</v>
      </c>
      <c r="R4237" s="47">
        <v>0</v>
      </c>
      <c r="S4237" s="47">
        <v>0</v>
      </c>
      <c r="T4237" s="47">
        <v>0</v>
      </c>
      <c r="U4237" s="47">
        <v>0</v>
      </c>
    </row>
    <row r="4238" spans="1:21" ht="15" outlineLevel="1">
      <c r="C4238" s="131" t="s">
        <v>95</v>
      </c>
      <c r="G4238" s="225">
        <v>3889.05</v>
      </c>
      <c r="H4238" s="225"/>
      <c r="I4238" s="225">
        <v>3889.05</v>
      </c>
      <c r="J4238" s="225"/>
      <c r="O4238" s="47">
        <v>3889.05</v>
      </c>
      <c r="P4238" s="47">
        <v>3889.05</v>
      </c>
    </row>
    <row r="4239" spans="1:21" ht="54" outlineLevel="1">
      <c r="A4239" s="152" t="s">
        <v>728</v>
      </c>
      <c r="B4239" s="153" t="s">
        <v>1731</v>
      </c>
      <c r="C4239" s="153" t="s">
        <v>260</v>
      </c>
      <c r="D4239" s="154" t="s">
        <v>454</v>
      </c>
      <c r="E4239" s="155">
        <v>7</v>
      </c>
      <c r="F4239" s="156">
        <v>4423.3500000000004</v>
      </c>
      <c r="G4239" s="157" t="s">
        <v>98</v>
      </c>
      <c r="H4239" s="158">
        <v>30963.45</v>
      </c>
      <c r="I4239" s="159">
        <v>1</v>
      </c>
      <c r="J4239" s="158">
        <v>30963.45</v>
      </c>
      <c r="R4239" s="47">
        <v>0</v>
      </c>
      <c r="S4239" s="47">
        <v>0</v>
      </c>
      <c r="T4239" s="47">
        <v>0</v>
      </c>
      <c r="U4239" s="47">
        <v>0</v>
      </c>
    </row>
    <row r="4240" spans="1:21" ht="15" outlineLevel="1">
      <c r="C4240" s="131" t="s">
        <v>95</v>
      </c>
      <c r="G4240" s="225">
        <v>30963.45</v>
      </c>
      <c r="H4240" s="225"/>
      <c r="I4240" s="225">
        <v>30963.45</v>
      </c>
      <c r="J4240" s="225"/>
      <c r="O4240" s="47">
        <v>30963.45</v>
      </c>
      <c r="P4240" s="47">
        <v>30963.45</v>
      </c>
    </row>
    <row r="4241" spans="1:21" ht="57" outlineLevel="1">
      <c r="A4241" s="147" t="s">
        <v>731</v>
      </c>
      <c r="B4241" s="148" t="s">
        <v>1634</v>
      </c>
      <c r="C4241" s="148" t="s">
        <v>1635</v>
      </c>
      <c r="D4241" s="149" t="s">
        <v>460</v>
      </c>
      <c r="E4241" s="134">
        <v>22</v>
      </c>
      <c r="F4241" s="150"/>
      <c r="G4241" s="127"/>
      <c r="H4241" s="128"/>
      <c r="I4241" s="151" t="s">
        <v>98</v>
      </c>
      <c r="J4241" s="128"/>
      <c r="R4241" s="47">
        <v>170.65</v>
      </c>
      <c r="S4241" s="47">
        <v>145.05000000000001</v>
      </c>
      <c r="T4241" s="47">
        <v>127.99</v>
      </c>
      <c r="U4241" s="47">
        <v>102.39</v>
      </c>
    </row>
    <row r="4242" spans="1:21" ht="14.25" outlineLevel="1">
      <c r="A4242" s="147"/>
      <c r="B4242" s="148"/>
      <c r="C4242" s="148" t="s">
        <v>88</v>
      </c>
      <c r="D4242" s="149"/>
      <c r="E4242" s="134"/>
      <c r="F4242" s="150">
        <v>8.08</v>
      </c>
      <c r="G4242" s="127" t="s">
        <v>771</v>
      </c>
      <c r="H4242" s="128">
        <v>213.31</v>
      </c>
      <c r="I4242" s="151">
        <v>1</v>
      </c>
      <c r="J4242" s="128">
        <v>213.31</v>
      </c>
      <c r="Q4242" s="47">
        <v>213.31</v>
      </c>
    </row>
    <row r="4243" spans="1:21" ht="14.25" outlineLevel="1">
      <c r="A4243" s="147"/>
      <c r="B4243" s="148"/>
      <c r="C4243" s="148" t="s">
        <v>89</v>
      </c>
      <c r="D4243" s="149"/>
      <c r="E4243" s="134"/>
      <c r="F4243" s="150">
        <v>0.12</v>
      </c>
      <c r="G4243" s="127" t="s">
        <v>771</v>
      </c>
      <c r="H4243" s="128">
        <v>3.17</v>
      </c>
      <c r="I4243" s="151">
        <v>1</v>
      </c>
      <c r="J4243" s="128">
        <v>3.17</v>
      </c>
    </row>
    <row r="4244" spans="1:21" ht="14.25" outlineLevel="1">
      <c r="A4244" s="147"/>
      <c r="B4244" s="148"/>
      <c r="C4244" s="148" t="s">
        <v>96</v>
      </c>
      <c r="D4244" s="149"/>
      <c r="E4244" s="134"/>
      <c r="F4244" s="150">
        <v>0</v>
      </c>
      <c r="G4244" s="127" t="s">
        <v>771</v>
      </c>
      <c r="H4244" s="160">
        <v>0</v>
      </c>
      <c r="I4244" s="151">
        <v>1</v>
      </c>
      <c r="J4244" s="160">
        <v>0</v>
      </c>
      <c r="Q4244" s="47">
        <v>0</v>
      </c>
    </row>
    <row r="4245" spans="1:21" ht="14.25" outlineLevel="1">
      <c r="A4245" s="147"/>
      <c r="B4245" s="148"/>
      <c r="C4245" s="148" t="s">
        <v>97</v>
      </c>
      <c r="D4245" s="149"/>
      <c r="E4245" s="134"/>
      <c r="F4245" s="150">
        <v>1.28</v>
      </c>
      <c r="G4245" s="127" t="s">
        <v>98</v>
      </c>
      <c r="H4245" s="128">
        <v>28.16</v>
      </c>
      <c r="I4245" s="151">
        <v>1</v>
      </c>
      <c r="J4245" s="128">
        <v>28.16</v>
      </c>
    </row>
    <row r="4246" spans="1:21" ht="14.25" outlineLevel="1">
      <c r="A4246" s="147"/>
      <c r="B4246" s="148"/>
      <c r="C4246" s="148" t="s">
        <v>829</v>
      </c>
      <c r="D4246" s="149" t="s">
        <v>91</v>
      </c>
      <c r="E4246" s="134">
        <v>80</v>
      </c>
      <c r="F4246" s="150"/>
      <c r="G4246" s="127"/>
      <c r="H4246" s="128">
        <v>170.65</v>
      </c>
      <c r="I4246" s="151">
        <v>68</v>
      </c>
      <c r="J4246" s="128">
        <v>145.05000000000001</v>
      </c>
    </row>
    <row r="4247" spans="1:21" ht="14.25" outlineLevel="1">
      <c r="A4247" s="147"/>
      <c r="B4247" s="148"/>
      <c r="C4247" s="148" t="s">
        <v>830</v>
      </c>
      <c r="D4247" s="149" t="s">
        <v>91</v>
      </c>
      <c r="E4247" s="134">
        <v>60</v>
      </c>
      <c r="F4247" s="150"/>
      <c r="G4247" s="127"/>
      <c r="H4247" s="128">
        <v>127.99</v>
      </c>
      <c r="I4247" s="151">
        <v>48</v>
      </c>
      <c r="J4247" s="128">
        <v>102.39</v>
      </c>
    </row>
    <row r="4248" spans="1:21" ht="14.25" outlineLevel="1">
      <c r="A4248" s="152"/>
      <c r="B4248" s="153"/>
      <c r="C4248" s="153" t="s">
        <v>93</v>
      </c>
      <c r="D4248" s="154" t="s">
        <v>94</v>
      </c>
      <c r="E4248" s="155">
        <v>0.84</v>
      </c>
      <c r="F4248" s="156"/>
      <c r="G4248" s="157" t="s">
        <v>771</v>
      </c>
      <c r="H4248" s="158">
        <v>22.176000000000002</v>
      </c>
      <c r="I4248" s="159"/>
      <c r="J4248" s="158"/>
    </row>
    <row r="4249" spans="1:21" ht="15" outlineLevel="1">
      <c r="C4249" s="131" t="s">
        <v>95</v>
      </c>
      <c r="G4249" s="225">
        <v>543.28</v>
      </c>
      <c r="H4249" s="225"/>
      <c r="I4249" s="225">
        <v>492.08</v>
      </c>
      <c r="J4249" s="225"/>
      <c r="O4249" s="79">
        <v>543.28</v>
      </c>
      <c r="P4249" s="79">
        <v>492.08</v>
      </c>
    </row>
    <row r="4250" spans="1:21" ht="54" outlineLevel="1">
      <c r="A4250" s="152" t="s">
        <v>436</v>
      </c>
      <c r="B4250" s="153" t="s">
        <v>1731</v>
      </c>
      <c r="C4250" s="153" t="s">
        <v>261</v>
      </c>
      <c r="D4250" s="154" t="s">
        <v>454</v>
      </c>
      <c r="E4250" s="155">
        <v>4</v>
      </c>
      <c r="F4250" s="156">
        <v>138.4</v>
      </c>
      <c r="G4250" s="157" t="s">
        <v>98</v>
      </c>
      <c r="H4250" s="158">
        <v>553.6</v>
      </c>
      <c r="I4250" s="159">
        <v>1</v>
      </c>
      <c r="J4250" s="158">
        <v>553.6</v>
      </c>
      <c r="R4250" s="47">
        <v>0</v>
      </c>
      <c r="S4250" s="47">
        <v>0</v>
      </c>
      <c r="T4250" s="47">
        <v>0</v>
      </c>
      <c r="U4250" s="47">
        <v>0</v>
      </c>
    </row>
    <row r="4251" spans="1:21" ht="15" outlineLevel="1">
      <c r="C4251" s="131" t="s">
        <v>95</v>
      </c>
      <c r="G4251" s="225">
        <v>553.6</v>
      </c>
      <c r="H4251" s="225"/>
      <c r="I4251" s="225">
        <v>553.6</v>
      </c>
      <c r="J4251" s="225"/>
      <c r="O4251" s="47">
        <v>553.6</v>
      </c>
      <c r="P4251" s="47">
        <v>553.6</v>
      </c>
    </row>
    <row r="4252" spans="1:21" ht="54" outlineLevel="1">
      <c r="A4252" s="152" t="s">
        <v>440</v>
      </c>
      <c r="B4252" s="153" t="s">
        <v>1731</v>
      </c>
      <c r="C4252" s="153" t="s">
        <v>262</v>
      </c>
      <c r="D4252" s="154" t="s">
        <v>454</v>
      </c>
      <c r="E4252" s="155">
        <v>18</v>
      </c>
      <c r="F4252" s="156">
        <v>180.34</v>
      </c>
      <c r="G4252" s="157" t="s">
        <v>98</v>
      </c>
      <c r="H4252" s="158">
        <v>3246.12</v>
      </c>
      <c r="I4252" s="159">
        <v>1</v>
      </c>
      <c r="J4252" s="158">
        <v>3246.12</v>
      </c>
      <c r="R4252" s="47">
        <v>0</v>
      </c>
      <c r="S4252" s="47">
        <v>0</v>
      </c>
      <c r="T4252" s="47">
        <v>0</v>
      </c>
      <c r="U4252" s="47">
        <v>0</v>
      </c>
    </row>
    <row r="4253" spans="1:21" ht="15" outlineLevel="1">
      <c r="C4253" s="131" t="s">
        <v>95</v>
      </c>
      <c r="G4253" s="225">
        <v>3246.12</v>
      </c>
      <c r="H4253" s="225"/>
      <c r="I4253" s="225">
        <v>3246.12</v>
      </c>
      <c r="J4253" s="225"/>
      <c r="O4253" s="47">
        <v>3246.12</v>
      </c>
      <c r="P4253" s="47">
        <v>3246.12</v>
      </c>
    </row>
    <row r="4254" spans="1:21" ht="28.5" outlineLevel="1">
      <c r="A4254" s="147" t="s">
        <v>446</v>
      </c>
      <c r="B4254" s="148" t="s">
        <v>1737</v>
      </c>
      <c r="C4254" s="148" t="s">
        <v>1738</v>
      </c>
      <c r="D4254" s="149" t="s">
        <v>1739</v>
      </c>
      <c r="E4254" s="134">
        <v>4</v>
      </c>
      <c r="F4254" s="150"/>
      <c r="G4254" s="127"/>
      <c r="H4254" s="128"/>
      <c r="I4254" s="151" t="s">
        <v>98</v>
      </c>
      <c r="J4254" s="128"/>
      <c r="R4254" s="47">
        <v>7.38</v>
      </c>
      <c r="S4254" s="47">
        <v>6.27</v>
      </c>
      <c r="T4254" s="47">
        <v>5.53</v>
      </c>
      <c r="U4254" s="47">
        <v>4.43</v>
      </c>
    </row>
    <row r="4255" spans="1:21" ht="14.25" outlineLevel="1">
      <c r="A4255" s="147"/>
      <c r="B4255" s="148"/>
      <c r="C4255" s="148" t="s">
        <v>88</v>
      </c>
      <c r="D4255" s="149"/>
      <c r="E4255" s="134"/>
      <c r="F4255" s="150">
        <v>1.92</v>
      </c>
      <c r="G4255" s="127" t="s">
        <v>771</v>
      </c>
      <c r="H4255" s="128">
        <v>9.2200000000000006</v>
      </c>
      <c r="I4255" s="151">
        <v>1</v>
      </c>
      <c r="J4255" s="128">
        <v>9.2200000000000006</v>
      </c>
      <c r="Q4255" s="47">
        <v>9.2200000000000006</v>
      </c>
    </row>
    <row r="4256" spans="1:21" ht="14.25" outlineLevel="1">
      <c r="A4256" s="147"/>
      <c r="B4256" s="148"/>
      <c r="C4256" s="148" t="s">
        <v>89</v>
      </c>
      <c r="D4256" s="149"/>
      <c r="E4256" s="134"/>
      <c r="F4256" s="150">
        <v>0</v>
      </c>
      <c r="G4256" s="127" t="s">
        <v>771</v>
      </c>
      <c r="H4256" s="128">
        <v>0</v>
      </c>
      <c r="I4256" s="151">
        <v>1</v>
      </c>
      <c r="J4256" s="128">
        <v>0</v>
      </c>
    </row>
    <row r="4257" spans="1:21" ht="14.25" outlineLevel="1">
      <c r="A4257" s="147"/>
      <c r="B4257" s="148"/>
      <c r="C4257" s="148" t="s">
        <v>96</v>
      </c>
      <c r="D4257" s="149"/>
      <c r="E4257" s="134"/>
      <c r="F4257" s="150">
        <v>0</v>
      </c>
      <c r="G4257" s="127" t="s">
        <v>771</v>
      </c>
      <c r="H4257" s="160">
        <v>0</v>
      </c>
      <c r="I4257" s="151">
        <v>1</v>
      </c>
      <c r="J4257" s="160">
        <v>0</v>
      </c>
      <c r="Q4257" s="47">
        <v>0</v>
      </c>
    </row>
    <row r="4258" spans="1:21" ht="14.25" outlineLevel="1">
      <c r="A4258" s="147"/>
      <c r="B4258" s="148"/>
      <c r="C4258" s="148" t="s">
        <v>97</v>
      </c>
      <c r="D4258" s="149"/>
      <c r="E4258" s="134"/>
      <c r="F4258" s="150">
        <v>0.04</v>
      </c>
      <c r="G4258" s="127" t="s">
        <v>98</v>
      </c>
      <c r="H4258" s="128">
        <v>0.16</v>
      </c>
      <c r="I4258" s="151">
        <v>1</v>
      </c>
      <c r="J4258" s="128">
        <v>0.16</v>
      </c>
    </row>
    <row r="4259" spans="1:21" ht="14.25" outlineLevel="1">
      <c r="A4259" s="147"/>
      <c r="B4259" s="148"/>
      <c r="C4259" s="148" t="s">
        <v>829</v>
      </c>
      <c r="D4259" s="149" t="s">
        <v>91</v>
      </c>
      <c r="E4259" s="134">
        <v>80</v>
      </c>
      <c r="F4259" s="150"/>
      <c r="G4259" s="127"/>
      <c r="H4259" s="128">
        <v>7.38</v>
      </c>
      <c r="I4259" s="151">
        <v>68</v>
      </c>
      <c r="J4259" s="128">
        <v>6.27</v>
      </c>
    </row>
    <row r="4260" spans="1:21" ht="14.25" outlineLevel="1">
      <c r="A4260" s="147"/>
      <c r="B4260" s="148"/>
      <c r="C4260" s="148" t="s">
        <v>830</v>
      </c>
      <c r="D4260" s="149" t="s">
        <v>91</v>
      </c>
      <c r="E4260" s="134">
        <v>60</v>
      </c>
      <c r="F4260" s="150"/>
      <c r="G4260" s="127"/>
      <c r="H4260" s="128">
        <v>5.53</v>
      </c>
      <c r="I4260" s="151">
        <v>48</v>
      </c>
      <c r="J4260" s="128">
        <v>4.43</v>
      </c>
    </row>
    <row r="4261" spans="1:21" ht="14.25" outlineLevel="1">
      <c r="A4261" s="152"/>
      <c r="B4261" s="153"/>
      <c r="C4261" s="153" t="s">
        <v>93</v>
      </c>
      <c r="D4261" s="154" t="s">
        <v>94</v>
      </c>
      <c r="E4261" s="155">
        <v>0.2</v>
      </c>
      <c r="F4261" s="156"/>
      <c r="G4261" s="157" t="s">
        <v>771</v>
      </c>
      <c r="H4261" s="158">
        <v>0.96</v>
      </c>
      <c r="I4261" s="159"/>
      <c r="J4261" s="158"/>
    </row>
    <row r="4262" spans="1:21" ht="15" outlineLevel="1">
      <c r="C4262" s="131" t="s">
        <v>95</v>
      </c>
      <c r="G4262" s="225">
        <v>22.29</v>
      </c>
      <c r="H4262" s="225"/>
      <c r="I4262" s="225">
        <v>20.079999999999998</v>
      </c>
      <c r="J4262" s="225"/>
      <c r="O4262" s="79">
        <v>22.29</v>
      </c>
      <c r="P4262" s="79">
        <v>20.079999999999998</v>
      </c>
    </row>
    <row r="4263" spans="1:21" ht="68.25" outlineLevel="1">
      <c r="A4263" s="152" t="s">
        <v>744</v>
      </c>
      <c r="B4263" s="153" t="s">
        <v>98</v>
      </c>
      <c r="C4263" s="153" t="s">
        <v>263</v>
      </c>
      <c r="D4263" s="154" t="s">
        <v>454</v>
      </c>
      <c r="E4263" s="155">
        <v>4</v>
      </c>
      <c r="F4263" s="156">
        <v>88.05</v>
      </c>
      <c r="G4263" s="157" t="s">
        <v>98</v>
      </c>
      <c r="H4263" s="158">
        <v>352.2</v>
      </c>
      <c r="I4263" s="159">
        <v>1</v>
      </c>
      <c r="J4263" s="158">
        <v>352.2</v>
      </c>
      <c r="R4263" s="47">
        <v>0</v>
      </c>
      <c r="S4263" s="47">
        <v>0</v>
      </c>
      <c r="T4263" s="47">
        <v>0</v>
      </c>
      <c r="U4263" s="47">
        <v>0</v>
      </c>
    </row>
    <row r="4264" spans="1:21" ht="15" outlineLevel="1">
      <c r="C4264" s="131" t="s">
        <v>95</v>
      </c>
      <c r="G4264" s="225">
        <v>352.2</v>
      </c>
      <c r="H4264" s="225"/>
      <c r="I4264" s="225">
        <v>352.2</v>
      </c>
      <c r="J4264" s="225"/>
      <c r="O4264" s="47">
        <v>352.2</v>
      </c>
      <c r="P4264" s="47">
        <v>352.2</v>
      </c>
    </row>
    <row r="4265" spans="1:21" ht="28.5" outlineLevel="1">
      <c r="A4265" s="147" t="s">
        <v>453</v>
      </c>
      <c r="B4265" s="148" t="s">
        <v>1639</v>
      </c>
      <c r="C4265" s="148" t="s">
        <v>1640</v>
      </c>
      <c r="D4265" s="149" t="s">
        <v>460</v>
      </c>
      <c r="E4265" s="134">
        <v>9</v>
      </c>
      <c r="F4265" s="150"/>
      <c r="G4265" s="127"/>
      <c r="H4265" s="128"/>
      <c r="I4265" s="151" t="s">
        <v>98</v>
      </c>
      <c r="J4265" s="128"/>
      <c r="R4265" s="47">
        <v>180.24</v>
      </c>
      <c r="S4265" s="47">
        <v>153.19999999999999</v>
      </c>
      <c r="T4265" s="47">
        <v>127.34</v>
      </c>
      <c r="U4265" s="47">
        <v>101.87</v>
      </c>
    </row>
    <row r="4266" spans="1:21" ht="14.25" outlineLevel="1">
      <c r="A4266" s="147"/>
      <c r="B4266" s="148"/>
      <c r="C4266" s="148" t="s">
        <v>88</v>
      </c>
      <c r="D4266" s="149"/>
      <c r="E4266" s="134"/>
      <c r="F4266" s="150">
        <v>18.14</v>
      </c>
      <c r="G4266" s="127" t="s">
        <v>771</v>
      </c>
      <c r="H4266" s="128">
        <v>195.91</v>
      </c>
      <c r="I4266" s="151">
        <v>1</v>
      </c>
      <c r="J4266" s="128">
        <v>195.91</v>
      </c>
      <c r="Q4266" s="47">
        <v>195.91</v>
      </c>
    </row>
    <row r="4267" spans="1:21" ht="14.25" outlineLevel="1">
      <c r="A4267" s="147"/>
      <c r="B4267" s="148"/>
      <c r="C4267" s="148" t="s">
        <v>89</v>
      </c>
      <c r="D4267" s="149"/>
      <c r="E4267" s="134"/>
      <c r="F4267" s="150">
        <v>0</v>
      </c>
      <c r="G4267" s="127" t="s">
        <v>771</v>
      </c>
      <c r="H4267" s="128">
        <v>0</v>
      </c>
      <c r="I4267" s="151">
        <v>1</v>
      </c>
      <c r="J4267" s="128">
        <v>0</v>
      </c>
    </row>
    <row r="4268" spans="1:21" ht="14.25" outlineLevel="1">
      <c r="A4268" s="147"/>
      <c r="B4268" s="148"/>
      <c r="C4268" s="148" t="s">
        <v>96</v>
      </c>
      <c r="D4268" s="149"/>
      <c r="E4268" s="134"/>
      <c r="F4268" s="150">
        <v>0</v>
      </c>
      <c r="G4268" s="127" t="s">
        <v>771</v>
      </c>
      <c r="H4268" s="160">
        <v>0</v>
      </c>
      <c r="I4268" s="151">
        <v>1</v>
      </c>
      <c r="J4268" s="160">
        <v>0</v>
      </c>
      <c r="Q4268" s="47">
        <v>0</v>
      </c>
    </row>
    <row r="4269" spans="1:21" ht="14.25" outlineLevel="1">
      <c r="A4269" s="147"/>
      <c r="B4269" s="148"/>
      <c r="C4269" s="148" t="s">
        <v>97</v>
      </c>
      <c r="D4269" s="149"/>
      <c r="E4269" s="134"/>
      <c r="F4269" s="150">
        <v>12.63</v>
      </c>
      <c r="G4269" s="127" t="s">
        <v>98</v>
      </c>
      <c r="H4269" s="128">
        <v>113.67</v>
      </c>
      <c r="I4269" s="151">
        <v>1</v>
      </c>
      <c r="J4269" s="128">
        <v>113.67</v>
      </c>
    </row>
    <row r="4270" spans="1:21" ht="14.25" outlineLevel="1">
      <c r="A4270" s="147"/>
      <c r="B4270" s="148"/>
      <c r="C4270" s="148" t="s">
        <v>829</v>
      </c>
      <c r="D4270" s="149" t="s">
        <v>91</v>
      </c>
      <c r="E4270" s="134">
        <v>92</v>
      </c>
      <c r="F4270" s="150"/>
      <c r="G4270" s="127"/>
      <c r="H4270" s="128">
        <v>180.24</v>
      </c>
      <c r="I4270" s="151">
        <v>78.2</v>
      </c>
      <c r="J4270" s="128">
        <v>153.19999999999999</v>
      </c>
    </row>
    <row r="4271" spans="1:21" ht="14.25" outlineLevel="1">
      <c r="A4271" s="147"/>
      <c r="B4271" s="148"/>
      <c r="C4271" s="148" t="s">
        <v>830</v>
      </c>
      <c r="D4271" s="149" t="s">
        <v>91</v>
      </c>
      <c r="E4271" s="134">
        <v>65</v>
      </c>
      <c r="F4271" s="150"/>
      <c r="G4271" s="127"/>
      <c r="H4271" s="128">
        <v>127.34</v>
      </c>
      <c r="I4271" s="151">
        <v>52</v>
      </c>
      <c r="J4271" s="128">
        <v>101.87</v>
      </c>
    </row>
    <row r="4272" spans="1:21" ht="14.25" outlineLevel="1">
      <c r="A4272" s="152"/>
      <c r="B4272" s="153"/>
      <c r="C4272" s="153" t="s">
        <v>93</v>
      </c>
      <c r="D4272" s="154" t="s">
        <v>94</v>
      </c>
      <c r="E4272" s="155">
        <v>2</v>
      </c>
      <c r="F4272" s="156"/>
      <c r="G4272" s="157" t="s">
        <v>771</v>
      </c>
      <c r="H4272" s="158">
        <v>21.599999999999998</v>
      </c>
      <c r="I4272" s="159"/>
      <c r="J4272" s="158"/>
    </row>
    <row r="4273" spans="1:21" ht="15" outlineLevel="1">
      <c r="C4273" s="131" t="s">
        <v>95</v>
      </c>
      <c r="G4273" s="225">
        <v>617.16000000000008</v>
      </c>
      <c r="H4273" s="225"/>
      <c r="I4273" s="225">
        <v>564.65</v>
      </c>
      <c r="J4273" s="225"/>
      <c r="O4273" s="79">
        <v>617.16000000000008</v>
      </c>
      <c r="P4273" s="79">
        <v>564.65</v>
      </c>
    </row>
    <row r="4274" spans="1:21" ht="39.75" outlineLevel="1">
      <c r="A4274" s="152" t="s">
        <v>455</v>
      </c>
      <c r="B4274" s="153" t="s">
        <v>98</v>
      </c>
      <c r="C4274" s="153" t="s">
        <v>264</v>
      </c>
      <c r="D4274" s="154" t="s">
        <v>454</v>
      </c>
      <c r="E4274" s="155">
        <v>1</v>
      </c>
      <c r="F4274" s="156">
        <v>382.8</v>
      </c>
      <c r="G4274" s="157" t="s">
        <v>98</v>
      </c>
      <c r="H4274" s="158">
        <v>382.8</v>
      </c>
      <c r="I4274" s="159">
        <v>1</v>
      </c>
      <c r="J4274" s="158">
        <v>382.8</v>
      </c>
      <c r="R4274" s="47">
        <v>0</v>
      </c>
      <c r="S4274" s="47">
        <v>0</v>
      </c>
      <c r="T4274" s="47">
        <v>0</v>
      </c>
      <c r="U4274" s="47">
        <v>0</v>
      </c>
    </row>
    <row r="4275" spans="1:21" ht="15" outlineLevel="1">
      <c r="C4275" s="131" t="s">
        <v>95</v>
      </c>
      <c r="G4275" s="225">
        <v>382.8</v>
      </c>
      <c r="H4275" s="225"/>
      <c r="I4275" s="225">
        <v>382.8</v>
      </c>
      <c r="J4275" s="225"/>
      <c r="O4275" s="47">
        <v>382.8</v>
      </c>
      <c r="P4275" s="47">
        <v>382.8</v>
      </c>
    </row>
    <row r="4276" spans="1:21" ht="39.75" outlineLevel="1">
      <c r="A4276" s="152" t="s">
        <v>456</v>
      </c>
      <c r="B4276" s="153" t="s">
        <v>98</v>
      </c>
      <c r="C4276" s="153" t="s">
        <v>265</v>
      </c>
      <c r="D4276" s="154" t="s">
        <v>454</v>
      </c>
      <c r="E4276" s="155">
        <v>6</v>
      </c>
      <c r="F4276" s="156">
        <v>218.73</v>
      </c>
      <c r="G4276" s="157" t="s">
        <v>98</v>
      </c>
      <c r="H4276" s="158">
        <v>1312.38</v>
      </c>
      <c r="I4276" s="159">
        <v>1</v>
      </c>
      <c r="J4276" s="158">
        <v>1312.38</v>
      </c>
      <c r="R4276" s="47">
        <v>0</v>
      </c>
      <c r="S4276" s="47">
        <v>0</v>
      </c>
      <c r="T4276" s="47">
        <v>0</v>
      </c>
      <c r="U4276" s="47">
        <v>0</v>
      </c>
    </row>
    <row r="4277" spans="1:21" ht="15" outlineLevel="1">
      <c r="C4277" s="131" t="s">
        <v>95</v>
      </c>
      <c r="G4277" s="225">
        <v>1312.38</v>
      </c>
      <c r="H4277" s="225"/>
      <c r="I4277" s="225">
        <v>1312.38</v>
      </c>
      <c r="J4277" s="225"/>
      <c r="O4277" s="47">
        <v>1312.38</v>
      </c>
      <c r="P4277" s="47">
        <v>1312.38</v>
      </c>
    </row>
    <row r="4278" spans="1:21" ht="39.75" outlineLevel="1">
      <c r="A4278" s="152" t="s">
        <v>457</v>
      </c>
      <c r="B4278" s="153" t="s">
        <v>98</v>
      </c>
      <c r="C4278" s="153" t="s">
        <v>266</v>
      </c>
      <c r="D4278" s="154" t="s">
        <v>454</v>
      </c>
      <c r="E4278" s="155">
        <v>1</v>
      </c>
      <c r="F4278" s="156">
        <v>1376.3</v>
      </c>
      <c r="G4278" s="157" t="s">
        <v>98</v>
      </c>
      <c r="H4278" s="158">
        <v>1376.3</v>
      </c>
      <c r="I4278" s="159">
        <v>1</v>
      </c>
      <c r="J4278" s="158">
        <v>1376.3</v>
      </c>
      <c r="R4278" s="47">
        <v>0</v>
      </c>
      <c r="S4278" s="47">
        <v>0</v>
      </c>
      <c r="T4278" s="47">
        <v>0</v>
      </c>
      <c r="U4278" s="47">
        <v>0</v>
      </c>
    </row>
    <row r="4279" spans="1:21" ht="15" outlineLevel="1">
      <c r="C4279" s="131" t="s">
        <v>95</v>
      </c>
      <c r="G4279" s="225">
        <v>1376.3</v>
      </c>
      <c r="H4279" s="225"/>
      <c r="I4279" s="225">
        <v>1376.3</v>
      </c>
      <c r="J4279" s="225"/>
      <c r="O4279" s="47">
        <v>1376.3</v>
      </c>
      <c r="P4279" s="47">
        <v>1376.3</v>
      </c>
    </row>
    <row r="4280" spans="1:21" ht="39.75" outlineLevel="1">
      <c r="A4280" s="152" t="s">
        <v>754</v>
      </c>
      <c r="B4280" s="153" t="s">
        <v>98</v>
      </c>
      <c r="C4280" s="153" t="s">
        <v>267</v>
      </c>
      <c r="D4280" s="154" t="s">
        <v>454</v>
      </c>
      <c r="E4280" s="155">
        <v>1</v>
      </c>
      <c r="F4280" s="156">
        <v>1376.3</v>
      </c>
      <c r="G4280" s="157" t="s">
        <v>98</v>
      </c>
      <c r="H4280" s="158">
        <v>1376.3</v>
      </c>
      <c r="I4280" s="159">
        <v>1</v>
      </c>
      <c r="J4280" s="158">
        <v>1376.3</v>
      </c>
      <c r="R4280" s="47">
        <v>0</v>
      </c>
      <c r="S4280" s="47">
        <v>0</v>
      </c>
      <c r="T4280" s="47">
        <v>0</v>
      </c>
      <c r="U4280" s="47">
        <v>0</v>
      </c>
    </row>
    <row r="4281" spans="1:21" ht="15" outlineLevel="1">
      <c r="C4281" s="131" t="s">
        <v>95</v>
      </c>
      <c r="G4281" s="225">
        <v>1376.3</v>
      </c>
      <c r="H4281" s="225"/>
      <c r="I4281" s="225">
        <v>1376.3</v>
      </c>
      <c r="J4281" s="225"/>
      <c r="O4281" s="47">
        <v>1376.3</v>
      </c>
      <c r="P4281" s="47">
        <v>1376.3</v>
      </c>
    </row>
    <row r="4282" spans="1:21" ht="39.75" outlineLevel="1">
      <c r="A4282" s="152" t="s">
        <v>461</v>
      </c>
      <c r="B4282" s="153" t="s">
        <v>98</v>
      </c>
      <c r="C4282" s="153" t="s">
        <v>268</v>
      </c>
      <c r="D4282" s="154" t="s">
        <v>454</v>
      </c>
      <c r="E4282" s="155">
        <v>4</v>
      </c>
      <c r="F4282" s="156">
        <v>109.9</v>
      </c>
      <c r="G4282" s="157" t="s">
        <v>98</v>
      </c>
      <c r="H4282" s="158">
        <v>439.6</v>
      </c>
      <c r="I4282" s="159">
        <v>1</v>
      </c>
      <c r="J4282" s="158">
        <v>439.6</v>
      </c>
      <c r="R4282" s="47">
        <v>0</v>
      </c>
      <c r="S4282" s="47">
        <v>0</v>
      </c>
      <c r="T4282" s="47">
        <v>0</v>
      </c>
      <c r="U4282" s="47">
        <v>0</v>
      </c>
    </row>
    <row r="4283" spans="1:21" ht="15" outlineLevel="1">
      <c r="C4283" s="131" t="s">
        <v>95</v>
      </c>
      <c r="G4283" s="225">
        <v>439.6</v>
      </c>
      <c r="H4283" s="225"/>
      <c r="I4283" s="225">
        <v>439.6</v>
      </c>
      <c r="J4283" s="225"/>
      <c r="O4283" s="47">
        <v>439.6</v>
      </c>
      <c r="P4283" s="47">
        <v>439.6</v>
      </c>
    </row>
    <row r="4284" spans="1:21" ht="57" outlineLevel="1">
      <c r="A4284" s="147" t="s">
        <v>464</v>
      </c>
      <c r="B4284" s="148" t="s">
        <v>1641</v>
      </c>
      <c r="C4284" s="148" t="s">
        <v>1642</v>
      </c>
      <c r="D4284" s="149" t="s">
        <v>460</v>
      </c>
      <c r="E4284" s="134">
        <v>4</v>
      </c>
      <c r="F4284" s="150"/>
      <c r="G4284" s="127"/>
      <c r="H4284" s="128"/>
      <c r="I4284" s="151" t="s">
        <v>98</v>
      </c>
      <c r="J4284" s="128"/>
      <c r="R4284" s="47">
        <v>175.75</v>
      </c>
      <c r="S4284" s="47">
        <v>149.38999999999999</v>
      </c>
      <c r="T4284" s="47">
        <v>120.25</v>
      </c>
      <c r="U4284" s="47">
        <v>96.2</v>
      </c>
    </row>
    <row r="4285" spans="1:21" ht="14.25" outlineLevel="1">
      <c r="A4285" s="147"/>
      <c r="B4285" s="148"/>
      <c r="C4285" s="148" t="s">
        <v>88</v>
      </c>
      <c r="D4285" s="149"/>
      <c r="E4285" s="134"/>
      <c r="F4285" s="150">
        <v>34.619999999999997</v>
      </c>
      <c r="G4285" s="127" t="s">
        <v>771</v>
      </c>
      <c r="H4285" s="128">
        <v>166.18</v>
      </c>
      <c r="I4285" s="151">
        <v>1</v>
      </c>
      <c r="J4285" s="128">
        <v>166.18</v>
      </c>
      <c r="Q4285" s="47">
        <v>166.18</v>
      </c>
    </row>
    <row r="4286" spans="1:21" ht="14.25" outlineLevel="1">
      <c r="A4286" s="147"/>
      <c r="B4286" s="148"/>
      <c r="C4286" s="148" t="s">
        <v>89</v>
      </c>
      <c r="D4286" s="149"/>
      <c r="E4286" s="134"/>
      <c r="F4286" s="150">
        <v>73.64</v>
      </c>
      <c r="G4286" s="127" t="s">
        <v>771</v>
      </c>
      <c r="H4286" s="128">
        <v>353.47</v>
      </c>
      <c r="I4286" s="151">
        <v>1</v>
      </c>
      <c r="J4286" s="128">
        <v>353.47</v>
      </c>
    </row>
    <row r="4287" spans="1:21" ht="14.25" outlineLevel="1">
      <c r="A4287" s="147"/>
      <c r="B4287" s="148"/>
      <c r="C4287" s="148" t="s">
        <v>96</v>
      </c>
      <c r="D4287" s="149"/>
      <c r="E4287" s="134"/>
      <c r="F4287" s="150">
        <v>3.92</v>
      </c>
      <c r="G4287" s="127" t="s">
        <v>771</v>
      </c>
      <c r="H4287" s="160">
        <v>18.82</v>
      </c>
      <c r="I4287" s="151">
        <v>1</v>
      </c>
      <c r="J4287" s="160">
        <v>18.82</v>
      </c>
      <c r="Q4287" s="47">
        <v>18.82</v>
      </c>
    </row>
    <row r="4288" spans="1:21" ht="14.25" outlineLevel="1">
      <c r="A4288" s="147"/>
      <c r="B4288" s="148"/>
      <c r="C4288" s="148" t="s">
        <v>97</v>
      </c>
      <c r="D4288" s="149"/>
      <c r="E4288" s="134"/>
      <c r="F4288" s="150">
        <v>293.23</v>
      </c>
      <c r="G4288" s="127" t="s">
        <v>98</v>
      </c>
      <c r="H4288" s="128">
        <v>1172.92</v>
      </c>
      <c r="I4288" s="151">
        <v>1</v>
      </c>
      <c r="J4288" s="128">
        <v>1172.92</v>
      </c>
    </row>
    <row r="4289" spans="1:32" ht="14.25" outlineLevel="1">
      <c r="A4289" s="147"/>
      <c r="B4289" s="148"/>
      <c r="C4289" s="148" t="s">
        <v>829</v>
      </c>
      <c r="D4289" s="149" t="s">
        <v>91</v>
      </c>
      <c r="E4289" s="134">
        <v>95</v>
      </c>
      <c r="F4289" s="150"/>
      <c r="G4289" s="127"/>
      <c r="H4289" s="128">
        <v>175.75</v>
      </c>
      <c r="I4289" s="151">
        <v>80.75</v>
      </c>
      <c r="J4289" s="128">
        <v>149.38999999999999</v>
      </c>
    </row>
    <row r="4290" spans="1:32" ht="14.25" outlineLevel="1">
      <c r="A4290" s="147"/>
      <c r="B4290" s="148"/>
      <c r="C4290" s="148" t="s">
        <v>830</v>
      </c>
      <c r="D4290" s="149" t="s">
        <v>91</v>
      </c>
      <c r="E4290" s="134">
        <v>65</v>
      </c>
      <c r="F4290" s="150"/>
      <c r="G4290" s="127"/>
      <c r="H4290" s="128">
        <v>120.25</v>
      </c>
      <c r="I4290" s="151">
        <v>52</v>
      </c>
      <c r="J4290" s="128">
        <v>96.2</v>
      </c>
    </row>
    <row r="4291" spans="1:32" ht="14.25" outlineLevel="1">
      <c r="A4291" s="152"/>
      <c r="B4291" s="153"/>
      <c r="C4291" s="153" t="s">
        <v>93</v>
      </c>
      <c r="D4291" s="154" t="s">
        <v>94</v>
      </c>
      <c r="E4291" s="155">
        <v>3.49</v>
      </c>
      <c r="F4291" s="156"/>
      <c r="G4291" s="157" t="s">
        <v>771</v>
      </c>
      <c r="H4291" s="158">
        <v>16.751999999999999</v>
      </c>
      <c r="I4291" s="159"/>
      <c r="J4291" s="158"/>
    </row>
    <row r="4292" spans="1:32" ht="15" outlineLevel="1">
      <c r="C4292" s="131" t="s">
        <v>95</v>
      </c>
      <c r="G4292" s="225">
        <v>1988.5700000000002</v>
      </c>
      <c r="H4292" s="225"/>
      <c r="I4292" s="225">
        <v>1938.1599999999999</v>
      </c>
      <c r="J4292" s="225"/>
      <c r="O4292" s="79">
        <v>1988.5700000000002</v>
      </c>
      <c r="P4292" s="79">
        <v>1938.1599999999999</v>
      </c>
    </row>
    <row r="4293" spans="1:32" ht="54" outlineLevel="1">
      <c r="A4293" s="152" t="s">
        <v>465</v>
      </c>
      <c r="B4293" s="153" t="s">
        <v>1740</v>
      </c>
      <c r="C4293" s="153" t="s">
        <v>269</v>
      </c>
      <c r="D4293" s="154" t="s">
        <v>454</v>
      </c>
      <c r="E4293" s="155">
        <v>2</v>
      </c>
      <c r="F4293" s="156">
        <v>2615.8000000000002</v>
      </c>
      <c r="G4293" s="157" t="s">
        <v>98</v>
      </c>
      <c r="H4293" s="158">
        <v>5231.6000000000004</v>
      </c>
      <c r="I4293" s="159">
        <v>1</v>
      </c>
      <c r="J4293" s="158">
        <v>5231.6000000000004</v>
      </c>
      <c r="R4293" s="47">
        <v>0</v>
      </c>
      <c r="S4293" s="47">
        <v>0</v>
      </c>
      <c r="T4293" s="47">
        <v>0</v>
      </c>
      <c r="U4293" s="47">
        <v>0</v>
      </c>
    </row>
    <row r="4294" spans="1:32" ht="15" outlineLevel="1">
      <c r="C4294" s="131" t="s">
        <v>95</v>
      </c>
      <c r="G4294" s="225">
        <v>5231.6000000000004</v>
      </c>
      <c r="H4294" s="225"/>
      <c r="I4294" s="225">
        <v>5231.6000000000004</v>
      </c>
      <c r="J4294" s="225"/>
      <c r="O4294" s="47">
        <v>5231.6000000000004</v>
      </c>
      <c r="P4294" s="47">
        <v>5231.6000000000004</v>
      </c>
    </row>
    <row r="4295" spans="1:32" ht="54" outlineLevel="1">
      <c r="A4295" s="152" t="s">
        <v>468</v>
      </c>
      <c r="B4295" s="153" t="s">
        <v>1740</v>
      </c>
      <c r="C4295" s="153" t="s">
        <v>270</v>
      </c>
      <c r="D4295" s="154" t="s">
        <v>454</v>
      </c>
      <c r="E4295" s="155">
        <v>2</v>
      </c>
      <c r="F4295" s="156">
        <v>1820.38</v>
      </c>
      <c r="G4295" s="157" t="s">
        <v>98</v>
      </c>
      <c r="H4295" s="158">
        <v>3640.76</v>
      </c>
      <c r="I4295" s="159">
        <v>1</v>
      </c>
      <c r="J4295" s="158">
        <v>3640.76</v>
      </c>
      <c r="R4295" s="47">
        <v>0</v>
      </c>
      <c r="S4295" s="47">
        <v>0</v>
      </c>
      <c r="T4295" s="47">
        <v>0</v>
      </c>
      <c r="U4295" s="47">
        <v>0</v>
      </c>
    </row>
    <row r="4296" spans="1:32" ht="15" outlineLevel="1">
      <c r="C4296" s="131" t="s">
        <v>95</v>
      </c>
      <c r="G4296" s="225">
        <v>3640.76</v>
      </c>
      <c r="H4296" s="225"/>
      <c r="I4296" s="225">
        <v>3640.76</v>
      </c>
      <c r="J4296" s="225"/>
      <c r="O4296" s="47">
        <v>3640.76</v>
      </c>
      <c r="P4296" s="47">
        <v>3640.76</v>
      </c>
    </row>
    <row r="4297" spans="1:32" outlineLevel="1"/>
    <row r="4298" spans="1:32" ht="15" outlineLevel="1">
      <c r="A4298" s="240" t="s">
        <v>1643</v>
      </c>
      <c r="B4298" s="240"/>
      <c r="C4298" s="240"/>
      <c r="D4298" s="240"/>
      <c r="E4298" s="240"/>
      <c r="F4298" s="240"/>
      <c r="G4298" s="225">
        <v>78912.420000000027</v>
      </c>
      <c r="H4298" s="225"/>
      <c r="I4298" s="225">
        <v>78365.010000000024</v>
      </c>
      <c r="J4298" s="225"/>
      <c r="AF4298" s="85" t="s">
        <v>1643</v>
      </c>
    </row>
    <row r="4299" spans="1:32" outlineLevel="1"/>
    <row r="4300" spans="1:32" outlineLevel="1"/>
    <row r="4301" spans="1:32" outlineLevel="1"/>
    <row r="4302" spans="1:32" ht="16.5" outlineLevel="1">
      <c r="A4302" s="229" t="s">
        <v>1644</v>
      </c>
      <c r="B4302" s="229"/>
      <c r="C4302" s="229"/>
      <c r="D4302" s="229"/>
      <c r="E4302" s="229"/>
      <c r="F4302" s="229"/>
      <c r="G4302" s="229"/>
      <c r="H4302" s="229"/>
      <c r="I4302" s="229"/>
      <c r="J4302" s="229"/>
      <c r="AE4302" s="63" t="s">
        <v>1644</v>
      </c>
    </row>
    <row r="4303" spans="1:32" ht="71.25" outlineLevel="1">
      <c r="A4303" s="147" t="s">
        <v>475</v>
      </c>
      <c r="B4303" s="148" t="s">
        <v>902</v>
      </c>
      <c r="C4303" s="148" t="s">
        <v>903</v>
      </c>
      <c r="D4303" s="149" t="s">
        <v>530</v>
      </c>
      <c r="E4303" s="134">
        <v>6.3</v>
      </c>
      <c r="F4303" s="150"/>
      <c r="G4303" s="127"/>
      <c r="H4303" s="128"/>
      <c r="I4303" s="151" t="s">
        <v>98</v>
      </c>
      <c r="J4303" s="128"/>
      <c r="R4303" s="47">
        <v>2806.22</v>
      </c>
      <c r="S4303" s="47">
        <v>2385.29</v>
      </c>
      <c r="T4303" s="47">
        <v>1920.05</v>
      </c>
      <c r="U4303" s="47">
        <v>1536.04</v>
      </c>
    </row>
    <row r="4304" spans="1:32" outlineLevel="1">
      <c r="C4304" s="163" t="s">
        <v>1741</v>
      </c>
    </row>
    <row r="4305" spans="1:21" ht="14.25" outlineLevel="1">
      <c r="A4305" s="147"/>
      <c r="B4305" s="148"/>
      <c r="C4305" s="148" t="s">
        <v>88</v>
      </c>
      <c r="D4305" s="149"/>
      <c r="E4305" s="134"/>
      <c r="F4305" s="150">
        <v>388.03</v>
      </c>
      <c r="G4305" s="127" t="s">
        <v>771</v>
      </c>
      <c r="H4305" s="128">
        <v>2933.51</v>
      </c>
      <c r="I4305" s="151">
        <v>1</v>
      </c>
      <c r="J4305" s="128">
        <v>2933.51</v>
      </c>
      <c r="Q4305" s="47">
        <v>2933.51</v>
      </c>
    </row>
    <row r="4306" spans="1:21" ht="14.25" outlineLevel="1">
      <c r="A4306" s="147"/>
      <c r="B4306" s="148"/>
      <c r="C4306" s="148" t="s">
        <v>89</v>
      </c>
      <c r="D4306" s="149"/>
      <c r="E4306" s="134"/>
      <c r="F4306" s="150">
        <v>70.430000000000007</v>
      </c>
      <c r="G4306" s="127" t="s">
        <v>771</v>
      </c>
      <c r="H4306" s="128">
        <v>532.45000000000005</v>
      </c>
      <c r="I4306" s="151">
        <v>1</v>
      </c>
      <c r="J4306" s="128">
        <v>532.45000000000005</v>
      </c>
    </row>
    <row r="4307" spans="1:21" ht="14.25" outlineLevel="1">
      <c r="A4307" s="147"/>
      <c r="B4307" s="148"/>
      <c r="C4307" s="148" t="s">
        <v>96</v>
      </c>
      <c r="D4307" s="149"/>
      <c r="E4307" s="134"/>
      <c r="F4307" s="150">
        <v>2.7</v>
      </c>
      <c r="G4307" s="127" t="s">
        <v>771</v>
      </c>
      <c r="H4307" s="160">
        <v>20.41</v>
      </c>
      <c r="I4307" s="151">
        <v>1</v>
      </c>
      <c r="J4307" s="160">
        <v>20.41</v>
      </c>
      <c r="Q4307" s="47">
        <v>20.41</v>
      </c>
    </row>
    <row r="4308" spans="1:21" ht="14.25" outlineLevel="1">
      <c r="A4308" s="147"/>
      <c r="B4308" s="148"/>
      <c r="C4308" s="148" t="s">
        <v>97</v>
      </c>
      <c r="D4308" s="149"/>
      <c r="E4308" s="134"/>
      <c r="F4308" s="150">
        <v>191.35</v>
      </c>
      <c r="G4308" s="127" t="s">
        <v>98</v>
      </c>
      <c r="H4308" s="128">
        <v>1205.51</v>
      </c>
      <c r="I4308" s="151">
        <v>1</v>
      </c>
      <c r="J4308" s="128">
        <v>1205.51</v>
      </c>
    </row>
    <row r="4309" spans="1:21" ht="14.25" outlineLevel="1">
      <c r="A4309" s="147"/>
      <c r="B4309" s="148"/>
      <c r="C4309" s="148" t="s">
        <v>829</v>
      </c>
      <c r="D4309" s="149" t="s">
        <v>91</v>
      </c>
      <c r="E4309" s="134">
        <v>95</v>
      </c>
      <c r="F4309" s="150"/>
      <c r="G4309" s="127"/>
      <c r="H4309" s="128">
        <v>2806.22</v>
      </c>
      <c r="I4309" s="151">
        <v>80.75</v>
      </c>
      <c r="J4309" s="128">
        <v>2385.29</v>
      </c>
    </row>
    <row r="4310" spans="1:21" ht="14.25" outlineLevel="1">
      <c r="A4310" s="147"/>
      <c r="B4310" s="148"/>
      <c r="C4310" s="148" t="s">
        <v>830</v>
      </c>
      <c r="D4310" s="149" t="s">
        <v>91</v>
      </c>
      <c r="E4310" s="134">
        <v>65</v>
      </c>
      <c r="F4310" s="150"/>
      <c r="G4310" s="127"/>
      <c r="H4310" s="128">
        <v>1920.05</v>
      </c>
      <c r="I4310" s="151">
        <v>52</v>
      </c>
      <c r="J4310" s="128">
        <v>1536.04</v>
      </c>
    </row>
    <row r="4311" spans="1:21" ht="14.25" outlineLevel="1">
      <c r="A4311" s="152"/>
      <c r="B4311" s="153"/>
      <c r="C4311" s="153" t="s">
        <v>93</v>
      </c>
      <c r="D4311" s="154" t="s">
        <v>94</v>
      </c>
      <c r="E4311" s="155">
        <v>41.28</v>
      </c>
      <c r="F4311" s="156"/>
      <c r="G4311" s="157" t="s">
        <v>771</v>
      </c>
      <c r="H4311" s="158">
        <v>312.07679999999999</v>
      </c>
      <c r="I4311" s="159"/>
      <c r="J4311" s="158"/>
    </row>
    <row r="4312" spans="1:21" ht="15" outlineLevel="1">
      <c r="C4312" s="131" t="s">
        <v>95</v>
      </c>
      <c r="G4312" s="225">
        <v>9397.74</v>
      </c>
      <c r="H4312" s="225"/>
      <c r="I4312" s="225">
        <v>8592.7999999999993</v>
      </c>
      <c r="J4312" s="225"/>
      <c r="O4312" s="79">
        <v>9397.74</v>
      </c>
      <c r="P4312" s="79">
        <v>8592.7999999999993</v>
      </c>
    </row>
    <row r="4313" spans="1:21" ht="128.25" outlineLevel="1">
      <c r="A4313" s="147" t="s">
        <v>478</v>
      </c>
      <c r="B4313" s="148" t="s">
        <v>1646</v>
      </c>
      <c r="C4313" s="148" t="s">
        <v>1742</v>
      </c>
      <c r="D4313" s="149" t="s">
        <v>1647</v>
      </c>
      <c r="E4313" s="134">
        <v>8.1600000000000006E-2</v>
      </c>
      <c r="F4313" s="150">
        <v>8295.2900000000009</v>
      </c>
      <c r="G4313" s="127" t="s">
        <v>98</v>
      </c>
      <c r="H4313" s="128">
        <v>676.9</v>
      </c>
      <c r="I4313" s="151">
        <v>1</v>
      </c>
      <c r="J4313" s="128">
        <v>676.9</v>
      </c>
      <c r="R4313" s="47">
        <v>0</v>
      </c>
      <c r="S4313" s="47">
        <v>0</v>
      </c>
      <c r="T4313" s="47">
        <v>0</v>
      </c>
      <c r="U4313" s="47">
        <v>0</v>
      </c>
    </row>
    <row r="4314" spans="1:21" outlineLevel="1">
      <c r="A4314" s="161"/>
      <c r="B4314" s="161"/>
      <c r="C4314" s="162" t="s">
        <v>1650</v>
      </c>
      <c r="D4314" s="161"/>
      <c r="E4314" s="161"/>
      <c r="F4314" s="161"/>
      <c r="G4314" s="161"/>
      <c r="H4314" s="161"/>
      <c r="I4314" s="161"/>
      <c r="J4314" s="161"/>
    </row>
    <row r="4315" spans="1:21" ht="15" outlineLevel="1">
      <c r="C4315" s="131" t="s">
        <v>95</v>
      </c>
      <c r="G4315" s="225">
        <v>676.9</v>
      </c>
      <c r="H4315" s="225"/>
      <c r="I4315" s="225">
        <v>676.9</v>
      </c>
      <c r="J4315" s="225"/>
      <c r="O4315" s="47">
        <v>676.9</v>
      </c>
      <c r="P4315" s="47">
        <v>676.9</v>
      </c>
    </row>
    <row r="4316" spans="1:21" ht="128.25" outlineLevel="1">
      <c r="A4316" s="147" t="s">
        <v>485</v>
      </c>
      <c r="B4316" s="148" t="s">
        <v>1649</v>
      </c>
      <c r="C4316" s="148" t="s">
        <v>1743</v>
      </c>
      <c r="D4316" s="149" t="s">
        <v>1647</v>
      </c>
      <c r="E4316" s="134">
        <v>0.255</v>
      </c>
      <c r="F4316" s="150">
        <v>16358.22</v>
      </c>
      <c r="G4316" s="127" t="s">
        <v>98</v>
      </c>
      <c r="H4316" s="128">
        <v>4171.3500000000004</v>
      </c>
      <c r="I4316" s="151">
        <v>1</v>
      </c>
      <c r="J4316" s="128">
        <v>4171.3500000000004</v>
      </c>
      <c r="R4316" s="47">
        <v>0</v>
      </c>
      <c r="S4316" s="47">
        <v>0</v>
      </c>
      <c r="T4316" s="47">
        <v>0</v>
      </c>
      <c r="U4316" s="47">
        <v>0</v>
      </c>
    </row>
    <row r="4317" spans="1:21" outlineLevel="1">
      <c r="A4317" s="161"/>
      <c r="B4317" s="161"/>
      <c r="C4317" s="162" t="s">
        <v>1744</v>
      </c>
      <c r="D4317" s="161"/>
      <c r="E4317" s="161"/>
      <c r="F4317" s="161"/>
      <c r="G4317" s="161"/>
      <c r="H4317" s="161"/>
      <c r="I4317" s="161"/>
      <c r="J4317" s="161"/>
    </row>
    <row r="4318" spans="1:21" ht="15" outlineLevel="1">
      <c r="C4318" s="131" t="s">
        <v>95</v>
      </c>
      <c r="G4318" s="225">
        <v>4171.3500000000004</v>
      </c>
      <c r="H4318" s="225"/>
      <c r="I4318" s="225">
        <v>4171.3500000000004</v>
      </c>
      <c r="J4318" s="225"/>
      <c r="O4318" s="47">
        <v>4171.3500000000004</v>
      </c>
      <c r="P4318" s="47">
        <v>4171.3500000000004</v>
      </c>
    </row>
    <row r="4319" spans="1:21" ht="128.25" outlineLevel="1">
      <c r="A4319" s="147" t="s">
        <v>487</v>
      </c>
      <c r="B4319" s="148" t="s">
        <v>1651</v>
      </c>
      <c r="C4319" s="148" t="s">
        <v>1745</v>
      </c>
      <c r="D4319" s="149" t="s">
        <v>1647</v>
      </c>
      <c r="E4319" s="134">
        <v>0.255</v>
      </c>
      <c r="F4319" s="150">
        <v>20279.939999999999</v>
      </c>
      <c r="G4319" s="127" t="s">
        <v>98</v>
      </c>
      <c r="H4319" s="128">
        <v>5171.38</v>
      </c>
      <c r="I4319" s="151">
        <v>1</v>
      </c>
      <c r="J4319" s="128">
        <v>5171.38</v>
      </c>
      <c r="R4319" s="47">
        <v>0</v>
      </c>
      <c r="S4319" s="47">
        <v>0</v>
      </c>
      <c r="T4319" s="47">
        <v>0</v>
      </c>
      <c r="U4319" s="47">
        <v>0</v>
      </c>
    </row>
    <row r="4320" spans="1:21" outlineLevel="1">
      <c r="A4320" s="161"/>
      <c r="B4320" s="161"/>
      <c r="C4320" s="162" t="s">
        <v>1744</v>
      </c>
      <c r="D4320" s="161"/>
      <c r="E4320" s="161"/>
      <c r="F4320" s="161"/>
      <c r="G4320" s="161"/>
      <c r="H4320" s="161"/>
      <c r="I4320" s="161"/>
      <c r="J4320" s="161"/>
    </row>
    <row r="4321" spans="1:21" ht="15" outlineLevel="1">
      <c r="C4321" s="131" t="s">
        <v>95</v>
      </c>
      <c r="G4321" s="225">
        <v>5171.38</v>
      </c>
      <c r="H4321" s="225"/>
      <c r="I4321" s="225">
        <v>5171.38</v>
      </c>
      <c r="J4321" s="225"/>
      <c r="O4321" s="47">
        <v>5171.38</v>
      </c>
      <c r="P4321" s="47">
        <v>5171.38</v>
      </c>
    </row>
    <row r="4322" spans="1:21" ht="39.75" outlineLevel="1">
      <c r="A4322" s="147" t="s">
        <v>492</v>
      </c>
      <c r="B4322" s="148" t="s">
        <v>98</v>
      </c>
      <c r="C4322" s="148" t="s">
        <v>271</v>
      </c>
      <c r="D4322" s="149" t="s">
        <v>687</v>
      </c>
      <c r="E4322" s="134">
        <v>51</v>
      </c>
      <c r="F4322" s="150">
        <v>6.54</v>
      </c>
      <c r="G4322" s="127" t="s">
        <v>98</v>
      </c>
      <c r="H4322" s="128">
        <v>333.54</v>
      </c>
      <c r="I4322" s="151">
        <v>1</v>
      </c>
      <c r="J4322" s="128">
        <v>333.54</v>
      </c>
      <c r="R4322" s="47">
        <v>0</v>
      </c>
      <c r="S4322" s="47">
        <v>0</v>
      </c>
      <c r="T4322" s="47">
        <v>0</v>
      </c>
      <c r="U4322" s="47">
        <v>0</v>
      </c>
    </row>
    <row r="4323" spans="1:21" outlineLevel="1">
      <c r="A4323" s="161"/>
      <c r="B4323" s="161"/>
      <c r="C4323" s="162" t="s">
        <v>1746</v>
      </c>
      <c r="D4323" s="161"/>
      <c r="E4323" s="161"/>
      <c r="F4323" s="161"/>
      <c r="G4323" s="161"/>
      <c r="H4323" s="161"/>
      <c r="I4323" s="161"/>
      <c r="J4323" s="161"/>
    </row>
    <row r="4324" spans="1:21" ht="15" outlineLevel="1">
      <c r="C4324" s="131" t="s">
        <v>95</v>
      </c>
      <c r="G4324" s="225">
        <v>333.54</v>
      </c>
      <c r="H4324" s="225"/>
      <c r="I4324" s="225">
        <v>333.54</v>
      </c>
      <c r="J4324" s="225"/>
      <c r="O4324" s="47">
        <v>333.54</v>
      </c>
      <c r="P4324" s="47">
        <v>333.54</v>
      </c>
    </row>
    <row r="4325" spans="1:21" ht="28.5" outlineLevel="1">
      <c r="A4325" s="147" t="s">
        <v>496</v>
      </c>
      <c r="B4325" s="148" t="s">
        <v>1654</v>
      </c>
      <c r="C4325" s="148" t="s">
        <v>1655</v>
      </c>
      <c r="D4325" s="149" t="s">
        <v>530</v>
      </c>
      <c r="E4325" s="134">
        <v>3</v>
      </c>
      <c r="F4325" s="150"/>
      <c r="G4325" s="127"/>
      <c r="H4325" s="128"/>
      <c r="I4325" s="151" t="s">
        <v>98</v>
      </c>
      <c r="J4325" s="128"/>
      <c r="R4325" s="47">
        <v>477.22</v>
      </c>
      <c r="S4325" s="47">
        <v>405.64</v>
      </c>
      <c r="T4325" s="47">
        <v>326.52</v>
      </c>
      <c r="U4325" s="47">
        <v>261.22000000000003</v>
      </c>
    </row>
    <row r="4326" spans="1:21" outlineLevel="1">
      <c r="C4326" s="163" t="s">
        <v>1747</v>
      </c>
    </row>
    <row r="4327" spans="1:21" ht="14.25" outlineLevel="1">
      <c r="A4327" s="147"/>
      <c r="B4327" s="148"/>
      <c r="C4327" s="148" t="s">
        <v>88</v>
      </c>
      <c r="D4327" s="149"/>
      <c r="E4327" s="134"/>
      <c r="F4327" s="150">
        <v>139.54</v>
      </c>
      <c r="G4327" s="127" t="s">
        <v>771</v>
      </c>
      <c r="H4327" s="128">
        <v>502.34</v>
      </c>
      <c r="I4327" s="151">
        <v>1</v>
      </c>
      <c r="J4327" s="128">
        <v>502.34</v>
      </c>
      <c r="Q4327" s="47">
        <v>502.34</v>
      </c>
    </row>
    <row r="4328" spans="1:21" ht="14.25" outlineLevel="1">
      <c r="A4328" s="147"/>
      <c r="B4328" s="148"/>
      <c r="C4328" s="148" t="s">
        <v>89</v>
      </c>
      <c r="D4328" s="149"/>
      <c r="E4328" s="134"/>
      <c r="F4328" s="150">
        <v>63.56</v>
      </c>
      <c r="G4328" s="127" t="s">
        <v>771</v>
      </c>
      <c r="H4328" s="128">
        <v>228.82</v>
      </c>
      <c r="I4328" s="151">
        <v>1</v>
      </c>
      <c r="J4328" s="128">
        <v>228.82</v>
      </c>
    </row>
    <row r="4329" spans="1:21" ht="14.25" outlineLevel="1">
      <c r="A4329" s="147"/>
      <c r="B4329" s="148"/>
      <c r="C4329" s="148" t="s">
        <v>96</v>
      </c>
      <c r="D4329" s="149"/>
      <c r="E4329" s="134"/>
      <c r="F4329" s="150">
        <v>0</v>
      </c>
      <c r="G4329" s="127" t="s">
        <v>771</v>
      </c>
      <c r="H4329" s="160">
        <v>0</v>
      </c>
      <c r="I4329" s="151">
        <v>1</v>
      </c>
      <c r="J4329" s="160">
        <v>0</v>
      </c>
      <c r="Q4329" s="47">
        <v>0</v>
      </c>
    </row>
    <row r="4330" spans="1:21" ht="14.25" outlineLevel="1">
      <c r="A4330" s="147"/>
      <c r="B4330" s="148"/>
      <c r="C4330" s="148" t="s">
        <v>97</v>
      </c>
      <c r="D4330" s="149"/>
      <c r="E4330" s="134"/>
      <c r="F4330" s="150">
        <v>16.79</v>
      </c>
      <c r="G4330" s="127" t="s">
        <v>98</v>
      </c>
      <c r="H4330" s="128">
        <v>50.37</v>
      </c>
      <c r="I4330" s="151">
        <v>1</v>
      </c>
      <c r="J4330" s="128">
        <v>50.37</v>
      </c>
    </row>
    <row r="4331" spans="1:21" ht="14.25" outlineLevel="1">
      <c r="A4331" s="147"/>
      <c r="B4331" s="148"/>
      <c r="C4331" s="148" t="s">
        <v>829</v>
      </c>
      <c r="D4331" s="149" t="s">
        <v>91</v>
      </c>
      <c r="E4331" s="134">
        <v>95</v>
      </c>
      <c r="F4331" s="150"/>
      <c r="G4331" s="127"/>
      <c r="H4331" s="128">
        <v>477.22</v>
      </c>
      <c r="I4331" s="151">
        <v>80.75</v>
      </c>
      <c r="J4331" s="128">
        <v>405.64</v>
      </c>
    </row>
    <row r="4332" spans="1:21" ht="14.25" outlineLevel="1">
      <c r="A4332" s="147"/>
      <c r="B4332" s="148"/>
      <c r="C4332" s="148" t="s">
        <v>830</v>
      </c>
      <c r="D4332" s="149" t="s">
        <v>91</v>
      </c>
      <c r="E4332" s="134">
        <v>65</v>
      </c>
      <c r="F4332" s="150"/>
      <c r="G4332" s="127"/>
      <c r="H4332" s="128">
        <v>326.52</v>
      </c>
      <c r="I4332" s="151">
        <v>52</v>
      </c>
      <c r="J4332" s="128">
        <v>261.22000000000003</v>
      </c>
    </row>
    <row r="4333" spans="1:21" ht="14.25" outlineLevel="1">
      <c r="A4333" s="152"/>
      <c r="B4333" s="153"/>
      <c r="C4333" s="153" t="s">
        <v>93</v>
      </c>
      <c r="D4333" s="154" t="s">
        <v>94</v>
      </c>
      <c r="E4333" s="155">
        <v>15.2</v>
      </c>
      <c r="F4333" s="156"/>
      <c r="G4333" s="157" t="s">
        <v>771</v>
      </c>
      <c r="H4333" s="158">
        <v>54.72</v>
      </c>
      <c r="I4333" s="159"/>
      <c r="J4333" s="158"/>
    </row>
    <row r="4334" spans="1:21" ht="15" outlineLevel="1">
      <c r="C4334" s="131" t="s">
        <v>95</v>
      </c>
      <c r="G4334" s="225">
        <v>1585.27</v>
      </c>
      <c r="H4334" s="225"/>
      <c r="I4334" s="225">
        <v>1448.3899999999999</v>
      </c>
      <c r="J4334" s="225"/>
      <c r="O4334" s="79">
        <v>1585.27</v>
      </c>
      <c r="P4334" s="79">
        <v>1448.3899999999999</v>
      </c>
    </row>
    <row r="4335" spans="1:21" ht="42.75" outlineLevel="1">
      <c r="A4335" s="147" t="s">
        <v>501</v>
      </c>
      <c r="B4335" s="148" t="s">
        <v>1657</v>
      </c>
      <c r="C4335" s="148" t="s">
        <v>1748</v>
      </c>
      <c r="D4335" s="149" t="s">
        <v>684</v>
      </c>
      <c r="E4335" s="134">
        <v>30.6</v>
      </c>
      <c r="F4335" s="150">
        <v>21.2</v>
      </c>
      <c r="G4335" s="127" t="s">
        <v>98</v>
      </c>
      <c r="H4335" s="128">
        <v>648.72</v>
      </c>
      <c r="I4335" s="151">
        <v>1</v>
      </c>
      <c r="J4335" s="128">
        <v>648.72</v>
      </c>
      <c r="R4335" s="47">
        <v>0</v>
      </c>
      <c r="S4335" s="47">
        <v>0</v>
      </c>
      <c r="T4335" s="47">
        <v>0</v>
      </c>
      <c r="U4335" s="47">
        <v>0</v>
      </c>
    </row>
    <row r="4336" spans="1:21" outlineLevel="1">
      <c r="A4336" s="161"/>
      <c r="B4336" s="161"/>
      <c r="C4336" s="162" t="s">
        <v>1749</v>
      </c>
      <c r="D4336" s="161"/>
      <c r="E4336" s="161"/>
      <c r="F4336" s="161"/>
      <c r="G4336" s="161"/>
      <c r="H4336" s="161"/>
      <c r="I4336" s="161"/>
      <c r="J4336" s="161"/>
    </row>
    <row r="4337" spans="1:21" ht="15" outlineLevel="1">
      <c r="C4337" s="131" t="s">
        <v>95</v>
      </c>
      <c r="G4337" s="225">
        <v>648.72</v>
      </c>
      <c r="H4337" s="225"/>
      <c r="I4337" s="225">
        <v>648.72</v>
      </c>
      <c r="J4337" s="225"/>
      <c r="O4337" s="47">
        <v>648.72</v>
      </c>
      <c r="P4337" s="47">
        <v>648.72</v>
      </c>
    </row>
    <row r="4338" spans="1:21" ht="28.5" outlineLevel="1">
      <c r="A4338" s="147" t="s">
        <v>504</v>
      </c>
      <c r="B4338" s="148" t="s">
        <v>1659</v>
      </c>
      <c r="C4338" s="148" t="s">
        <v>1685</v>
      </c>
      <c r="D4338" s="149" t="s">
        <v>834</v>
      </c>
      <c r="E4338" s="134">
        <v>0.03</v>
      </c>
      <c r="F4338" s="150">
        <v>38</v>
      </c>
      <c r="G4338" s="127" t="s">
        <v>98</v>
      </c>
      <c r="H4338" s="128">
        <v>1.1399999999999999</v>
      </c>
      <c r="I4338" s="151">
        <v>1</v>
      </c>
      <c r="J4338" s="128">
        <v>1.1399999999999999</v>
      </c>
      <c r="R4338" s="47">
        <v>0</v>
      </c>
      <c r="S4338" s="47">
        <v>0</v>
      </c>
      <c r="T4338" s="47">
        <v>0</v>
      </c>
      <c r="U4338" s="47">
        <v>0</v>
      </c>
    </row>
    <row r="4339" spans="1:21" outlineLevel="1">
      <c r="A4339" s="161"/>
      <c r="B4339" s="161"/>
      <c r="C4339" s="162" t="s">
        <v>843</v>
      </c>
      <c r="D4339" s="161"/>
      <c r="E4339" s="161"/>
      <c r="F4339" s="161"/>
      <c r="G4339" s="161"/>
      <c r="H4339" s="161"/>
      <c r="I4339" s="161"/>
      <c r="J4339" s="161"/>
    </row>
    <row r="4340" spans="1:21" ht="15" outlineLevel="1">
      <c r="C4340" s="131" t="s">
        <v>95</v>
      </c>
      <c r="G4340" s="225">
        <v>1.1399999999999999</v>
      </c>
      <c r="H4340" s="225"/>
      <c r="I4340" s="225">
        <v>1.1399999999999999</v>
      </c>
      <c r="J4340" s="225"/>
      <c r="O4340" s="47">
        <v>1.1399999999999999</v>
      </c>
      <c r="P4340" s="47">
        <v>1.1399999999999999</v>
      </c>
    </row>
    <row r="4341" spans="1:21" ht="42.75" outlineLevel="1">
      <c r="A4341" s="147" t="s">
        <v>506</v>
      </c>
      <c r="B4341" s="148" t="s">
        <v>1750</v>
      </c>
      <c r="C4341" s="148" t="s">
        <v>1751</v>
      </c>
      <c r="D4341" s="149" t="s">
        <v>684</v>
      </c>
      <c r="E4341" s="134">
        <v>1.02</v>
      </c>
      <c r="F4341" s="150">
        <v>65.83</v>
      </c>
      <c r="G4341" s="127" t="s">
        <v>98</v>
      </c>
      <c r="H4341" s="128">
        <v>67.150000000000006</v>
      </c>
      <c r="I4341" s="151">
        <v>1</v>
      </c>
      <c r="J4341" s="128">
        <v>67.150000000000006</v>
      </c>
      <c r="R4341" s="47">
        <v>0</v>
      </c>
      <c r="S4341" s="47">
        <v>0</v>
      </c>
      <c r="T4341" s="47">
        <v>0</v>
      </c>
      <c r="U4341" s="47">
        <v>0</v>
      </c>
    </row>
    <row r="4342" spans="1:21" outlineLevel="1">
      <c r="A4342" s="161"/>
      <c r="B4342" s="161"/>
      <c r="C4342" s="162" t="s">
        <v>1752</v>
      </c>
      <c r="D4342" s="161"/>
      <c r="E4342" s="161"/>
      <c r="F4342" s="161"/>
      <c r="G4342" s="161"/>
      <c r="H4342" s="161"/>
      <c r="I4342" s="161"/>
      <c r="J4342" s="161"/>
    </row>
    <row r="4343" spans="1:21" ht="15" outlineLevel="1">
      <c r="C4343" s="131" t="s">
        <v>95</v>
      </c>
      <c r="G4343" s="225">
        <v>67.150000000000006</v>
      </c>
      <c r="H4343" s="225"/>
      <c r="I4343" s="225">
        <v>67.150000000000006</v>
      </c>
      <c r="J4343" s="225"/>
      <c r="O4343" s="47">
        <v>67.150000000000006</v>
      </c>
      <c r="P4343" s="47">
        <v>67.150000000000006</v>
      </c>
    </row>
    <row r="4344" spans="1:21" ht="28.5" outlineLevel="1">
      <c r="A4344" s="147" t="s">
        <v>508</v>
      </c>
      <c r="B4344" s="148" t="s">
        <v>1661</v>
      </c>
      <c r="C4344" s="148" t="s">
        <v>1662</v>
      </c>
      <c r="D4344" s="149" t="s">
        <v>530</v>
      </c>
      <c r="E4344" s="134">
        <v>1.75</v>
      </c>
      <c r="F4344" s="150"/>
      <c r="G4344" s="127"/>
      <c r="H4344" s="128"/>
      <c r="I4344" s="151" t="s">
        <v>98</v>
      </c>
      <c r="J4344" s="128"/>
      <c r="R4344" s="47">
        <v>443.77</v>
      </c>
      <c r="S4344" s="47">
        <v>377.21</v>
      </c>
      <c r="T4344" s="47">
        <v>303.63</v>
      </c>
      <c r="U4344" s="47">
        <v>242.91</v>
      </c>
    </row>
    <row r="4345" spans="1:21" outlineLevel="1">
      <c r="C4345" s="163" t="s">
        <v>1753</v>
      </c>
    </row>
    <row r="4346" spans="1:21" ht="14.25" outlineLevel="1">
      <c r="A4346" s="147"/>
      <c r="B4346" s="148"/>
      <c r="C4346" s="148" t="s">
        <v>88</v>
      </c>
      <c r="D4346" s="149"/>
      <c r="E4346" s="134"/>
      <c r="F4346" s="150">
        <v>221.09</v>
      </c>
      <c r="G4346" s="127" t="s">
        <v>771</v>
      </c>
      <c r="H4346" s="128">
        <v>464.29</v>
      </c>
      <c r="I4346" s="151">
        <v>1</v>
      </c>
      <c r="J4346" s="128">
        <v>464.29</v>
      </c>
      <c r="Q4346" s="47">
        <v>464.29</v>
      </c>
    </row>
    <row r="4347" spans="1:21" ht="14.25" outlineLevel="1">
      <c r="A4347" s="147"/>
      <c r="B4347" s="148"/>
      <c r="C4347" s="148" t="s">
        <v>89</v>
      </c>
      <c r="D4347" s="149"/>
      <c r="E4347" s="134"/>
      <c r="F4347" s="150">
        <v>36.200000000000003</v>
      </c>
      <c r="G4347" s="127" t="s">
        <v>771</v>
      </c>
      <c r="H4347" s="128">
        <v>76.02</v>
      </c>
      <c r="I4347" s="151">
        <v>1</v>
      </c>
      <c r="J4347" s="128">
        <v>76.02</v>
      </c>
    </row>
    <row r="4348" spans="1:21" ht="14.25" outlineLevel="1">
      <c r="A4348" s="147"/>
      <c r="B4348" s="148"/>
      <c r="C4348" s="148" t="s">
        <v>96</v>
      </c>
      <c r="D4348" s="149"/>
      <c r="E4348" s="134"/>
      <c r="F4348" s="150">
        <v>1.35</v>
      </c>
      <c r="G4348" s="127" t="s">
        <v>771</v>
      </c>
      <c r="H4348" s="160">
        <v>2.84</v>
      </c>
      <c r="I4348" s="151">
        <v>1</v>
      </c>
      <c r="J4348" s="160">
        <v>2.84</v>
      </c>
      <c r="Q4348" s="47">
        <v>2.84</v>
      </c>
    </row>
    <row r="4349" spans="1:21" ht="14.25" outlineLevel="1">
      <c r="A4349" s="147"/>
      <c r="B4349" s="148"/>
      <c r="C4349" s="148" t="s">
        <v>97</v>
      </c>
      <c r="D4349" s="149"/>
      <c r="E4349" s="134"/>
      <c r="F4349" s="150">
        <v>111.92</v>
      </c>
      <c r="G4349" s="127" t="s">
        <v>98</v>
      </c>
      <c r="H4349" s="128">
        <v>195.86</v>
      </c>
      <c r="I4349" s="151">
        <v>1</v>
      </c>
      <c r="J4349" s="128">
        <v>195.86</v>
      </c>
    </row>
    <row r="4350" spans="1:21" ht="14.25" outlineLevel="1">
      <c r="A4350" s="147"/>
      <c r="B4350" s="148"/>
      <c r="C4350" s="148" t="s">
        <v>829</v>
      </c>
      <c r="D4350" s="149" t="s">
        <v>91</v>
      </c>
      <c r="E4350" s="134">
        <v>95</v>
      </c>
      <c r="F4350" s="150"/>
      <c r="G4350" s="127"/>
      <c r="H4350" s="128">
        <v>443.77</v>
      </c>
      <c r="I4350" s="151">
        <v>80.75</v>
      </c>
      <c r="J4350" s="128">
        <v>377.21</v>
      </c>
    </row>
    <row r="4351" spans="1:21" ht="14.25" outlineLevel="1">
      <c r="A4351" s="147"/>
      <c r="B4351" s="148"/>
      <c r="C4351" s="148" t="s">
        <v>830</v>
      </c>
      <c r="D4351" s="149" t="s">
        <v>91</v>
      </c>
      <c r="E4351" s="134">
        <v>65</v>
      </c>
      <c r="F4351" s="150"/>
      <c r="G4351" s="127"/>
      <c r="H4351" s="128">
        <v>303.63</v>
      </c>
      <c r="I4351" s="151">
        <v>52</v>
      </c>
      <c r="J4351" s="128">
        <v>242.91</v>
      </c>
    </row>
    <row r="4352" spans="1:21" ht="14.25" outlineLevel="1">
      <c r="A4352" s="152"/>
      <c r="B4352" s="153"/>
      <c r="C4352" s="153" t="s">
        <v>93</v>
      </c>
      <c r="D4352" s="154" t="s">
        <v>94</v>
      </c>
      <c r="E4352" s="155">
        <v>23.52</v>
      </c>
      <c r="F4352" s="156"/>
      <c r="G4352" s="157" t="s">
        <v>771</v>
      </c>
      <c r="H4352" s="158">
        <v>49.392000000000003</v>
      </c>
      <c r="I4352" s="159"/>
      <c r="J4352" s="158"/>
    </row>
    <row r="4353" spans="1:32" ht="15" outlineLevel="1">
      <c r="C4353" s="131" t="s">
        <v>95</v>
      </c>
      <c r="G4353" s="225">
        <v>1483.5700000000002</v>
      </c>
      <c r="H4353" s="225"/>
      <c r="I4353" s="225">
        <v>1356.29</v>
      </c>
      <c r="J4353" s="225"/>
      <c r="O4353" s="79">
        <v>1483.5700000000002</v>
      </c>
      <c r="P4353" s="79">
        <v>1356.29</v>
      </c>
    </row>
    <row r="4354" spans="1:32" ht="54" outlineLevel="1">
      <c r="A4354" s="152" t="s">
        <v>512</v>
      </c>
      <c r="B4354" s="153" t="s">
        <v>98</v>
      </c>
      <c r="C4354" s="153" t="s">
        <v>272</v>
      </c>
      <c r="D4354" s="154" t="s">
        <v>687</v>
      </c>
      <c r="E4354" s="155">
        <v>75</v>
      </c>
      <c r="F4354" s="156">
        <v>387.38</v>
      </c>
      <c r="G4354" s="157" t="s">
        <v>98</v>
      </c>
      <c r="H4354" s="158">
        <v>29053.5</v>
      </c>
      <c r="I4354" s="159">
        <v>1</v>
      </c>
      <c r="J4354" s="158">
        <v>29053.5</v>
      </c>
      <c r="R4354" s="47">
        <v>0</v>
      </c>
      <c r="S4354" s="47">
        <v>0</v>
      </c>
      <c r="T4354" s="47">
        <v>0</v>
      </c>
      <c r="U4354" s="47">
        <v>0</v>
      </c>
    </row>
    <row r="4355" spans="1:32" ht="15" outlineLevel="1">
      <c r="C4355" s="131" t="s">
        <v>95</v>
      </c>
      <c r="G4355" s="225">
        <v>29053.5</v>
      </c>
      <c r="H4355" s="225"/>
      <c r="I4355" s="225">
        <v>29053.5</v>
      </c>
      <c r="J4355" s="225"/>
      <c r="O4355" s="47">
        <v>29053.5</v>
      </c>
      <c r="P4355" s="47">
        <v>29053.5</v>
      </c>
    </row>
    <row r="4356" spans="1:32" ht="54" outlineLevel="1">
      <c r="A4356" s="152" t="s">
        <v>514</v>
      </c>
      <c r="B4356" s="153" t="s">
        <v>98</v>
      </c>
      <c r="C4356" s="153" t="s">
        <v>273</v>
      </c>
      <c r="D4356" s="154" t="s">
        <v>687</v>
      </c>
      <c r="E4356" s="155">
        <v>100</v>
      </c>
      <c r="F4356" s="156">
        <v>387.38</v>
      </c>
      <c r="G4356" s="157" t="s">
        <v>98</v>
      </c>
      <c r="H4356" s="158">
        <v>38738</v>
      </c>
      <c r="I4356" s="159">
        <v>1</v>
      </c>
      <c r="J4356" s="158">
        <v>38738</v>
      </c>
      <c r="R4356" s="47">
        <v>0</v>
      </c>
      <c r="S4356" s="47">
        <v>0</v>
      </c>
      <c r="T4356" s="47">
        <v>0</v>
      </c>
      <c r="U4356" s="47">
        <v>0</v>
      </c>
    </row>
    <row r="4357" spans="1:32" ht="15" outlineLevel="1">
      <c r="C4357" s="131" t="s">
        <v>95</v>
      </c>
      <c r="G4357" s="225">
        <v>38738</v>
      </c>
      <c r="H4357" s="225"/>
      <c r="I4357" s="225">
        <v>38738</v>
      </c>
      <c r="J4357" s="225"/>
      <c r="O4357" s="47">
        <v>38738</v>
      </c>
      <c r="P4357" s="47">
        <v>38738</v>
      </c>
    </row>
    <row r="4358" spans="1:32" ht="39.75" outlineLevel="1">
      <c r="A4358" s="152" t="s">
        <v>516</v>
      </c>
      <c r="B4358" s="153" t="s">
        <v>1754</v>
      </c>
      <c r="C4358" s="153" t="s">
        <v>274</v>
      </c>
      <c r="D4358" s="154" t="s">
        <v>803</v>
      </c>
      <c r="E4358" s="155">
        <v>1</v>
      </c>
      <c r="F4358" s="156">
        <v>2698.8</v>
      </c>
      <c r="G4358" s="157" t="s">
        <v>98</v>
      </c>
      <c r="H4358" s="158">
        <v>2698.8</v>
      </c>
      <c r="I4358" s="159">
        <v>1</v>
      </c>
      <c r="J4358" s="158">
        <v>2698.8</v>
      </c>
      <c r="R4358" s="47">
        <v>0</v>
      </c>
      <c r="S4358" s="47">
        <v>0</v>
      </c>
      <c r="T4358" s="47">
        <v>0</v>
      </c>
      <c r="U4358" s="47">
        <v>0</v>
      </c>
    </row>
    <row r="4359" spans="1:32" ht="15" outlineLevel="1">
      <c r="C4359" s="131" t="s">
        <v>95</v>
      </c>
      <c r="G4359" s="225">
        <v>2698.8</v>
      </c>
      <c r="H4359" s="225"/>
      <c r="I4359" s="225">
        <v>2698.8</v>
      </c>
      <c r="J4359" s="225"/>
      <c r="O4359" s="47">
        <v>2698.8</v>
      </c>
      <c r="P4359" s="47">
        <v>2698.8</v>
      </c>
    </row>
    <row r="4360" spans="1:32" outlineLevel="1"/>
    <row r="4361" spans="1:32" ht="15" outlineLevel="1">
      <c r="A4361" s="240" t="s">
        <v>1663</v>
      </c>
      <c r="B4361" s="240"/>
      <c r="C4361" s="240"/>
      <c r="D4361" s="240"/>
      <c r="E4361" s="240"/>
      <c r="F4361" s="240"/>
      <c r="G4361" s="225">
        <v>94027.060000000012</v>
      </c>
      <c r="H4361" s="225"/>
      <c r="I4361" s="225">
        <v>92957.96</v>
      </c>
      <c r="J4361" s="225"/>
      <c r="AF4361" s="85" t="s">
        <v>1663</v>
      </c>
    </row>
    <row r="4362" spans="1:32" outlineLevel="1"/>
    <row r="4363" spans="1:32" outlineLevel="1"/>
    <row r="4364" spans="1:32" outlineLevel="1"/>
    <row r="4365" spans="1:32" ht="15" outlineLevel="1">
      <c r="A4365" s="240" t="s">
        <v>822</v>
      </c>
      <c r="B4365" s="240"/>
      <c r="C4365" s="240"/>
      <c r="D4365" s="240"/>
      <c r="E4365" s="240"/>
      <c r="F4365" s="240"/>
      <c r="G4365" s="225">
        <v>172939.48000000004</v>
      </c>
      <c r="H4365" s="225"/>
      <c r="I4365" s="225">
        <v>171322.97</v>
      </c>
      <c r="J4365" s="225"/>
      <c r="AF4365" s="85" t="s">
        <v>822</v>
      </c>
    </row>
    <row r="4366" spans="1:32" outlineLevel="1"/>
    <row r="4367" spans="1:32" outlineLevel="1"/>
    <row r="4368" spans="1:32" outlineLevel="1"/>
    <row r="4369" spans="1:34" ht="15" customHeight="1" outlineLevel="1">
      <c r="A4369" s="240" t="s">
        <v>1755</v>
      </c>
      <c r="B4369" s="240"/>
      <c r="C4369" s="240"/>
      <c r="D4369" s="240"/>
      <c r="E4369" s="240"/>
      <c r="F4369" s="240"/>
      <c r="G4369" s="225">
        <v>172939.48000000004</v>
      </c>
      <c r="H4369" s="225"/>
      <c r="I4369" s="225">
        <v>171322.97</v>
      </c>
      <c r="J4369" s="225"/>
      <c r="AF4369" s="85" t="s">
        <v>1756</v>
      </c>
    </row>
    <row r="4370" spans="1:34" outlineLevel="1"/>
    <row r="4371" spans="1:34" ht="14.25" outlineLevel="1">
      <c r="C4371" s="235" t="s">
        <v>148</v>
      </c>
      <c r="D4371" s="235"/>
      <c r="E4371" s="235"/>
      <c r="F4371" s="235"/>
      <c r="G4371" s="235"/>
      <c r="H4371" s="235"/>
      <c r="I4371" s="241"/>
      <c r="J4371" s="241"/>
      <c r="AH4371" s="84" t="s">
        <v>148</v>
      </c>
    </row>
    <row r="4372" spans="1:34" ht="14.25" outlineLevel="1">
      <c r="C4372" s="235" t="s">
        <v>149</v>
      </c>
      <c r="D4372" s="235"/>
      <c r="E4372" s="235"/>
      <c r="F4372" s="235"/>
      <c r="G4372" s="235"/>
      <c r="H4372" s="235"/>
      <c r="I4372" s="241">
        <v>93968.73</v>
      </c>
      <c r="J4372" s="241"/>
      <c r="AH4372" s="84" t="s">
        <v>149</v>
      </c>
    </row>
    <row r="4373" spans="1:34" ht="14.25" outlineLevel="1">
      <c r="C4373" s="235" t="s">
        <v>150</v>
      </c>
      <c r="D4373" s="235"/>
      <c r="E4373" s="235"/>
      <c r="F4373" s="235"/>
      <c r="G4373" s="235"/>
      <c r="H4373" s="235"/>
      <c r="I4373" s="241"/>
      <c r="J4373" s="241"/>
      <c r="AH4373" s="84" t="s">
        <v>150</v>
      </c>
    </row>
    <row r="4374" spans="1:34" ht="14.25" outlineLevel="1">
      <c r="C4374" s="235" t="s">
        <v>151</v>
      </c>
      <c r="D4374" s="235"/>
      <c r="E4374" s="235"/>
      <c r="F4374" s="235"/>
      <c r="G4374" s="235"/>
      <c r="H4374" s="235"/>
      <c r="I4374" s="241"/>
      <c r="J4374" s="241"/>
      <c r="AH4374" s="84" t="s">
        <v>151</v>
      </c>
    </row>
    <row r="4375" spans="1:34" ht="14.25" outlineLevel="1">
      <c r="C4375" s="235" t="s">
        <v>152</v>
      </c>
      <c r="D4375" s="235"/>
      <c r="E4375" s="235"/>
      <c r="F4375" s="235"/>
      <c r="G4375" s="235"/>
      <c r="H4375" s="235"/>
      <c r="I4375" s="241">
        <v>93968.73</v>
      </c>
      <c r="J4375" s="241"/>
      <c r="AH4375" s="84" t="s">
        <v>152</v>
      </c>
    </row>
    <row r="4376" spans="1:34" ht="14.25" outlineLevel="1">
      <c r="C4376" s="127"/>
      <c r="D4376" s="127"/>
      <c r="E4376" s="127"/>
      <c r="F4376" s="127"/>
      <c r="G4376" s="127"/>
      <c r="H4376" s="127"/>
      <c r="I4376" s="128"/>
      <c r="J4376" s="128"/>
      <c r="AH4376" s="84"/>
    </row>
    <row r="4377" spans="1:34" ht="30" outlineLevel="1">
      <c r="C4377" s="130" t="s">
        <v>299</v>
      </c>
      <c r="D4377" s="127"/>
      <c r="E4377" s="127"/>
      <c r="F4377" s="127"/>
      <c r="G4377" s="127"/>
      <c r="H4377" s="127"/>
      <c r="I4377" s="128"/>
      <c r="J4377" s="128"/>
      <c r="AH4377" s="84"/>
    </row>
    <row r="4378" spans="1:34" ht="14.25" outlineLevel="1">
      <c r="C4378" s="235" t="s">
        <v>300</v>
      </c>
      <c r="D4378" s="235"/>
      <c r="E4378" s="235"/>
      <c r="F4378" s="235"/>
      <c r="G4378" s="235"/>
      <c r="H4378" s="235"/>
      <c r="I4378" s="128"/>
      <c r="J4378" s="128">
        <v>0</v>
      </c>
      <c r="AH4378" s="84"/>
    </row>
    <row r="4379" spans="1:34" ht="14.25" outlineLevel="1">
      <c r="C4379" s="235" t="s">
        <v>301</v>
      </c>
      <c r="D4379" s="235"/>
      <c r="E4379" s="235"/>
      <c r="F4379" s="235"/>
      <c r="G4379" s="235"/>
      <c r="H4379" s="235"/>
      <c r="I4379" s="128"/>
      <c r="J4379" s="128">
        <v>667177.98</v>
      </c>
      <c r="AH4379" s="84"/>
    </row>
    <row r="4380" spans="1:34" ht="14.25" outlineLevel="1">
      <c r="C4380" s="235" t="s">
        <v>302</v>
      </c>
      <c r="D4380" s="235"/>
      <c r="E4380" s="235"/>
      <c r="F4380" s="235"/>
      <c r="G4380" s="235"/>
      <c r="H4380" s="235"/>
      <c r="I4380" s="128"/>
      <c r="J4380" s="128">
        <v>0</v>
      </c>
      <c r="AH4380" s="84"/>
    </row>
    <row r="4381" spans="1:34" ht="14.25" outlineLevel="1">
      <c r="C4381" s="235" t="s">
        <v>303</v>
      </c>
      <c r="D4381" s="235"/>
      <c r="E4381" s="235"/>
      <c r="F4381" s="235"/>
      <c r="G4381" s="235"/>
      <c r="H4381" s="235"/>
      <c r="I4381" s="128"/>
      <c r="J4381" s="128">
        <v>0</v>
      </c>
      <c r="AH4381" s="84"/>
    </row>
    <row r="4382" spans="1:34" ht="15" outlineLevel="1">
      <c r="C4382" s="240" t="s">
        <v>152</v>
      </c>
      <c r="D4382" s="240"/>
      <c r="E4382" s="240"/>
      <c r="F4382" s="240"/>
      <c r="G4382" s="240"/>
      <c r="H4382" s="240"/>
      <c r="I4382" s="131"/>
      <c r="J4382" s="131">
        <v>667177.98</v>
      </c>
      <c r="AH4382" s="84"/>
    </row>
    <row r="4383" spans="1:34" ht="14.25">
      <c r="A4383" s="137"/>
      <c r="B4383" s="137"/>
      <c r="C4383" s="137"/>
      <c r="D4383" s="137"/>
      <c r="E4383" s="137"/>
      <c r="F4383" s="137"/>
      <c r="G4383" s="137"/>
      <c r="H4383" s="137"/>
      <c r="I4383" s="137"/>
      <c r="J4383" s="137"/>
    </row>
    <row r="4384" spans="1:34" ht="15.75">
      <c r="A4384" s="238" t="s">
        <v>320</v>
      </c>
      <c r="B4384" s="238"/>
      <c r="C4384" s="238"/>
      <c r="D4384" s="238"/>
      <c r="E4384" s="238"/>
      <c r="F4384" s="238"/>
      <c r="G4384" s="238"/>
      <c r="H4384" s="238"/>
      <c r="I4384" s="238"/>
      <c r="J4384" s="238"/>
      <c r="AE4384" s="54" t="s">
        <v>315</v>
      </c>
    </row>
    <row r="4385" spans="1:31">
      <c r="A4385" s="233" t="s">
        <v>71</v>
      </c>
      <c r="B4385" s="233"/>
      <c r="C4385" s="233"/>
      <c r="D4385" s="233"/>
      <c r="E4385" s="233"/>
      <c r="F4385" s="233"/>
      <c r="G4385" s="233"/>
      <c r="H4385" s="233"/>
      <c r="I4385" s="233"/>
      <c r="J4385" s="233"/>
    </row>
    <row r="4386" spans="1:31" ht="14.25" outlineLevel="1">
      <c r="A4386" s="137"/>
      <c r="B4386" s="137"/>
      <c r="C4386" s="137"/>
      <c r="D4386" s="137"/>
      <c r="E4386" s="137"/>
      <c r="F4386" s="137"/>
      <c r="G4386" s="137"/>
      <c r="H4386" s="137"/>
      <c r="I4386" s="137"/>
      <c r="J4386" s="137"/>
    </row>
    <row r="4387" spans="1:31" ht="18" outlineLevel="1">
      <c r="A4387" s="230" t="s">
        <v>98</v>
      </c>
      <c r="B4387" s="230"/>
      <c r="C4387" s="230"/>
      <c r="D4387" s="230"/>
      <c r="E4387" s="230"/>
      <c r="F4387" s="230"/>
      <c r="G4387" s="230"/>
      <c r="H4387" s="230"/>
      <c r="I4387" s="230"/>
      <c r="J4387" s="230"/>
      <c r="AE4387" s="88" t="s">
        <v>98</v>
      </c>
    </row>
    <row r="4388" spans="1:31" ht="14.25" outlineLevel="1">
      <c r="A4388" s="137"/>
      <c r="B4388" s="137"/>
      <c r="C4388" s="137"/>
      <c r="D4388" s="137"/>
      <c r="E4388" s="137"/>
      <c r="F4388" s="137"/>
      <c r="G4388" s="137"/>
      <c r="H4388" s="137"/>
      <c r="I4388" s="137"/>
      <c r="J4388" s="137"/>
    </row>
    <row r="4389" spans="1:31" ht="18" outlineLevel="1">
      <c r="A4389" s="231" t="s">
        <v>49</v>
      </c>
      <c r="B4389" s="232"/>
      <c r="C4389" s="232"/>
      <c r="D4389" s="232"/>
      <c r="E4389" s="232"/>
      <c r="F4389" s="232"/>
      <c r="G4389" s="232"/>
      <c r="H4389" s="232"/>
      <c r="I4389" s="232"/>
      <c r="J4389" s="232"/>
      <c r="AE4389" s="55" t="s">
        <v>1757</v>
      </c>
    </row>
    <row r="4390" spans="1:31" outlineLevel="1">
      <c r="A4390" s="233" t="s">
        <v>72</v>
      </c>
      <c r="B4390" s="234"/>
      <c r="C4390" s="234"/>
      <c r="D4390" s="234"/>
      <c r="E4390" s="234"/>
      <c r="F4390" s="234"/>
      <c r="G4390" s="234"/>
      <c r="H4390" s="234"/>
      <c r="I4390" s="234"/>
      <c r="J4390" s="234"/>
    </row>
    <row r="4391" spans="1:31" ht="14.25" outlineLevel="1">
      <c r="A4391" s="137"/>
      <c r="B4391" s="137"/>
      <c r="C4391" s="137"/>
      <c r="D4391" s="137"/>
      <c r="E4391" s="137"/>
      <c r="F4391" s="137"/>
      <c r="G4391" s="137"/>
      <c r="H4391" s="137"/>
      <c r="I4391" s="137"/>
      <c r="J4391" s="137"/>
    </row>
    <row r="4392" spans="1:31" ht="14.25" outlineLevel="1">
      <c r="A4392" s="235" t="s">
        <v>373</v>
      </c>
      <c r="B4392" s="235"/>
      <c r="C4392" s="235"/>
      <c r="D4392" s="235"/>
      <c r="E4392" s="235"/>
      <c r="F4392" s="235"/>
      <c r="G4392" s="235"/>
      <c r="H4392" s="235"/>
      <c r="I4392" s="235"/>
      <c r="J4392" s="235"/>
      <c r="AE4392" s="56" t="s">
        <v>373</v>
      </c>
    </row>
    <row r="4393" spans="1:31" ht="14.25" outlineLevel="1">
      <c r="A4393" s="137"/>
      <c r="B4393" s="137"/>
      <c r="C4393" s="137"/>
      <c r="D4393" s="137"/>
      <c r="E4393" s="137"/>
      <c r="F4393" s="137"/>
      <c r="G4393" s="137"/>
      <c r="H4393" s="137"/>
      <c r="I4393" s="137"/>
      <c r="J4393" s="137"/>
    </row>
    <row r="4394" spans="1:31" ht="14.25" outlineLevel="1">
      <c r="A4394" s="137"/>
      <c r="B4394" s="137"/>
      <c r="C4394" s="137"/>
      <c r="D4394" s="137"/>
      <c r="E4394" s="137"/>
      <c r="F4394" s="137"/>
      <c r="G4394" s="137"/>
      <c r="H4394" s="142" t="s">
        <v>73</v>
      </c>
      <c r="I4394" s="142" t="s">
        <v>74</v>
      </c>
      <c r="J4394" s="137"/>
    </row>
    <row r="4395" spans="1:31" ht="14.25" outlineLevel="1">
      <c r="A4395" s="137"/>
      <c r="B4395" s="137"/>
      <c r="C4395" s="137"/>
      <c r="D4395" s="137"/>
      <c r="E4395" s="137"/>
      <c r="F4395" s="137"/>
      <c r="G4395" s="137"/>
      <c r="H4395" s="142" t="s">
        <v>75</v>
      </c>
      <c r="I4395" s="142" t="s">
        <v>75</v>
      </c>
      <c r="J4395" s="137"/>
    </row>
    <row r="4396" spans="1:31" ht="14.25" outlineLevel="1">
      <c r="A4396" s="137"/>
      <c r="B4396" s="137"/>
      <c r="C4396" s="137"/>
      <c r="D4396" s="137"/>
      <c r="E4396" s="228" t="s">
        <v>76</v>
      </c>
      <c r="F4396" s="228"/>
      <c r="G4396" s="228"/>
      <c r="H4396" s="128">
        <v>774.27299000000028</v>
      </c>
      <c r="I4396" s="128">
        <v>768.78976</v>
      </c>
      <c r="J4396" s="137" t="s">
        <v>77</v>
      </c>
    </row>
    <row r="4397" spans="1:31" ht="14.25" outlineLevel="1">
      <c r="A4397" s="137"/>
      <c r="B4397" s="137"/>
      <c r="C4397" s="137"/>
      <c r="D4397" s="137"/>
      <c r="E4397" s="228" t="s">
        <v>78</v>
      </c>
      <c r="F4397" s="228"/>
      <c r="G4397" s="228"/>
      <c r="H4397" s="128">
        <v>2114.3976000000002</v>
      </c>
      <c r="I4397" s="128">
        <v>2114.3976000000002</v>
      </c>
      <c r="J4397" s="137" t="s">
        <v>79</v>
      </c>
    </row>
    <row r="4398" spans="1:31" ht="14.25" outlineLevel="1">
      <c r="A4398" s="137"/>
      <c r="B4398" s="137"/>
      <c r="C4398" s="137"/>
      <c r="D4398" s="137"/>
      <c r="E4398" s="228" t="s">
        <v>26</v>
      </c>
      <c r="F4398" s="228"/>
      <c r="G4398" s="228"/>
      <c r="H4398" s="128">
        <v>21.089560000000006</v>
      </c>
      <c r="I4398" s="128">
        <v>21.089560000000002</v>
      </c>
      <c r="J4398" s="137" t="s">
        <v>77</v>
      </c>
    </row>
    <row r="4399" spans="1:31" ht="14.25" outlineLevel="1">
      <c r="A4399" s="137"/>
      <c r="B4399" s="137"/>
      <c r="C4399" s="137"/>
      <c r="D4399" s="137"/>
      <c r="E4399" s="137"/>
      <c r="F4399" s="137"/>
      <c r="G4399" s="137"/>
      <c r="H4399" s="134"/>
      <c r="I4399" s="128"/>
      <c r="J4399" s="137"/>
    </row>
    <row r="4400" spans="1:31" ht="14.25" outlineLevel="1">
      <c r="A4400" s="137" t="s">
        <v>246</v>
      </c>
      <c r="B4400" s="137"/>
      <c r="C4400" s="137"/>
      <c r="D4400" s="143"/>
      <c r="E4400" s="144"/>
      <c r="F4400" s="137"/>
      <c r="G4400" s="137"/>
      <c r="H4400" s="137"/>
      <c r="I4400" s="137"/>
      <c r="J4400" s="137"/>
    </row>
    <row r="4401" spans="1:31" ht="71.25" outlineLevel="1">
      <c r="A4401" s="145" t="s">
        <v>2</v>
      </c>
      <c r="B4401" s="145" t="s">
        <v>80</v>
      </c>
      <c r="C4401" s="145" t="s">
        <v>24</v>
      </c>
      <c r="D4401" s="145" t="s">
        <v>81</v>
      </c>
      <c r="E4401" s="145" t="s">
        <v>82</v>
      </c>
      <c r="F4401" s="145" t="s">
        <v>83</v>
      </c>
      <c r="G4401" s="146" t="s">
        <v>84</v>
      </c>
      <c r="H4401" s="145" t="s">
        <v>85</v>
      </c>
      <c r="I4401" s="145" t="s">
        <v>86</v>
      </c>
      <c r="J4401" s="145" t="s">
        <v>87</v>
      </c>
    </row>
    <row r="4402" spans="1:31" ht="14.25" outlineLevel="1">
      <c r="A4402" s="145">
        <v>1</v>
      </c>
      <c r="B4402" s="145">
        <v>2</v>
      </c>
      <c r="C4402" s="145">
        <v>3</v>
      </c>
      <c r="D4402" s="145">
        <v>4</v>
      </c>
      <c r="E4402" s="145">
        <v>5</v>
      </c>
      <c r="F4402" s="145">
        <v>6</v>
      </c>
      <c r="G4402" s="145">
        <v>7</v>
      </c>
      <c r="H4402" s="145">
        <v>8</v>
      </c>
      <c r="I4402" s="145">
        <v>9</v>
      </c>
      <c r="J4402" s="145">
        <v>10</v>
      </c>
    </row>
    <row r="4403" spans="1:31" ht="16.5" outlineLevel="1">
      <c r="A4403" s="229" t="s">
        <v>1758</v>
      </c>
      <c r="B4403" s="229"/>
      <c r="C4403" s="229"/>
      <c r="D4403" s="229"/>
      <c r="E4403" s="229"/>
      <c r="F4403" s="229"/>
      <c r="G4403" s="229"/>
      <c r="H4403" s="229"/>
      <c r="I4403" s="229"/>
      <c r="J4403" s="229"/>
      <c r="AE4403" s="63" t="s">
        <v>1758</v>
      </c>
    </row>
    <row r="4404" spans="1:31" outlineLevel="1"/>
    <row r="4405" spans="1:31" ht="16.5" outlineLevel="1">
      <c r="A4405" s="229" t="s">
        <v>1759</v>
      </c>
      <c r="B4405" s="229"/>
      <c r="C4405" s="229"/>
      <c r="D4405" s="229"/>
      <c r="E4405" s="229"/>
      <c r="F4405" s="229"/>
      <c r="G4405" s="229"/>
      <c r="H4405" s="229"/>
      <c r="I4405" s="229"/>
      <c r="J4405" s="229"/>
      <c r="AE4405" s="63" t="s">
        <v>1759</v>
      </c>
    </row>
    <row r="4406" spans="1:31" ht="42.75" outlineLevel="1">
      <c r="A4406" s="147" t="s">
        <v>376</v>
      </c>
      <c r="B4406" s="148" t="s">
        <v>1760</v>
      </c>
      <c r="C4406" s="148" t="s">
        <v>1761</v>
      </c>
      <c r="D4406" s="149" t="s">
        <v>460</v>
      </c>
      <c r="E4406" s="134">
        <v>14</v>
      </c>
      <c r="F4406" s="150"/>
      <c r="G4406" s="127"/>
      <c r="H4406" s="128"/>
      <c r="I4406" s="151" t="s">
        <v>98</v>
      </c>
      <c r="J4406" s="128"/>
      <c r="R4406" s="47">
        <v>274.70999999999998</v>
      </c>
      <c r="S4406" s="47">
        <v>233.51</v>
      </c>
      <c r="T4406" s="47">
        <v>206.03</v>
      </c>
      <c r="U4406" s="47">
        <v>164.83</v>
      </c>
    </row>
    <row r="4407" spans="1:31" ht="14.25" outlineLevel="1">
      <c r="A4407" s="147"/>
      <c r="B4407" s="148"/>
      <c r="C4407" s="148" t="s">
        <v>88</v>
      </c>
      <c r="D4407" s="149"/>
      <c r="E4407" s="134"/>
      <c r="F4407" s="150">
        <v>20.440000000000001</v>
      </c>
      <c r="G4407" s="127" t="s">
        <v>771</v>
      </c>
      <c r="H4407" s="128">
        <v>343.39</v>
      </c>
      <c r="I4407" s="151">
        <v>1</v>
      </c>
      <c r="J4407" s="128">
        <v>343.39</v>
      </c>
      <c r="Q4407" s="47">
        <v>343.39</v>
      </c>
    </row>
    <row r="4408" spans="1:31" ht="14.25" outlineLevel="1">
      <c r="A4408" s="147"/>
      <c r="B4408" s="148"/>
      <c r="C4408" s="148" t="s">
        <v>89</v>
      </c>
      <c r="D4408" s="149"/>
      <c r="E4408" s="134"/>
      <c r="F4408" s="150">
        <v>0</v>
      </c>
      <c r="G4408" s="127" t="s">
        <v>771</v>
      </c>
      <c r="H4408" s="128">
        <v>0</v>
      </c>
      <c r="I4408" s="151">
        <v>1</v>
      </c>
      <c r="J4408" s="128">
        <v>0</v>
      </c>
    </row>
    <row r="4409" spans="1:31" ht="14.25" outlineLevel="1">
      <c r="A4409" s="147"/>
      <c r="B4409" s="148"/>
      <c r="C4409" s="148" t="s">
        <v>96</v>
      </c>
      <c r="D4409" s="149"/>
      <c r="E4409" s="134"/>
      <c r="F4409" s="150">
        <v>0</v>
      </c>
      <c r="G4409" s="127" t="s">
        <v>771</v>
      </c>
      <c r="H4409" s="160">
        <v>0</v>
      </c>
      <c r="I4409" s="151">
        <v>1</v>
      </c>
      <c r="J4409" s="160">
        <v>0</v>
      </c>
      <c r="Q4409" s="47">
        <v>0</v>
      </c>
    </row>
    <row r="4410" spans="1:31" ht="14.25" outlineLevel="1">
      <c r="A4410" s="147"/>
      <c r="B4410" s="148"/>
      <c r="C4410" s="148" t="s">
        <v>97</v>
      </c>
      <c r="D4410" s="149"/>
      <c r="E4410" s="134"/>
      <c r="F4410" s="150">
        <v>2.5099999999999998</v>
      </c>
      <c r="G4410" s="127" t="s">
        <v>98</v>
      </c>
      <c r="H4410" s="128">
        <v>35.14</v>
      </c>
      <c r="I4410" s="151">
        <v>1</v>
      </c>
      <c r="J4410" s="128">
        <v>35.14</v>
      </c>
    </row>
    <row r="4411" spans="1:31" ht="14.25" outlineLevel="1">
      <c r="A4411" s="147"/>
      <c r="B4411" s="148"/>
      <c r="C4411" s="148" t="s">
        <v>829</v>
      </c>
      <c r="D4411" s="149" t="s">
        <v>91</v>
      </c>
      <c r="E4411" s="134">
        <v>80</v>
      </c>
      <c r="F4411" s="150"/>
      <c r="G4411" s="127"/>
      <c r="H4411" s="128">
        <v>274.70999999999998</v>
      </c>
      <c r="I4411" s="151">
        <v>68</v>
      </c>
      <c r="J4411" s="128">
        <v>233.51</v>
      </c>
    </row>
    <row r="4412" spans="1:31" ht="14.25" outlineLevel="1">
      <c r="A4412" s="147"/>
      <c r="B4412" s="148"/>
      <c r="C4412" s="148" t="s">
        <v>830</v>
      </c>
      <c r="D4412" s="149" t="s">
        <v>91</v>
      </c>
      <c r="E4412" s="134">
        <v>60</v>
      </c>
      <c r="F4412" s="150"/>
      <c r="G4412" s="127"/>
      <c r="H4412" s="128">
        <v>206.03</v>
      </c>
      <c r="I4412" s="151">
        <v>48</v>
      </c>
      <c r="J4412" s="128">
        <v>164.83</v>
      </c>
    </row>
    <row r="4413" spans="1:31" ht="14.25" outlineLevel="1">
      <c r="A4413" s="152"/>
      <c r="B4413" s="153"/>
      <c r="C4413" s="153" t="s">
        <v>93</v>
      </c>
      <c r="D4413" s="154" t="s">
        <v>94</v>
      </c>
      <c r="E4413" s="155">
        <v>2.06</v>
      </c>
      <c r="F4413" s="156"/>
      <c r="G4413" s="157" t="s">
        <v>771</v>
      </c>
      <c r="H4413" s="158">
        <v>34.607999999999997</v>
      </c>
      <c r="I4413" s="159"/>
      <c r="J4413" s="158"/>
    </row>
    <row r="4414" spans="1:31" ht="15" outlineLevel="1">
      <c r="C4414" s="131" t="s">
        <v>95</v>
      </c>
      <c r="G4414" s="225">
        <v>859.27</v>
      </c>
      <c r="H4414" s="225"/>
      <c r="I4414" s="225">
        <v>776.87</v>
      </c>
      <c r="J4414" s="225"/>
      <c r="O4414" s="79">
        <v>859.27</v>
      </c>
      <c r="P4414" s="79">
        <v>776.87</v>
      </c>
    </row>
    <row r="4415" spans="1:31" ht="68.25" outlineLevel="1">
      <c r="A4415" s="152" t="s">
        <v>381</v>
      </c>
      <c r="B4415" s="153" t="s">
        <v>98</v>
      </c>
      <c r="C4415" s="153" t="s">
        <v>275</v>
      </c>
      <c r="D4415" s="154" t="s">
        <v>454</v>
      </c>
      <c r="E4415" s="155">
        <v>1</v>
      </c>
      <c r="F4415" s="156">
        <v>3843.61</v>
      </c>
      <c r="G4415" s="157" t="s">
        <v>98</v>
      </c>
      <c r="H4415" s="158">
        <v>3843.61</v>
      </c>
      <c r="I4415" s="159">
        <v>1</v>
      </c>
      <c r="J4415" s="158">
        <v>3843.61</v>
      </c>
      <c r="R4415" s="47">
        <v>0</v>
      </c>
      <c r="S4415" s="47">
        <v>0</v>
      </c>
      <c r="T4415" s="47">
        <v>0</v>
      </c>
      <c r="U4415" s="47">
        <v>0</v>
      </c>
    </row>
    <row r="4416" spans="1:31" ht="15" outlineLevel="1">
      <c r="C4416" s="131" t="s">
        <v>95</v>
      </c>
      <c r="G4416" s="225">
        <v>3843.61</v>
      </c>
      <c r="H4416" s="225"/>
      <c r="I4416" s="225">
        <v>3843.61</v>
      </c>
      <c r="J4416" s="225"/>
      <c r="O4416" s="47">
        <v>3843.61</v>
      </c>
      <c r="P4416" s="47">
        <v>3843.61</v>
      </c>
    </row>
    <row r="4417" spans="1:21" ht="68.25" outlineLevel="1">
      <c r="A4417" s="152" t="s">
        <v>385</v>
      </c>
      <c r="B4417" s="153" t="s">
        <v>98</v>
      </c>
      <c r="C4417" s="153" t="s">
        <v>276</v>
      </c>
      <c r="D4417" s="154" t="s">
        <v>454</v>
      </c>
      <c r="E4417" s="155">
        <v>1</v>
      </c>
      <c r="F4417" s="156">
        <v>2082.5100000000002</v>
      </c>
      <c r="G4417" s="157" t="s">
        <v>98</v>
      </c>
      <c r="H4417" s="158">
        <v>2082.5100000000002</v>
      </c>
      <c r="I4417" s="159">
        <v>1</v>
      </c>
      <c r="J4417" s="158">
        <v>2082.5100000000002</v>
      </c>
      <c r="R4417" s="47">
        <v>0</v>
      </c>
      <c r="S4417" s="47">
        <v>0</v>
      </c>
      <c r="T4417" s="47">
        <v>0</v>
      </c>
      <c r="U4417" s="47">
        <v>0</v>
      </c>
    </row>
    <row r="4418" spans="1:21" ht="15" outlineLevel="1">
      <c r="C4418" s="131" t="s">
        <v>95</v>
      </c>
      <c r="G4418" s="225">
        <v>2082.5100000000002</v>
      </c>
      <c r="H4418" s="225"/>
      <c r="I4418" s="225">
        <v>2082.5100000000002</v>
      </c>
      <c r="J4418" s="225"/>
      <c r="O4418" s="47">
        <v>2082.5100000000002</v>
      </c>
      <c r="P4418" s="47">
        <v>2082.5100000000002</v>
      </c>
    </row>
    <row r="4419" spans="1:21" ht="42.75" outlineLevel="1">
      <c r="A4419" s="152" t="s">
        <v>389</v>
      </c>
      <c r="B4419" s="153" t="s">
        <v>98</v>
      </c>
      <c r="C4419" s="153" t="s">
        <v>1762</v>
      </c>
      <c r="D4419" s="154" t="s">
        <v>454</v>
      </c>
      <c r="E4419" s="155">
        <v>1</v>
      </c>
      <c r="F4419" s="156">
        <v>2584.98</v>
      </c>
      <c r="G4419" s="157" t="s">
        <v>98</v>
      </c>
      <c r="H4419" s="158">
        <v>2584.98</v>
      </c>
      <c r="I4419" s="159">
        <v>1</v>
      </c>
      <c r="J4419" s="158">
        <v>2584.98</v>
      </c>
      <c r="R4419" s="47">
        <v>0</v>
      </c>
      <c r="S4419" s="47">
        <v>0</v>
      </c>
      <c r="T4419" s="47">
        <v>0</v>
      </c>
      <c r="U4419" s="47">
        <v>0</v>
      </c>
    </row>
    <row r="4420" spans="1:21" ht="15" outlineLevel="1">
      <c r="C4420" s="131" t="s">
        <v>95</v>
      </c>
      <c r="G4420" s="225">
        <v>2584.98</v>
      </c>
      <c r="H4420" s="225"/>
      <c r="I4420" s="225">
        <v>2584.98</v>
      </c>
      <c r="J4420" s="225"/>
      <c r="O4420" s="47">
        <v>2584.98</v>
      </c>
      <c r="P4420" s="47">
        <v>2584.98</v>
      </c>
    </row>
    <row r="4421" spans="1:21" ht="42.75" outlineLevel="1">
      <c r="A4421" s="152" t="s">
        <v>392</v>
      </c>
      <c r="B4421" s="153" t="s">
        <v>98</v>
      </c>
      <c r="C4421" s="153" t="s">
        <v>1763</v>
      </c>
      <c r="D4421" s="154" t="s">
        <v>454</v>
      </c>
      <c r="E4421" s="155">
        <v>1</v>
      </c>
      <c r="F4421" s="156">
        <v>560.25</v>
      </c>
      <c r="G4421" s="157" t="s">
        <v>98</v>
      </c>
      <c r="H4421" s="158">
        <v>560.25</v>
      </c>
      <c r="I4421" s="159">
        <v>1</v>
      </c>
      <c r="J4421" s="158">
        <v>560.25</v>
      </c>
      <c r="R4421" s="47">
        <v>0</v>
      </c>
      <c r="S4421" s="47">
        <v>0</v>
      </c>
      <c r="T4421" s="47">
        <v>0</v>
      </c>
      <c r="U4421" s="47">
        <v>0</v>
      </c>
    </row>
    <row r="4422" spans="1:21" ht="15" outlineLevel="1">
      <c r="C4422" s="131" t="s">
        <v>95</v>
      </c>
      <c r="G4422" s="225">
        <v>560.25</v>
      </c>
      <c r="H4422" s="225"/>
      <c r="I4422" s="225">
        <v>560.25</v>
      </c>
      <c r="J4422" s="225"/>
      <c r="O4422" s="47">
        <v>560.25</v>
      </c>
      <c r="P4422" s="47">
        <v>560.25</v>
      </c>
    </row>
    <row r="4423" spans="1:21" ht="42.75" outlineLevel="1">
      <c r="A4423" s="152" t="s">
        <v>396</v>
      </c>
      <c r="B4423" s="153" t="s">
        <v>98</v>
      </c>
      <c r="C4423" s="153" t="s">
        <v>1764</v>
      </c>
      <c r="D4423" s="154" t="s">
        <v>454</v>
      </c>
      <c r="E4423" s="155">
        <v>1</v>
      </c>
      <c r="F4423" s="156">
        <v>232.31</v>
      </c>
      <c r="G4423" s="157" t="s">
        <v>98</v>
      </c>
      <c r="H4423" s="158">
        <v>232.31</v>
      </c>
      <c r="I4423" s="159">
        <v>1</v>
      </c>
      <c r="J4423" s="158">
        <v>232.31</v>
      </c>
      <c r="R4423" s="47">
        <v>0</v>
      </c>
      <c r="S4423" s="47">
        <v>0</v>
      </c>
      <c r="T4423" s="47">
        <v>0</v>
      </c>
      <c r="U4423" s="47">
        <v>0</v>
      </c>
    </row>
    <row r="4424" spans="1:21" ht="15" outlineLevel="1">
      <c r="C4424" s="131" t="s">
        <v>95</v>
      </c>
      <c r="G4424" s="225">
        <v>232.31</v>
      </c>
      <c r="H4424" s="225"/>
      <c r="I4424" s="225">
        <v>232.31</v>
      </c>
      <c r="J4424" s="225"/>
      <c r="O4424" s="47">
        <v>232.31</v>
      </c>
      <c r="P4424" s="47">
        <v>232.31</v>
      </c>
    </row>
    <row r="4425" spans="1:21" ht="28.5" outlineLevel="1">
      <c r="A4425" s="152" t="s">
        <v>401</v>
      </c>
      <c r="B4425" s="153" t="s">
        <v>98</v>
      </c>
      <c r="C4425" s="153" t="s">
        <v>1765</v>
      </c>
      <c r="D4425" s="154" t="s">
        <v>454</v>
      </c>
      <c r="E4425" s="155">
        <v>1</v>
      </c>
      <c r="F4425" s="156">
        <v>658.02</v>
      </c>
      <c r="G4425" s="157" t="s">
        <v>98</v>
      </c>
      <c r="H4425" s="158">
        <v>658.02</v>
      </c>
      <c r="I4425" s="159">
        <v>1</v>
      </c>
      <c r="J4425" s="158">
        <v>658.02</v>
      </c>
      <c r="R4425" s="47">
        <v>0</v>
      </c>
      <c r="S4425" s="47">
        <v>0</v>
      </c>
      <c r="T4425" s="47">
        <v>0</v>
      </c>
      <c r="U4425" s="47">
        <v>0</v>
      </c>
    </row>
    <row r="4426" spans="1:21" ht="15" outlineLevel="1">
      <c r="C4426" s="131" t="s">
        <v>95</v>
      </c>
      <c r="G4426" s="225">
        <v>658.02</v>
      </c>
      <c r="H4426" s="225"/>
      <c r="I4426" s="225">
        <v>658.02</v>
      </c>
      <c r="J4426" s="225"/>
      <c r="O4426" s="47">
        <v>658.02</v>
      </c>
      <c r="P4426" s="47">
        <v>658.02</v>
      </c>
    </row>
    <row r="4427" spans="1:21" ht="28.5" outlineLevel="1">
      <c r="A4427" s="152" t="s">
        <v>405</v>
      </c>
      <c r="B4427" s="153" t="s">
        <v>98</v>
      </c>
      <c r="C4427" s="153" t="s">
        <v>1766</v>
      </c>
      <c r="D4427" s="154" t="s">
        <v>454</v>
      </c>
      <c r="E4427" s="155">
        <v>1</v>
      </c>
      <c r="F4427" s="156">
        <v>73.16</v>
      </c>
      <c r="G4427" s="157" t="s">
        <v>98</v>
      </c>
      <c r="H4427" s="158">
        <v>73.16</v>
      </c>
      <c r="I4427" s="159">
        <v>1</v>
      </c>
      <c r="J4427" s="158">
        <v>73.16</v>
      </c>
      <c r="R4427" s="47">
        <v>0</v>
      </c>
      <c r="S4427" s="47">
        <v>0</v>
      </c>
      <c r="T4427" s="47">
        <v>0</v>
      </c>
      <c r="U4427" s="47">
        <v>0</v>
      </c>
    </row>
    <row r="4428" spans="1:21" ht="15" outlineLevel="1">
      <c r="C4428" s="131" t="s">
        <v>95</v>
      </c>
      <c r="G4428" s="225">
        <v>73.16</v>
      </c>
      <c r="H4428" s="225"/>
      <c r="I4428" s="225">
        <v>73.16</v>
      </c>
      <c r="J4428" s="225"/>
      <c r="O4428" s="47">
        <v>73.16</v>
      </c>
      <c r="P4428" s="47">
        <v>73.16</v>
      </c>
    </row>
    <row r="4429" spans="1:21" ht="28.5" outlineLevel="1">
      <c r="A4429" s="152" t="s">
        <v>414</v>
      </c>
      <c r="B4429" s="153" t="s">
        <v>98</v>
      </c>
      <c r="C4429" s="153" t="s">
        <v>1767</v>
      </c>
      <c r="D4429" s="154" t="s">
        <v>454</v>
      </c>
      <c r="E4429" s="155">
        <v>2</v>
      </c>
      <c r="F4429" s="156">
        <v>1998.66</v>
      </c>
      <c r="G4429" s="157" t="s">
        <v>98</v>
      </c>
      <c r="H4429" s="158">
        <v>3997.32</v>
      </c>
      <c r="I4429" s="159">
        <v>1</v>
      </c>
      <c r="J4429" s="158">
        <v>3997.32</v>
      </c>
      <c r="R4429" s="47">
        <v>0</v>
      </c>
      <c r="S4429" s="47">
        <v>0</v>
      </c>
      <c r="T4429" s="47">
        <v>0</v>
      </c>
      <c r="U4429" s="47">
        <v>0</v>
      </c>
    </row>
    <row r="4430" spans="1:21" ht="15" outlineLevel="1">
      <c r="C4430" s="131" t="s">
        <v>95</v>
      </c>
      <c r="G4430" s="225">
        <v>3997.32</v>
      </c>
      <c r="H4430" s="225"/>
      <c r="I4430" s="225">
        <v>3997.32</v>
      </c>
      <c r="J4430" s="225"/>
      <c r="O4430" s="47">
        <v>3997.32</v>
      </c>
      <c r="P4430" s="47">
        <v>3997.32</v>
      </c>
    </row>
    <row r="4431" spans="1:21" ht="28.5" outlineLevel="1">
      <c r="A4431" s="152" t="s">
        <v>417</v>
      </c>
      <c r="B4431" s="153" t="s">
        <v>98</v>
      </c>
      <c r="C4431" s="153" t="s">
        <v>1768</v>
      </c>
      <c r="D4431" s="154" t="s">
        <v>454</v>
      </c>
      <c r="E4431" s="155">
        <v>2</v>
      </c>
      <c r="F4431" s="156">
        <v>1962.81</v>
      </c>
      <c r="G4431" s="157" t="s">
        <v>98</v>
      </c>
      <c r="H4431" s="158">
        <v>3925.62</v>
      </c>
      <c r="I4431" s="159">
        <v>1</v>
      </c>
      <c r="J4431" s="158">
        <v>3925.62</v>
      </c>
      <c r="R4431" s="47">
        <v>0</v>
      </c>
      <c r="S4431" s="47">
        <v>0</v>
      </c>
      <c r="T4431" s="47">
        <v>0</v>
      </c>
      <c r="U4431" s="47">
        <v>0</v>
      </c>
    </row>
    <row r="4432" spans="1:21" ht="15" outlineLevel="1">
      <c r="C4432" s="131" t="s">
        <v>95</v>
      </c>
      <c r="G4432" s="225">
        <v>3925.62</v>
      </c>
      <c r="H4432" s="225"/>
      <c r="I4432" s="225">
        <v>3925.62</v>
      </c>
      <c r="J4432" s="225"/>
      <c r="O4432" s="47">
        <v>3925.62</v>
      </c>
      <c r="P4432" s="47">
        <v>3925.62</v>
      </c>
    </row>
    <row r="4433" spans="1:21" ht="28.5" outlineLevel="1">
      <c r="A4433" s="152" t="s">
        <v>424</v>
      </c>
      <c r="B4433" s="153" t="s">
        <v>98</v>
      </c>
      <c r="C4433" s="153" t="s">
        <v>1769</v>
      </c>
      <c r="D4433" s="154" t="s">
        <v>454</v>
      </c>
      <c r="E4433" s="155">
        <v>3</v>
      </c>
      <c r="F4433" s="156">
        <v>772.1</v>
      </c>
      <c r="G4433" s="157" t="s">
        <v>98</v>
      </c>
      <c r="H4433" s="158">
        <v>2316.3000000000002</v>
      </c>
      <c r="I4433" s="159">
        <v>1</v>
      </c>
      <c r="J4433" s="158">
        <v>2316.3000000000002</v>
      </c>
      <c r="R4433" s="47">
        <v>0</v>
      </c>
      <c r="S4433" s="47">
        <v>0</v>
      </c>
      <c r="T4433" s="47">
        <v>0</v>
      </c>
      <c r="U4433" s="47">
        <v>0</v>
      </c>
    </row>
    <row r="4434" spans="1:21" ht="15" outlineLevel="1">
      <c r="C4434" s="131" t="s">
        <v>95</v>
      </c>
      <c r="G4434" s="225">
        <v>2316.3000000000002</v>
      </c>
      <c r="H4434" s="225"/>
      <c r="I4434" s="225">
        <v>2316.3000000000002</v>
      </c>
      <c r="J4434" s="225"/>
      <c r="O4434" s="47">
        <v>2316.3000000000002</v>
      </c>
      <c r="P4434" s="47">
        <v>2316.3000000000002</v>
      </c>
    </row>
    <row r="4435" spans="1:21" ht="28.5" outlineLevel="1">
      <c r="A4435" s="152" t="s">
        <v>711</v>
      </c>
      <c r="B4435" s="153" t="s">
        <v>98</v>
      </c>
      <c r="C4435" s="153" t="s">
        <v>1770</v>
      </c>
      <c r="D4435" s="154" t="s">
        <v>454</v>
      </c>
      <c r="E4435" s="155">
        <v>1</v>
      </c>
      <c r="F4435" s="156">
        <v>772.1</v>
      </c>
      <c r="G4435" s="157" t="s">
        <v>98</v>
      </c>
      <c r="H4435" s="158">
        <v>772.1</v>
      </c>
      <c r="I4435" s="159">
        <v>1</v>
      </c>
      <c r="J4435" s="158">
        <v>772.1</v>
      </c>
      <c r="R4435" s="47">
        <v>0</v>
      </c>
      <c r="S4435" s="47">
        <v>0</v>
      </c>
      <c r="T4435" s="47">
        <v>0</v>
      </c>
      <c r="U4435" s="47">
        <v>0</v>
      </c>
    </row>
    <row r="4436" spans="1:21" ht="15" outlineLevel="1">
      <c r="C4436" s="131" t="s">
        <v>95</v>
      </c>
      <c r="G4436" s="225">
        <v>772.1</v>
      </c>
      <c r="H4436" s="225"/>
      <c r="I4436" s="225">
        <v>772.1</v>
      </c>
      <c r="J4436" s="225"/>
      <c r="O4436" s="47">
        <v>772.1</v>
      </c>
      <c r="P4436" s="47">
        <v>772.1</v>
      </c>
    </row>
    <row r="4437" spans="1:21" ht="42.75" outlineLevel="1">
      <c r="A4437" s="147" t="s">
        <v>714</v>
      </c>
      <c r="B4437" s="148" t="s">
        <v>1771</v>
      </c>
      <c r="C4437" s="148" t="s">
        <v>1772</v>
      </c>
      <c r="D4437" s="149" t="s">
        <v>460</v>
      </c>
      <c r="E4437" s="134">
        <v>4</v>
      </c>
      <c r="F4437" s="150"/>
      <c r="G4437" s="127"/>
      <c r="H4437" s="128"/>
      <c r="I4437" s="151" t="s">
        <v>98</v>
      </c>
      <c r="J4437" s="128"/>
      <c r="R4437" s="47">
        <v>162.54</v>
      </c>
      <c r="S4437" s="47">
        <v>138.16</v>
      </c>
      <c r="T4437" s="47">
        <v>121.91</v>
      </c>
      <c r="U4437" s="47">
        <v>97.53</v>
      </c>
    </row>
    <row r="4438" spans="1:21" ht="14.25" outlineLevel="1">
      <c r="A4438" s="147"/>
      <c r="B4438" s="148"/>
      <c r="C4438" s="148" t="s">
        <v>88</v>
      </c>
      <c r="D4438" s="149"/>
      <c r="E4438" s="134"/>
      <c r="F4438" s="150">
        <v>42.33</v>
      </c>
      <c r="G4438" s="127" t="s">
        <v>771</v>
      </c>
      <c r="H4438" s="128">
        <v>203.18</v>
      </c>
      <c r="I4438" s="151">
        <v>1</v>
      </c>
      <c r="J4438" s="128">
        <v>203.18</v>
      </c>
      <c r="Q4438" s="47">
        <v>203.18</v>
      </c>
    </row>
    <row r="4439" spans="1:21" ht="14.25" outlineLevel="1">
      <c r="A4439" s="147"/>
      <c r="B4439" s="148"/>
      <c r="C4439" s="148" t="s">
        <v>89</v>
      </c>
      <c r="D4439" s="149"/>
      <c r="E4439" s="134"/>
      <c r="F4439" s="150">
        <v>1.74</v>
      </c>
      <c r="G4439" s="127" t="s">
        <v>771</v>
      </c>
      <c r="H4439" s="128">
        <v>8.35</v>
      </c>
      <c r="I4439" s="151">
        <v>1</v>
      </c>
      <c r="J4439" s="128">
        <v>8.35</v>
      </c>
    </row>
    <row r="4440" spans="1:21" ht="14.25" outlineLevel="1">
      <c r="A4440" s="147"/>
      <c r="B4440" s="148"/>
      <c r="C4440" s="148" t="s">
        <v>96</v>
      </c>
      <c r="D4440" s="149"/>
      <c r="E4440" s="134"/>
      <c r="F4440" s="150">
        <v>0</v>
      </c>
      <c r="G4440" s="127" t="s">
        <v>771</v>
      </c>
      <c r="H4440" s="160">
        <v>0</v>
      </c>
      <c r="I4440" s="151">
        <v>1</v>
      </c>
      <c r="J4440" s="160">
        <v>0</v>
      </c>
      <c r="Q4440" s="47">
        <v>0</v>
      </c>
    </row>
    <row r="4441" spans="1:21" ht="14.25" outlineLevel="1">
      <c r="A4441" s="147"/>
      <c r="B4441" s="148"/>
      <c r="C4441" s="148" t="s">
        <v>97</v>
      </c>
      <c r="D4441" s="149"/>
      <c r="E4441" s="134"/>
      <c r="F4441" s="150">
        <v>2.5299999999999998</v>
      </c>
      <c r="G4441" s="127" t="s">
        <v>98</v>
      </c>
      <c r="H4441" s="128">
        <v>10.119999999999999</v>
      </c>
      <c r="I4441" s="151">
        <v>1</v>
      </c>
      <c r="J4441" s="128">
        <v>10.119999999999999</v>
      </c>
    </row>
    <row r="4442" spans="1:21" ht="14.25" outlineLevel="1">
      <c r="A4442" s="147"/>
      <c r="B4442" s="148"/>
      <c r="C4442" s="148" t="s">
        <v>829</v>
      </c>
      <c r="D4442" s="149" t="s">
        <v>91</v>
      </c>
      <c r="E4442" s="134">
        <v>80</v>
      </c>
      <c r="F4442" s="150"/>
      <c r="G4442" s="127"/>
      <c r="H4442" s="128">
        <v>162.54</v>
      </c>
      <c r="I4442" s="151">
        <v>68</v>
      </c>
      <c r="J4442" s="128">
        <v>138.16</v>
      </c>
    </row>
    <row r="4443" spans="1:21" ht="14.25" outlineLevel="1">
      <c r="A4443" s="147"/>
      <c r="B4443" s="148"/>
      <c r="C4443" s="148" t="s">
        <v>830</v>
      </c>
      <c r="D4443" s="149" t="s">
        <v>91</v>
      </c>
      <c r="E4443" s="134">
        <v>60</v>
      </c>
      <c r="F4443" s="150"/>
      <c r="G4443" s="127"/>
      <c r="H4443" s="128">
        <v>121.91</v>
      </c>
      <c r="I4443" s="151">
        <v>48</v>
      </c>
      <c r="J4443" s="128">
        <v>97.53</v>
      </c>
    </row>
    <row r="4444" spans="1:21" ht="14.25" outlineLevel="1">
      <c r="A4444" s="152"/>
      <c r="B4444" s="153"/>
      <c r="C4444" s="153" t="s">
        <v>93</v>
      </c>
      <c r="D4444" s="154" t="s">
        <v>94</v>
      </c>
      <c r="E4444" s="155">
        <v>4.4000000000000004</v>
      </c>
      <c r="F4444" s="156"/>
      <c r="G4444" s="157" t="s">
        <v>771</v>
      </c>
      <c r="H4444" s="158">
        <v>21.12</v>
      </c>
      <c r="I4444" s="159"/>
      <c r="J4444" s="158"/>
    </row>
    <row r="4445" spans="1:21" ht="15" outlineLevel="1">
      <c r="C4445" s="131" t="s">
        <v>95</v>
      </c>
      <c r="G4445" s="225">
        <v>506.1</v>
      </c>
      <c r="H4445" s="225"/>
      <c r="I4445" s="225">
        <v>457.34000000000003</v>
      </c>
      <c r="J4445" s="225"/>
      <c r="O4445" s="79">
        <v>506.1</v>
      </c>
      <c r="P4445" s="79">
        <v>457.34000000000003</v>
      </c>
    </row>
    <row r="4446" spans="1:21" ht="42.75" outlineLevel="1">
      <c r="A4446" s="152" t="s">
        <v>717</v>
      </c>
      <c r="B4446" s="153" t="s">
        <v>98</v>
      </c>
      <c r="C4446" s="153" t="s">
        <v>1773</v>
      </c>
      <c r="D4446" s="154" t="s">
        <v>454</v>
      </c>
      <c r="E4446" s="155">
        <v>1</v>
      </c>
      <c r="F4446" s="156">
        <v>3236.58</v>
      </c>
      <c r="G4446" s="157" t="s">
        <v>98</v>
      </c>
      <c r="H4446" s="158">
        <v>3236.58</v>
      </c>
      <c r="I4446" s="159">
        <v>1</v>
      </c>
      <c r="J4446" s="158">
        <v>3236.58</v>
      </c>
      <c r="R4446" s="47">
        <v>0</v>
      </c>
      <c r="S4446" s="47">
        <v>0</v>
      </c>
      <c r="T4446" s="47">
        <v>0</v>
      </c>
      <c r="U4446" s="47">
        <v>0</v>
      </c>
    </row>
    <row r="4447" spans="1:21" ht="15" outlineLevel="1">
      <c r="C4447" s="131" t="s">
        <v>95</v>
      </c>
      <c r="G4447" s="225">
        <v>3236.58</v>
      </c>
      <c r="H4447" s="225"/>
      <c r="I4447" s="225">
        <v>3236.58</v>
      </c>
      <c r="J4447" s="225"/>
      <c r="O4447" s="47">
        <v>3236.58</v>
      </c>
      <c r="P4447" s="47">
        <v>3236.58</v>
      </c>
    </row>
    <row r="4448" spans="1:21" ht="42.75" outlineLevel="1">
      <c r="A4448" s="152" t="s">
        <v>427</v>
      </c>
      <c r="B4448" s="153" t="s">
        <v>98</v>
      </c>
      <c r="C4448" s="153" t="s">
        <v>1774</v>
      </c>
      <c r="D4448" s="154" t="s">
        <v>454</v>
      </c>
      <c r="E4448" s="155">
        <v>2</v>
      </c>
      <c r="F4448" s="156">
        <v>2597.15</v>
      </c>
      <c r="G4448" s="157" t="s">
        <v>98</v>
      </c>
      <c r="H4448" s="158">
        <v>5194.3</v>
      </c>
      <c r="I4448" s="159">
        <v>1</v>
      </c>
      <c r="J4448" s="158">
        <v>5194.3</v>
      </c>
      <c r="R4448" s="47">
        <v>0</v>
      </c>
      <c r="S4448" s="47">
        <v>0</v>
      </c>
      <c r="T4448" s="47">
        <v>0</v>
      </c>
      <c r="U4448" s="47">
        <v>0</v>
      </c>
    </row>
    <row r="4449" spans="1:32" ht="15" outlineLevel="1">
      <c r="C4449" s="131" t="s">
        <v>95</v>
      </c>
      <c r="G4449" s="225">
        <v>5194.3</v>
      </c>
      <c r="H4449" s="225"/>
      <c r="I4449" s="225">
        <v>5194.3</v>
      </c>
      <c r="J4449" s="225"/>
      <c r="O4449" s="47">
        <v>5194.3</v>
      </c>
      <c r="P4449" s="47">
        <v>5194.3</v>
      </c>
    </row>
    <row r="4450" spans="1:32" ht="28.5" outlineLevel="1">
      <c r="A4450" s="152" t="s">
        <v>431</v>
      </c>
      <c r="B4450" s="153" t="s">
        <v>98</v>
      </c>
      <c r="C4450" s="153" t="s">
        <v>1775</v>
      </c>
      <c r="D4450" s="154" t="s">
        <v>454</v>
      </c>
      <c r="E4450" s="155">
        <v>1</v>
      </c>
      <c r="F4450" s="156">
        <v>1376.35</v>
      </c>
      <c r="G4450" s="157" t="s">
        <v>98</v>
      </c>
      <c r="H4450" s="158">
        <v>1376.35</v>
      </c>
      <c r="I4450" s="159">
        <v>1</v>
      </c>
      <c r="J4450" s="158">
        <v>1376.35</v>
      </c>
      <c r="R4450" s="47">
        <v>0</v>
      </c>
      <c r="S4450" s="47">
        <v>0</v>
      </c>
      <c r="T4450" s="47">
        <v>0</v>
      </c>
      <c r="U4450" s="47">
        <v>0</v>
      </c>
    </row>
    <row r="4451" spans="1:32" ht="15" outlineLevel="1">
      <c r="C4451" s="131" t="s">
        <v>95</v>
      </c>
      <c r="G4451" s="225">
        <v>1376.35</v>
      </c>
      <c r="H4451" s="225"/>
      <c r="I4451" s="225">
        <v>1376.35</v>
      </c>
      <c r="J4451" s="225"/>
      <c r="O4451" s="47">
        <v>1376.35</v>
      </c>
      <c r="P4451" s="47">
        <v>1376.35</v>
      </c>
    </row>
    <row r="4452" spans="1:32" ht="28.5" outlineLevel="1">
      <c r="A4452" s="152" t="s">
        <v>433</v>
      </c>
      <c r="B4452" s="153" t="s">
        <v>98</v>
      </c>
      <c r="C4452" s="153" t="s">
        <v>1776</v>
      </c>
      <c r="D4452" s="154" t="s">
        <v>454</v>
      </c>
      <c r="E4452" s="155">
        <v>1</v>
      </c>
      <c r="F4452" s="156">
        <v>233.38</v>
      </c>
      <c r="G4452" s="157" t="s">
        <v>98</v>
      </c>
      <c r="H4452" s="158">
        <v>233.38</v>
      </c>
      <c r="I4452" s="159">
        <v>1</v>
      </c>
      <c r="J4452" s="158">
        <v>233.38</v>
      </c>
      <c r="R4452" s="47">
        <v>0</v>
      </c>
      <c r="S4452" s="47">
        <v>0</v>
      </c>
      <c r="T4452" s="47">
        <v>0</v>
      </c>
      <c r="U4452" s="47">
        <v>0</v>
      </c>
    </row>
    <row r="4453" spans="1:32" ht="15" outlineLevel="1">
      <c r="C4453" s="131" t="s">
        <v>95</v>
      </c>
      <c r="G4453" s="225">
        <v>233.38</v>
      </c>
      <c r="H4453" s="225"/>
      <c r="I4453" s="225">
        <v>233.38</v>
      </c>
      <c r="J4453" s="225"/>
      <c r="O4453" s="47">
        <v>233.38</v>
      </c>
      <c r="P4453" s="47">
        <v>233.38</v>
      </c>
    </row>
    <row r="4454" spans="1:32" ht="42.75" outlineLevel="1">
      <c r="A4454" s="152" t="s">
        <v>726</v>
      </c>
      <c r="B4454" s="153" t="s">
        <v>98</v>
      </c>
      <c r="C4454" s="153" t="s">
        <v>1777</v>
      </c>
      <c r="D4454" s="154" t="s">
        <v>454</v>
      </c>
      <c r="E4454" s="155">
        <v>1</v>
      </c>
      <c r="F4454" s="156">
        <v>4927.33</v>
      </c>
      <c r="G4454" s="157" t="s">
        <v>98</v>
      </c>
      <c r="H4454" s="158">
        <v>4927.33</v>
      </c>
      <c r="I4454" s="159">
        <v>1</v>
      </c>
      <c r="J4454" s="158">
        <v>4927.33</v>
      </c>
      <c r="R4454" s="47">
        <v>0</v>
      </c>
      <c r="S4454" s="47">
        <v>0</v>
      </c>
      <c r="T4454" s="47">
        <v>0</v>
      </c>
      <c r="U4454" s="47">
        <v>0</v>
      </c>
    </row>
    <row r="4455" spans="1:32" ht="15" outlineLevel="1">
      <c r="C4455" s="131" t="s">
        <v>95</v>
      </c>
      <c r="G4455" s="225">
        <v>4927.33</v>
      </c>
      <c r="H4455" s="225"/>
      <c r="I4455" s="225">
        <v>4927.33</v>
      </c>
      <c r="J4455" s="225"/>
      <c r="O4455" s="47">
        <v>4927.33</v>
      </c>
      <c r="P4455" s="47">
        <v>4927.33</v>
      </c>
    </row>
    <row r="4456" spans="1:32" ht="28.5" outlineLevel="1">
      <c r="A4456" s="152" t="s">
        <v>728</v>
      </c>
      <c r="B4456" s="153" t="s">
        <v>98</v>
      </c>
      <c r="C4456" s="153" t="s">
        <v>1778</v>
      </c>
      <c r="D4456" s="154" t="s">
        <v>454</v>
      </c>
      <c r="E4456" s="155">
        <v>1</v>
      </c>
      <c r="F4456" s="156">
        <v>156.61000000000001</v>
      </c>
      <c r="G4456" s="157" t="s">
        <v>98</v>
      </c>
      <c r="H4456" s="158">
        <v>156.61000000000001</v>
      </c>
      <c r="I4456" s="159">
        <v>1</v>
      </c>
      <c r="J4456" s="158">
        <v>156.61000000000001</v>
      </c>
      <c r="R4456" s="47">
        <v>0</v>
      </c>
      <c r="S4456" s="47">
        <v>0</v>
      </c>
      <c r="T4456" s="47">
        <v>0</v>
      </c>
      <c r="U4456" s="47">
        <v>0</v>
      </c>
    </row>
    <row r="4457" spans="1:32" ht="15" outlineLevel="1">
      <c r="C4457" s="131" t="s">
        <v>95</v>
      </c>
      <c r="G4457" s="225">
        <v>156.61000000000001</v>
      </c>
      <c r="H4457" s="225"/>
      <c r="I4457" s="225">
        <v>156.61000000000001</v>
      </c>
      <c r="J4457" s="225"/>
      <c r="O4457" s="47">
        <v>156.61000000000001</v>
      </c>
      <c r="P4457" s="47">
        <v>156.61000000000001</v>
      </c>
    </row>
    <row r="4458" spans="1:32" outlineLevel="1"/>
    <row r="4459" spans="1:32" ht="15" outlineLevel="1">
      <c r="A4459" s="240" t="s">
        <v>1779</v>
      </c>
      <c r="B4459" s="240"/>
      <c r="C4459" s="240"/>
      <c r="D4459" s="240"/>
      <c r="E4459" s="240"/>
      <c r="F4459" s="240"/>
      <c r="G4459" s="225">
        <v>37536.1</v>
      </c>
      <c r="H4459" s="225"/>
      <c r="I4459" s="225">
        <v>37404.94</v>
      </c>
      <c r="J4459" s="225"/>
      <c r="AF4459" s="85" t="s">
        <v>1779</v>
      </c>
    </row>
    <row r="4460" spans="1:32" outlineLevel="1"/>
    <row r="4461" spans="1:32" outlineLevel="1"/>
    <row r="4462" spans="1:32" outlineLevel="1"/>
    <row r="4463" spans="1:32" ht="16.5" outlineLevel="1">
      <c r="A4463" s="229" t="s">
        <v>1780</v>
      </c>
      <c r="B4463" s="229"/>
      <c r="C4463" s="229"/>
      <c r="D4463" s="229"/>
      <c r="E4463" s="229"/>
      <c r="F4463" s="229"/>
      <c r="G4463" s="229"/>
      <c r="H4463" s="229"/>
      <c r="I4463" s="229"/>
      <c r="J4463" s="229"/>
      <c r="AE4463" s="63" t="s">
        <v>1780</v>
      </c>
    </row>
    <row r="4464" spans="1:32" ht="42.75" outlineLevel="1">
      <c r="A4464" s="147" t="s">
        <v>731</v>
      </c>
      <c r="B4464" s="148" t="s">
        <v>1760</v>
      </c>
      <c r="C4464" s="148" t="s">
        <v>1761</v>
      </c>
      <c r="D4464" s="149" t="s">
        <v>460</v>
      </c>
      <c r="E4464" s="134">
        <v>1</v>
      </c>
      <c r="F4464" s="150"/>
      <c r="G4464" s="127"/>
      <c r="H4464" s="128"/>
      <c r="I4464" s="151" t="s">
        <v>98</v>
      </c>
      <c r="J4464" s="128"/>
      <c r="R4464" s="47">
        <v>19.62</v>
      </c>
      <c r="S4464" s="47">
        <v>16.68</v>
      </c>
      <c r="T4464" s="47">
        <v>14.72</v>
      </c>
      <c r="U4464" s="47">
        <v>11.77</v>
      </c>
    </row>
    <row r="4465" spans="1:32" ht="14.25" outlineLevel="1">
      <c r="A4465" s="147"/>
      <c r="B4465" s="148"/>
      <c r="C4465" s="148" t="s">
        <v>88</v>
      </c>
      <c r="D4465" s="149"/>
      <c r="E4465" s="134"/>
      <c r="F4465" s="150">
        <v>20.440000000000001</v>
      </c>
      <c r="G4465" s="127" t="s">
        <v>771</v>
      </c>
      <c r="H4465" s="128">
        <v>24.53</v>
      </c>
      <c r="I4465" s="151">
        <v>1</v>
      </c>
      <c r="J4465" s="128">
        <v>24.53</v>
      </c>
      <c r="Q4465" s="47">
        <v>24.53</v>
      </c>
    </row>
    <row r="4466" spans="1:32" ht="14.25" outlineLevel="1">
      <c r="A4466" s="147"/>
      <c r="B4466" s="148"/>
      <c r="C4466" s="148" t="s">
        <v>89</v>
      </c>
      <c r="D4466" s="149"/>
      <c r="E4466" s="134"/>
      <c r="F4466" s="150">
        <v>0</v>
      </c>
      <c r="G4466" s="127" t="s">
        <v>771</v>
      </c>
      <c r="H4466" s="128">
        <v>0</v>
      </c>
      <c r="I4466" s="151">
        <v>1</v>
      </c>
      <c r="J4466" s="128">
        <v>0</v>
      </c>
    </row>
    <row r="4467" spans="1:32" ht="14.25" outlineLevel="1">
      <c r="A4467" s="147"/>
      <c r="B4467" s="148"/>
      <c r="C4467" s="148" t="s">
        <v>96</v>
      </c>
      <c r="D4467" s="149"/>
      <c r="E4467" s="134"/>
      <c r="F4467" s="150">
        <v>0</v>
      </c>
      <c r="G4467" s="127" t="s">
        <v>771</v>
      </c>
      <c r="H4467" s="160">
        <v>0</v>
      </c>
      <c r="I4467" s="151">
        <v>1</v>
      </c>
      <c r="J4467" s="160">
        <v>0</v>
      </c>
      <c r="Q4467" s="47">
        <v>0</v>
      </c>
    </row>
    <row r="4468" spans="1:32" ht="14.25" outlineLevel="1">
      <c r="A4468" s="147"/>
      <c r="B4468" s="148"/>
      <c r="C4468" s="148" t="s">
        <v>97</v>
      </c>
      <c r="D4468" s="149"/>
      <c r="E4468" s="134"/>
      <c r="F4468" s="150">
        <v>2.5099999999999998</v>
      </c>
      <c r="G4468" s="127" t="s">
        <v>98</v>
      </c>
      <c r="H4468" s="128">
        <v>2.5099999999999998</v>
      </c>
      <c r="I4468" s="151">
        <v>1</v>
      </c>
      <c r="J4468" s="128">
        <v>2.5099999999999998</v>
      </c>
    </row>
    <row r="4469" spans="1:32" ht="14.25" outlineLevel="1">
      <c r="A4469" s="147"/>
      <c r="B4469" s="148"/>
      <c r="C4469" s="148" t="s">
        <v>829</v>
      </c>
      <c r="D4469" s="149" t="s">
        <v>91</v>
      </c>
      <c r="E4469" s="134">
        <v>80</v>
      </c>
      <c r="F4469" s="150"/>
      <c r="G4469" s="127"/>
      <c r="H4469" s="128">
        <v>19.62</v>
      </c>
      <c r="I4469" s="151">
        <v>68</v>
      </c>
      <c r="J4469" s="128">
        <v>16.68</v>
      </c>
    </row>
    <row r="4470" spans="1:32" ht="14.25" outlineLevel="1">
      <c r="A4470" s="147"/>
      <c r="B4470" s="148"/>
      <c r="C4470" s="148" t="s">
        <v>830</v>
      </c>
      <c r="D4470" s="149" t="s">
        <v>91</v>
      </c>
      <c r="E4470" s="134">
        <v>60</v>
      </c>
      <c r="F4470" s="150"/>
      <c r="G4470" s="127"/>
      <c r="H4470" s="128">
        <v>14.72</v>
      </c>
      <c r="I4470" s="151">
        <v>48</v>
      </c>
      <c r="J4470" s="128">
        <v>11.77</v>
      </c>
    </row>
    <row r="4471" spans="1:32" ht="14.25" outlineLevel="1">
      <c r="A4471" s="152"/>
      <c r="B4471" s="153"/>
      <c r="C4471" s="153" t="s">
        <v>93</v>
      </c>
      <c r="D4471" s="154" t="s">
        <v>94</v>
      </c>
      <c r="E4471" s="155">
        <v>2.06</v>
      </c>
      <c r="F4471" s="156"/>
      <c r="G4471" s="157" t="s">
        <v>771</v>
      </c>
      <c r="H4471" s="158">
        <v>2.472</v>
      </c>
      <c r="I4471" s="159"/>
      <c r="J4471" s="158"/>
    </row>
    <row r="4472" spans="1:32" ht="15" outlineLevel="1">
      <c r="C4472" s="131" t="s">
        <v>95</v>
      </c>
      <c r="G4472" s="225">
        <v>61.38</v>
      </c>
      <c r="H4472" s="225"/>
      <c r="I4472" s="225">
        <v>55.489999999999995</v>
      </c>
      <c r="J4472" s="225"/>
      <c r="O4472" s="79">
        <v>61.38</v>
      </c>
      <c r="P4472" s="79">
        <v>55.489999999999995</v>
      </c>
    </row>
    <row r="4473" spans="1:32" ht="28.5" outlineLevel="1">
      <c r="A4473" s="152" t="s">
        <v>436</v>
      </c>
      <c r="B4473" s="153" t="s">
        <v>98</v>
      </c>
      <c r="C4473" s="153" t="s">
        <v>1781</v>
      </c>
      <c r="D4473" s="154" t="s">
        <v>454</v>
      </c>
      <c r="E4473" s="155">
        <v>1</v>
      </c>
      <c r="F4473" s="156">
        <v>772.1</v>
      </c>
      <c r="G4473" s="157" t="s">
        <v>98</v>
      </c>
      <c r="H4473" s="158">
        <v>772.1</v>
      </c>
      <c r="I4473" s="159">
        <v>1</v>
      </c>
      <c r="J4473" s="158">
        <v>772.1</v>
      </c>
      <c r="R4473" s="47">
        <v>0</v>
      </c>
      <c r="S4473" s="47">
        <v>0</v>
      </c>
      <c r="T4473" s="47">
        <v>0</v>
      </c>
      <c r="U4473" s="47">
        <v>0</v>
      </c>
    </row>
    <row r="4474" spans="1:32" ht="15" outlineLevel="1">
      <c r="C4474" s="131" t="s">
        <v>95</v>
      </c>
      <c r="G4474" s="225">
        <v>772.1</v>
      </c>
      <c r="H4474" s="225"/>
      <c r="I4474" s="225">
        <v>772.1</v>
      </c>
      <c r="J4474" s="225"/>
      <c r="O4474" s="47">
        <v>772.1</v>
      </c>
      <c r="P4474" s="47">
        <v>772.1</v>
      </c>
    </row>
    <row r="4475" spans="1:32" outlineLevel="1"/>
    <row r="4476" spans="1:32" ht="15" outlineLevel="1">
      <c r="A4476" s="240" t="s">
        <v>1782</v>
      </c>
      <c r="B4476" s="240"/>
      <c r="C4476" s="240"/>
      <c r="D4476" s="240"/>
      <c r="E4476" s="240"/>
      <c r="F4476" s="240"/>
      <c r="G4476" s="225">
        <v>833.48</v>
      </c>
      <c r="H4476" s="225"/>
      <c r="I4476" s="225">
        <v>827.59</v>
      </c>
      <c r="J4476" s="225"/>
      <c r="AF4476" s="85" t="s">
        <v>1782</v>
      </c>
    </row>
    <row r="4477" spans="1:32" outlineLevel="1"/>
    <row r="4478" spans="1:32" outlineLevel="1"/>
    <row r="4479" spans="1:32" outlineLevel="1"/>
    <row r="4480" spans="1:32" ht="15" outlineLevel="1">
      <c r="A4480" s="240" t="s">
        <v>1783</v>
      </c>
      <c r="B4480" s="240"/>
      <c r="C4480" s="240"/>
      <c r="D4480" s="240"/>
      <c r="E4480" s="240"/>
      <c r="F4480" s="240"/>
      <c r="G4480" s="225">
        <v>38369.579999999994</v>
      </c>
      <c r="H4480" s="225"/>
      <c r="I4480" s="225">
        <v>38232.53</v>
      </c>
      <c r="J4480" s="225"/>
      <c r="AF4480" s="85" t="s">
        <v>1783</v>
      </c>
    </row>
    <row r="4481" spans="1:31" outlineLevel="1"/>
    <row r="4482" spans="1:31" outlineLevel="1"/>
    <row r="4483" spans="1:31" outlineLevel="1"/>
    <row r="4484" spans="1:31" ht="16.5" outlineLevel="1">
      <c r="A4484" s="229" t="s">
        <v>1784</v>
      </c>
      <c r="B4484" s="229"/>
      <c r="C4484" s="229"/>
      <c r="D4484" s="229"/>
      <c r="E4484" s="229"/>
      <c r="F4484" s="229"/>
      <c r="G4484" s="229"/>
      <c r="H4484" s="229"/>
      <c r="I4484" s="229"/>
      <c r="J4484" s="229"/>
      <c r="AE4484" s="63" t="s">
        <v>1784</v>
      </c>
    </row>
    <row r="4485" spans="1:31" ht="42.75" outlineLevel="1">
      <c r="A4485" s="147" t="s">
        <v>440</v>
      </c>
      <c r="B4485" s="148" t="s">
        <v>1785</v>
      </c>
      <c r="C4485" s="148" t="s">
        <v>1786</v>
      </c>
      <c r="D4485" s="149" t="s">
        <v>1382</v>
      </c>
      <c r="E4485" s="134">
        <v>1</v>
      </c>
      <c r="F4485" s="150"/>
      <c r="G4485" s="127"/>
      <c r="H4485" s="128"/>
      <c r="I4485" s="151" t="s">
        <v>98</v>
      </c>
      <c r="J4485" s="128"/>
      <c r="R4485" s="47">
        <v>44.02</v>
      </c>
      <c r="S4485" s="47">
        <v>37.409999999999997</v>
      </c>
      <c r="T4485" s="47">
        <v>33.01</v>
      </c>
      <c r="U4485" s="47">
        <v>26.41</v>
      </c>
    </row>
    <row r="4486" spans="1:31" ht="14.25" outlineLevel="1">
      <c r="A4486" s="147"/>
      <c r="B4486" s="148"/>
      <c r="C4486" s="148" t="s">
        <v>88</v>
      </c>
      <c r="D4486" s="149"/>
      <c r="E4486" s="134"/>
      <c r="F4486" s="150">
        <v>43.82</v>
      </c>
      <c r="G4486" s="127" t="s">
        <v>771</v>
      </c>
      <c r="H4486" s="128">
        <v>52.58</v>
      </c>
      <c r="I4486" s="151">
        <v>1</v>
      </c>
      <c r="J4486" s="128">
        <v>52.58</v>
      </c>
      <c r="Q4486" s="47">
        <v>52.58</v>
      </c>
    </row>
    <row r="4487" spans="1:31" ht="14.25" outlineLevel="1">
      <c r="A4487" s="147"/>
      <c r="B4487" s="148"/>
      <c r="C4487" s="148" t="s">
        <v>89</v>
      </c>
      <c r="D4487" s="149"/>
      <c r="E4487" s="134"/>
      <c r="F4487" s="150">
        <v>33.270000000000003</v>
      </c>
      <c r="G4487" s="127" t="s">
        <v>771</v>
      </c>
      <c r="H4487" s="128">
        <v>39.92</v>
      </c>
      <c r="I4487" s="151">
        <v>1</v>
      </c>
      <c r="J4487" s="128">
        <v>39.92</v>
      </c>
    </row>
    <row r="4488" spans="1:31" ht="14.25" outlineLevel="1">
      <c r="A4488" s="147"/>
      <c r="B4488" s="148"/>
      <c r="C4488" s="148" t="s">
        <v>96</v>
      </c>
      <c r="D4488" s="149"/>
      <c r="E4488" s="134"/>
      <c r="F4488" s="150">
        <v>2.0299999999999998</v>
      </c>
      <c r="G4488" s="127" t="s">
        <v>771</v>
      </c>
      <c r="H4488" s="160">
        <v>2.44</v>
      </c>
      <c r="I4488" s="151">
        <v>1</v>
      </c>
      <c r="J4488" s="160">
        <v>2.44</v>
      </c>
      <c r="Q4488" s="47">
        <v>2.44</v>
      </c>
    </row>
    <row r="4489" spans="1:31" ht="14.25" outlineLevel="1">
      <c r="A4489" s="147"/>
      <c r="B4489" s="148"/>
      <c r="C4489" s="148" t="s">
        <v>97</v>
      </c>
      <c r="D4489" s="149"/>
      <c r="E4489" s="134"/>
      <c r="F4489" s="150">
        <v>10.69</v>
      </c>
      <c r="G4489" s="127" t="s">
        <v>98</v>
      </c>
      <c r="H4489" s="128">
        <v>10.69</v>
      </c>
      <c r="I4489" s="151">
        <v>1</v>
      </c>
      <c r="J4489" s="128">
        <v>10.69</v>
      </c>
    </row>
    <row r="4490" spans="1:31" ht="14.25" outlineLevel="1">
      <c r="A4490" s="147"/>
      <c r="B4490" s="148"/>
      <c r="C4490" s="148" t="s">
        <v>829</v>
      </c>
      <c r="D4490" s="149" t="s">
        <v>91</v>
      </c>
      <c r="E4490" s="134">
        <v>80</v>
      </c>
      <c r="F4490" s="150"/>
      <c r="G4490" s="127"/>
      <c r="H4490" s="128">
        <v>44.02</v>
      </c>
      <c r="I4490" s="151">
        <v>68</v>
      </c>
      <c r="J4490" s="128">
        <v>37.409999999999997</v>
      </c>
    </row>
    <row r="4491" spans="1:31" ht="14.25" outlineLevel="1">
      <c r="A4491" s="147"/>
      <c r="B4491" s="148"/>
      <c r="C4491" s="148" t="s">
        <v>830</v>
      </c>
      <c r="D4491" s="149" t="s">
        <v>91</v>
      </c>
      <c r="E4491" s="134">
        <v>60</v>
      </c>
      <c r="F4491" s="150"/>
      <c r="G4491" s="127"/>
      <c r="H4491" s="128">
        <v>33.01</v>
      </c>
      <c r="I4491" s="151">
        <v>48</v>
      </c>
      <c r="J4491" s="128">
        <v>26.41</v>
      </c>
    </row>
    <row r="4492" spans="1:31" ht="14.25" outlineLevel="1">
      <c r="A4492" s="152"/>
      <c r="B4492" s="153"/>
      <c r="C4492" s="153" t="s">
        <v>93</v>
      </c>
      <c r="D4492" s="154" t="s">
        <v>94</v>
      </c>
      <c r="E4492" s="155">
        <v>4.49</v>
      </c>
      <c r="F4492" s="156"/>
      <c r="G4492" s="157" t="s">
        <v>771</v>
      </c>
      <c r="H4492" s="158">
        <v>5.3879999999999999</v>
      </c>
      <c r="I4492" s="159"/>
      <c r="J4492" s="158"/>
    </row>
    <row r="4493" spans="1:31" ht="15" outlineLevel="1">
      <c r="C4493" s="131" t="s">
        <v>95</v>
      </c>
      <c r="G4493" s="225">
        <v>180.22</v>
      </c>
      <c r="H4493" s="225"/>
      <c r="I4493" s="225">
        <v>167.01</v>
      </c>
      <c r="J4493" s="225"/>
      <c r="O4493" s="79">
        <v>180.22</v>
      </c>
      <c r="P4493" s="79">
        <v>167.01</v>
      </c>
    </row>
    <row r="4494" spans="1:31" ht="82.5" outlineLevel="1">
      <c r="A4494" s="152" t="s">
        <v>446</v>
      </c>
      <c r="B4494" s="153" t="s">
        <v>98</v>
      </c>
      <c r="C4494" s="153" t="s">
        <v>277</v>
      </c>
      <c r="D4494" s="154" t="s">
        <v>454</v>
      </c>
      <c r="E4494" s="155">
        <v>1</v>
      </c>
      <c r="F4494" s="156">
        <v>17018</v>
      </c>
      <c r="G4494" s="157" t="s">
        <v>98</v>
      </c>
      <c r="H4494" s="158">
        <v>17018</v>
      </c>
      <c r="I4494" s="159">
        <v>1</v>
      </c>
      <c r="J4494" s="158">
        <v>17018</v>
      </c>
      <c r="R4494" s="47">
        <v>0</v>
      </c>
      <c r="S4494" s="47">
        <v>0</v>
      </c>
      <c r="T4494" s="47">
        <v>0</v>
      </c>
      <c r="U4494" s="47">
        <v>0</v>
      </c>
    </row>
    <row r="4495" spans="1:31" ht="15" outlineLevel="1">
      <c r="C4495" s="131" t="s">
        <v>95</v>
      </c>
      <c r="G4495" s="225">
        <v>17018</v>
      </c>
      <c r="H4495" s="225"/>
      <c r="I4495" s="225">
        <v>17018</v>
      </c>
      <c r="J4495" s="225"/>
      <c r="O4495" s="47">
        <v>17018</v>
      </c>
      <c r="P4495" s="47">
        <v>17018</v>
      </c>
    </row>
    <row r="4496" spans="1:31" ht="42.75" outlineLevel="1">
      <c r="A4496" s="147" t="s">
        <v>744</v>
      </c>
      <c r="B4496" s="148" t="s">
        <v>1771</v>
      </c>
      <c r="C4496" s="148" t="s">
        <v>1772</v>
      </c>
      <c r="D4496" s="149" t="s">
        <v>460</v>
      </c>
      <c r="E4496" s="134">
        <v>10</v>
      </c>
      <c r="F4496" s="150"/>
      <c r="G4496" s="127"/>
      <c r="H4496" s="128"/>
      <c r="I4496" s="151" t="s">
        <v>98</v>
      </c>
      <c r="J4496" s="128"/>
      <c r="R4496" s="47">
        <v>406.37</v>
      </c>
      <c r="S4496" s="47">
        <v>345.41</v>
      </c>
      <c r="T4496" s="47">
        <v>304.77999999999997</v>
      </c>
      <c r="U4496" s="47">
        <v>243.82</v>
      </c>
    </row>
    <row r="4497" spans="1:21" ht="14.25" outlineLevel="1">
      <c r="A4497" s="147"/>
      <c r="B4497" s="148"/>
      <c r="C4497" s="148" t="s">
        <v>88</v>
      </c>
      <c r="D4497" s="149"/>
      <c r="E4497" s="134"/>
      <c r="F4497" s="150">
        <v>42.33</v>
      </c>
      <c r="G4497" s="127" t="s">
        <v>771</v>
      </c>
      <c r="H4497" s="128">
        <v>507.96</v>
      </c>
      <c r="I4497" s="151">
        <v>1</v>
      </c>
      <c r="J4497" s="128">
        <v>507.96</v>
      </c>
      <c r="Q4497" s="47">
        <v>507.96</v>
      </c>
    </row>
    <row r="4498" spans="1:21" ht="14.25" outlineLevel="1">
      <c r="A4498" s="147"/>
      <c r="B4498" s="148"/>
      <c r="C4498" s="148" t="s">
        <v>89</v>
      </c>
      <c r="D4498" s="149"/>
      <c r="E4498" s="134"/>
      <c r="F4498" s="150">
        <v>1.74</v>
      </c>
      <c r="G4498" s="127" t="s">
        <v>771</v>
      </c>
      <c r="H4498" s="128">
        <v>20.88</v>
      </c>
      <c r="I4498" s="151">
        <v>1</v>
      </c>
      <c r="J4498" s="128">
        <v>20.88</v>
      </c>
    </row>
    <row r="4499" spans="1:21" ht="14.25" outlineLevel="1">
      <c r="A4499" s="147"/>
      <c r="B4499" s="148"/>
      <c r="C4499" s="148" t="s">
        <v>96</v>
      </c>
      <c r="D4499" s="149"/>
      <c r="E4499" s="134"/>
      <c r="F4499" s="150">
        <v>0</v>
      </c>
      <c r="G4499" s="127" t="s">
        <v>771</v>
      </c>
      <c r="H4499" s="160">
        <v>0</v>
      </c>
      <c r="I4499" s="151">
        <v>1</v>
      </c>
      <c r="J4499" s="160">
        <v>0</v>
      </c>
      <c r="Q4499" s="47">
        <v>0</v>
      </c>
    </row>
    <row r="4500" spans="1:21" ht="14.25" outlineLevel="1">
      <c r="A4500" s="147"/>
      <c r="B4500" s="148"/>
      <c r="C4500" s="148" t="s">
        <v>97</v>
      </c>
      <c r="D4500" s="149"/>
      <c r="E4500" s="134"/>
      <c r="F4500" s="150">
        <v>2.5299999999999998</v>
      </c>
      <c r="G4500" s="127" t="s">
        <v>98</v>
      </c>
      <c r="H4500" s="128">
        <v>25.3</v>
      </c>
      <c r="I4500" s="151">
        <v>1</v>
      </c>
      <c r="J4500" s="128">
        <v>25.3</v>
      </c>
    </row>
    <row r="4501" spans="1:21" ht="14.25" outlineLevel="1">
      <c r="A4501" s="147"/>
      <c r="B4501" s="148"/>
      <c r="C4501" s="148" t="s">
        <v>829</v>
      </c>
      <c r="D4501" s="149" t="s">
        <v>91</v>
      </c>
      <c r="E4501" s="134">
        <v>80</v>
      </c>
      <c r="F4501" s="150"/>
      <c r="G4501" s="127"/>
      <c r="H4501" s="128">
        <v>406.37</v>
      </c>
      <c r="I4501" s="151">
        <v>68</v>
      </c>
      <c r="J4501" s="128">
        <v>345.41</v>
      </c>
    </row>
    <row r="4502" spans="1:21" ht="14.25" outlineLevel="1">
      <c r="A4502" s="147"/>
      <c r="B4502" s="148"/>
      <c r="C4502" s="148" t="s">
        <v>830</v>
      </c>
      <c r="D4502" s="149" t="s">
        <v>91</v>
      </c>
      <c r="E4502" s="134">
        <v>60</v>
      </c>
      <c r="F4502" s="150"/>
      <c r="G4502" s="127"/>
      <c r="H4502" s="128">
        <v>304.77999999999997</v>
      </c>
      <c r="I4502" s="151">
        <v>48</v>
      </c>
      <c r="J4502" s="128">
        <v>243.82</v>
      </c>
    </row>
    <row r="4503" spans="1:21" ht="14.25" outlineLevel="1">
      <c r="A4503" s="152"/>
      <c r="B4503" s="153"/>
      <c r="C4503" s="153" t="s">
        <v>93</v>
      </c>
      <c r="D4503" s="154" t="s">
        <v>94</v>
      </c>
      <c r="E4503" s="155">
        <v>4.4000000000000004</v>
      </c>
      <c r="F4503" s="156"/>
      <c r="G4503" s="157" t="s">
        <v>771</v>
      </c>
      <c r="H4503" s="158">
        <v>52.800000000000004</v>
      </c>
      <c r="I4503" s="159"/>
      <c r="J4503" s="158"/>
    </row>
    <row r="4504" spans="1:21" ht="15" outlineLevel="1">
      <c r="C4504" s="131" t="s">
        <v>95</v>
      </c>
      <c r="G4504" s="225">
        <v>1265.29</v>
      </c>
      <c r="H4504" s="225"/>
      <c r="I4504" s="225">
        <v>1143.3699999999999</v>
      </c>
      <c r="J4504" s="225"/>
      <c r="O4504" s="79">
        <v>1265.29</v>
      </c>
      <c r="P4504" s="79">
        <v>1143.3699999999999</v>
      </c>
    </row>
    <row r="4505" spans="1:21" ht="42.75" outlineLevel="1">
      <c r="A4505" s="152" t="s">
        <v>453</v>
      </c>
      <c r="B4505" s="153" t="s">
        <v>98</v>
      </c>
      <c r="C4505" s="153" t="s">
        <v>1787</v>
      </c>
      <c r="D4505" s="154" t="s">
        <v>454</v>
      </c>
      <c r="E4505" s="155">
        <v>3</v>
      </c>
      <c r="F4505" s="156">
        <v>2584.7199999999998</v>
      </c>
      <c r="G4505" s="157" t="s">
        <v>98</v>
      </c>
      <c r="H4505" s="158">
        <v>7754.16</v>
      </c>
      <c r="I4505" s="159">
        <v>1</v>
      </c>
      <c r="J4505" s="158">
        <v>7754.16</v>
      </c>
      <c r="R4505" s="47">
        <v>0</v>
      </c>
      <c r="S4505" s="47">
        <v>0</v>
      </c>
      <c r="T4505" s="47">
        <v>0</v>
      </c>
      <c r="U4505" s="47">
        <v>0</v>
      </c>
    </row>
    <row r="4506" spans="1:21" ht="15" outlineLevel="1">
      <c r="C4506" s="131" t="s">
        <v>95</v>
      </c>
      <c r="G4506" s="225">
        <v>7754.16</v>
      </c>
      <c r="H4506" s="225"/>
      <c r="I4506" s="225">
        <v>7754.16</v>
      </c>
      <c r="J4506" s="225"/>
      <c r="O4506" s="47">
        <v>7754.16</v>
      </c>
      <c r="P4506" s="47">
        <v>7754.16</v>
      </c>
    </row>
    <row r="4507" spans="1:21" ht="82.5" outlineLevel="1">
      <c r="A4507" s="152" t="s">
        <v>455</v>
      </c>
      <c r="B4507" s="153" t="s">
        <v>98</v>
      </c>
      <c r="C4507" s="153" t="s">
        <v>278</v>
      </c>
      <c r="D4507" s="154" t="s">
        <v>454</v>
      </c>
      <c r="E4507" s="155">
        <v>7</v>
      </c>
      <c r="F4507" s="156">
        <v>2523.87</v>
      </c>
      <c r="G4507" s="157" t="s">
        <v>98</v>
      </c>
      <c r="H4507" s="158">
        <v>17667.09</v>
      </c>
      <c r="I4507" s="159">
        <v>1</v>
      </c>
      <c r="J4507" s="158">
        <v>17667.09</v>
      </c>
      <c r="R4507" s="47">
        <v>0</v>
      </c>
      <c r="S4507" s="47">
        <v>0</v>
      </c>
      <c r="T4507" s="47">
        <v>0</v>
      </c>
      <c r="U4507" s="47">
        <v>0</v>
      </c>
    </row>
    <row r="4508" spans="1:21" ht="15" outlineLevel="1">
      <c r="C4508" s="131" t="s">
        <v>95</v>
      </c>
      <c r="G4508" s="225">
        <v>17667.09</v>
      </c>
      <c r="H4508" s="225"/>
      <c r="I4508" s="225">
        <v>17667.09</v>
      </c>
      <c r="J4508" s="225"/>
      <c r="O4508" s="47">
        <v>17667.09</v>
      </c>
      <c r="P4508" s="47">
        <v>17667.09</v>
      </c>
    </row>
    <row r="4509" spans="1:21" ht="42.75" outlineLevel="1">
      <c r="A4509" s="147" t="s">
        <v>456</v>
      </c>
      <c r="B4509" s="148" t="s">
        <v>1788</v>
      </c>
      <c r="C4509" s="148" t="s">
        <v>1789</v>
      </c>
      <c r="D4509" s="149" t="s">
        <v>460</v>
      </c>
      <c r="E4509" s="134">
        <v>1</v>
      </c>
      <c r="F4509" s="150"/>
      <c r="G4509" s="127"/>
      <c r="H4509" s="128"/>
      <c r="I4509" s="151" t="s">
        <v>98</v>
      </c>
      <c r="J4509" s="128"/>
      <c r="R4509" s="47">
        <v>64.78</v>
      </c>
      <c r="S4509" s="47">
        <v>55.07</v>
      </c>
      <c r="T4509" s="47">
        <v>48.59</v>
      </c>
      <c r="U4509" s="47">
        <v>38.869999999999997</v>
      </c>
    </row>
    <row r="4510" spans="1:21" ht="14.25" outlineLevel="1">
      <c r="A4510" s="147"/>
      <c r="B4510" s="148"/>
      <c r="C4510" s="148" t="s">
        <v>88</v>
      </c>
      <c r="D4510" s="149"/>
      <c r="E4510" s="134"/>
      <c r="F4510" s="150">
        <v>55.6</v>
      </c>
      <c r="G4510" s="127" t="s">
        <v>771</v>
      </c>
      <c r="H4510" s="128">
        <v>66.72</v>
      </c>
      <c r="I4510" s="151">
        <v>1</v>
      </c>
      <c r="J4510" s="128">
        <v>66.72</v>
      </c>
      <c r="Q4510" s="47">
        <v>66.72</v>
      </c>
    </row>
    <row r="4511" spans="1:21" ht="14.25" outlineLevel="1">
      <c r="A4511" s="147"/>
      <c r="B4511" s="148"/>
      <c r="C4511" s="148" t="s">
        <v>89</v>
      </c>
      <c r="D4511" s="149"/>
      <c r="E4511" s="134"/>
      <c r="F4511" s="150">
        <v>126.34</v>
      </c>
      <c r="G4511" s="127" t="s">
        <v>771</v>
      </c>
      <c r="H4511" s="128">
        <v>151.61000000000001</v>
      </c>
      <c r="I4511" s="151">
        <v>1</v>
      </c>
      <c r="J4511" s="128">
        <v>151.61000000000001</v>
      </c>
    </row>
    <row r="4512" spans="1:21" ht="14.25" outlineLevel="1">
      <c r="A4512" s="147"/>
      <c r="B4512" s="148"/>
      <c r="C4512" s="148" t="s">
        <v>96</v>
      </c>
      <c r="D4512" s="149"/>
      <c r="E4512" s="134"/>
      <c r="F4512" s="150">
        <v>11.88</v>
      </c>
      <c r="G4512" s="127" t="s">
        <v>771</v>
      </c>
      <c r="H4512" s="160">
        <v>14.26</v>
      </c>
      <c r="I4512" s="151">
        <v>1</v>
      </c>
      <c r="J4512" s="160">
        <v>14.26</v>
      </c>
      <c r="Q4512" s="47">
        <v>14.26</v>
      </c>
    </row>
    <row r="4513" spans="1:21" ht="14.25" outlineLevel="1">
      <c r="A4513" s="147"/>
      <c r="B4513" s="148"/>
      <c r="C4513" s="148" t="s">
        <v>97</v>
      </c>
      <c r="D4513" s="149"/>
      <c r="E4513" s="134"/>
      <c r="F4513" s="150">
        <v>7.14</v>
      </c>
      <c r="G4513" s="127" t="s">
        <v>98</v>
      </c>
      <c r="H4513" s="128">
        <v>7.14</v>
      </c>
      <c r="I4513" s="151">
        <v>1</v>
      </c>
      <c r="J4513" s="128">
        <v>7.14</v>
      </c>
    </row>
    <row r="4514" spans="1:21" ht="14.25" outlineLevel="1">
      <c r="A4514" s="147"/>
      <c r="B4514" s="148"/>
      <c r="C4514" s="148" t="s">
        <v>829</v>
      </c>
      <c r="D4514" s="149" t="s">
        <v>91</v>
      </c>
      <c r="E4514" s="134">
        <v>80</v>
      </c>
      <c r="F4514" s="150"/>
      <c r="G4514" s="127"/>
      <c r="H4514" s="128">
        <v>64.78</v>
      </c>
      <c r="I4514" s="151">
        <v>68</v>
      </c>
      <c r="J4514" s="128">
        <v>55.07</v>
      </c>
    </row>
    <row r="4515" spans="1:21" ht="14.25" outlineLevel="1">
      <c r="A4515" s="147"/>
      <c r="B4515" s="148"/>
      <c r="C4515" s="148" t="s">
        <v>830</v>
      </c>
      <c r="D4515" s="149" t="s">
        <v>91</v>
      </c>
      <c r="E4515" s="134">
        <v>60</v>
      </c>
      <c r="F4515" s="150"/>
      <c r="G4515" s="127"/>
      <c r="H4515" s="128">
        <v>48.59</v>
      </c>
      <c r="I4515" s="151">
        <v>48</v>
      </c>
      <c r="J4515" s="128">
        <v>38.869999999999997</v>
      </c>
    </row>
    <row r="4516" spans="1:21" ht="14.25" outlineLevel="1">
      <c r="A4516" s="152"/>
      <c r="B4516" s="153"/>
      <c r="C4516" s="153" t="s">
        <v>93</v>
      </c>
      <c r="D4516" s="154" t="s">
        <v>94</v>
      </c>
      <c r="E4516" s="155">
        <v>5.78</v>
      </c>
      <c r="F4516" s="156"/>
      <c r="G4516" s="157" t="s">
        <v>771</v>
      </c>
      <c r="H4516" s="158">
        <v>6.9359999999999999</v>
      </c>
      <c r="I4516" s="159"/>
      <c r="J4516" s="158"/>
    </row>
    <row r="4517" spans="1:21" ht="15" outlineLevel="1">
      <c r="C4517" s="131" t="s">
        <v>95</v>
      </c>
      <c r="G4517" s="225">
        <v>338.84000000000003</v>
      </c>
      <c r="H4517" s="225"/>
      <c r="I4517" s="225">
        <v>319.40999999999997</v>
      </c>
      <c r="J4517" s="225"/>
      <c r="O4517" s="79">
        <v>338.84000000000003</v>
      </c>
      <c r="P4517" s="79">
        <v>319.40999999999997</v>
      </c>
    </row>
    <row r="4518" spans="1:21" ht="42.75" outlineLevel="1">
      <c r="A4518" s="152" t="s">
        <v>457</v>
      </c>
      <c r="B4518" s="153" t="s">
        <v>98</v>
      </c>
      <c r="C4518" s="153" t="s">
        <v>1790</v>
      </c>
      <c r="D4518" s="154" t="s">
        <v>454</v>
      </c>
      <c r="E4518" s="155">
        <v>1</v>
      </c>
      <c r="F4518" s="156">
        <v>21271.19</v>
      </c>
      <c r="G4518" s="157" t="s">
        <v>98</v>
      </c>
      <c r="H4518" s="158">
        <v>21271.19</v>
      </c>
      <c r="I4518" s="159">
        <v>1</v>
      </c>
      <c r="J4518" s="158">
        <v>21271.19</v>
      </c>
      <c r="R4518" s="47">
        <v>0</v>
      </c>
      <c r="S4518" s="47">
        <v>0</v>
      </c>
      <c r="T4518" s="47">
        <v>0</v>
      </c>
      <c r="U4518" s="47">
        <v>0</v>
      </c>
    </row>
    <row r="4519" spans="1:21" ht="15" outlineLevel="1">
      <c r="C4519" s="131" t="s">
        <v>95</v>
      </c>
      <c r="G4519" s="225">
        <v>21271.19</v>
      </c>
      <c r="H4519" s="225"/>
      <c r="I4519" s="225">
        <v>21271.19</v>
      </c>
      <c r="J4519" s="225"/>
      <c r="O4519" s="47">
        <v>21271.19</v>
      </c>
      <c r="P4519" s="47">
        <v>21271.19</v>
      </c>
    </row>
    <row r="4520" spans="1:21" ht="42.75" outlineLevel="1">
      <c r="A4520" s="147" t="s">
        <v>754</v>
      </c>
      <c r="B4520" s="148" t="s">
        <v>1760</v>
      </c>
      <c r="C4520" s="148" t="s">
        <v>1761</v>
      </c>
      <c r="D4520" s="149" t="s">
        <v>460</v>
      </c>
      <c r="E4520" s="134">
        <v>10</v>
      </c>
      <c r="F4520" s="150"/>
      <c r="G4520" s="127"/>
      <c r="H4520" s="128"/>
      <c r="I4520" s="151" t="s">
        <v>98</v>
      </c>
      <c r="J4520" s="128"/>
      <c r="R4520" s="47">
        <v>196.22</v>
      </c>
      <c r="S4520" s="47">
        <v>166.79</v>
      </c>
      <c r="T4520" s="47">
        <v>147.16999999999999</v>
      </c>
      <c r="U4520" s="47">
        <v>117.73</v>
      </c>
    </row>
    <row r="4521" spans="1:21" ht="14.25" outlineLevel="1">
      <c r="A4521" s="147"/>
      <c r="B4521" s="148"/>
      <c r="C4521" s="148" t="s">
        <v>88</v>
      </c>
      <c r="D4521" s="149"/>
      <c r="E4521" s="134"/>
      <c r="F4521" s="150">
        <v>20.440000000000001</v>
      </c>
      <c r="G4521" s="127" t="s">
        <v>771</v>
      </c>
      <c r="H4521" s="128">
        <v>245.28</v>
      </c>
      <c r="I4521" s="151">
        <v>1</v>
      </c>
      <c r="J4521" s="128">
        <v>245.28</v>
      </c>
      <c r="Q4521" s="47">
        <v>245.28</v>
      </c>
    </row>
    <row r="4522" spans="1:21" ht="14.25" outlineLevel="1">
      <c r="A4522" s="147"/>
      <c r="B4522" s="148"/>
      <c r="C4522" s="148" t="s">
        <v>89</v>
      </c>
      <c r="D4522" s="149"/>
      <c r="E4522" s="134"/>
      <c r="F4522" s="150">
        <v>0</v>
      </c>
      <c r="G4522" s="127" t="s">
        <v>771</v>
      </c>
      <c r="H4522" s="128">
        <v>0</v>
      </c>
      <c r="I4522" s="151">
        <v>1</v>
      </c>
      <c r="J4522" s="128">
        <v>0</v>
      </c>
    </row>
    <row r="4523" spans="1:21" ht="14.25" outlineLevel="1">
      <c r="A4523" s="147"/>
      <c r="B4523" s="148"/>
      <c r="C4523" s="148" t="s">
        <v>96</v>
      </c>
      <c r="D4523" s="149"/>
      <c r="E4523" s="134"/>
      <c r="F4523" s="150">
        <v>0</v>
      </c>
      <c r="G4523" s="127" t="s">
        <v>771</v>
      </c>
      <c r="H4523" s="160">
        <v>0</v>
      </c>
      <c r="I4523" s="151">
        <v>1</v>
      </c>
      <c r="J4523" s="160">
        <v>0</v>
      </c>
      <c r="Q4523" s="47">
        <v>0</v>
      </c>
    </row>
    <row r="4524" spans="1:21" ht="14.25" outlineLevel="1">
      <c r="A4524" s="147"/>
      <c r="B4524" s="148"/>
      <c r="C4524" s="148" t="s">
        <v>97</v>
      </c>
      <c r="D4524" s="149"/>
      <c r="E4524" s="134"/>
      <c r="F4524" s="150">
        <v>2.5099999999999998</v>
      </c>
      <c r="G4524" s="127" t="s">
        <v>98</v>
      </c>
      <c r="H4524" s="128">
        <v>25.1</v>
      </c>
      <c r="I4524" s="151">
        <v>1</v>
      </c>
      <c r="J4524" s="128">
        <v>25.1</v>
      </c>
    </row>
    <row r="4525" spans="1:21" ht="14.25" outlineLevel="1">
      <c r="A4525" s="147"/>
      <c r="B4525" s="148"/>
      <c r="C4525" s="148" t="s">
        <v>829</v>
      </c>
      <c r="D4525" s="149" t="s">
        <v>91</v>
      </c>
      <c r="E4525" s="134">
        <v>80</v>
      </c>
      <c r="F4525" s="150"/>
      <c r="G4525" s="127"/>
      <c r="H4525" s="128">
        <v>196.22</v>
      </c>
      <c r="I4525" s="151">
        <v>68</v>
      </c>
      <c r="J4525" s="128">
        <v>166.79</v>
      </c>
    </row>
    <row r="4526" spans="1:21" ht="14.25" outlineLevel="1">
      <c r="A4526" s="147"/>
      <c r="B4526" s="148"/>
      <c r="C4526" s="148" t="s">
        <v>830</v>
      </c>
      <c r="D4526" s="149" t="s">
        <v>91</v>
      </c>
      <c r="E4526" s="134">
        <v>60</v>
      </c>
      <c r="F4526" s="150"/>
      <c r="G4526" s="127"/>
      <c r="H4526" s="128">
        <v>147.16999999999999</v>
      </c>
      <c r="I4526" s="151">
        <v>48</v>
      </c>
      <c r="J4526" s="128">
        <v>117.73</v>
      </c>
    </row>
    <row r="4527" spans="1:21" ht="14.25" outlineLevel="1">
      <c r="A4527" s="152"/>
      <c r="B4527" s="153"/>
      <c r="C4527" s="153" t="s">
        <v>93</v>
      </c>
      <c r="D4527" s="154" t="s">
        <v>94</v>
      </c>
      <c r="E4527" s="155">
        <v>2.06</v>
      </c>
      <c r="F4527" s="156"/>
      <c r="G4527" s="157" t="s">
        <v>771</v>
      </c>
      <c r="H4527" s="158">
        <v>24.72</v>
      </c>
      <c r="I4527" s="159"/>
      <c r="J4527" s="158"/>
    </row>
    <row r="4528" spans="1:21" ht="15" outlineLevel="1">
      <c r="C4528" s="131" t="s">
        <v>95</v>
      </c>
      <c r="G4528" s="225">
        <v>613.77</v>
      </c>
      <c r="H4528" s="225"/>
      <c r="I4528" s="225">
        <v>554.9</v>
      </c>
      <c r="J4528" s="225"/>
      <c r="O4528" s="79">
        <v>613.77</v>
      </c>
      <c r="P4528" s="79">
        <v>554.9</v>
      </c>
    </row>
    <row r="4529" spans="1:32" ht="28.5" outlineLevel="1">
      <c r="A4529" s="152" t="s">
        <v>461</v>
      </c>
      <c r="B4529" s="153" t="s">
        <v>98</v>
      </c>
      <c r="C4529" s="153" t="s">
        <v>1791</v>
      </c>
      <c r="D4529" s="154" t="s">
        <v>454</v>
      </c>
      <c r="E4529" s="155">
        <v>1</v>
      </c>
      <c r="F4529" s="156">
        <v>772.1</v>
      </c>
      <c r="G4529" s="157" t="s">
        <v>98</v>
      </c>
      <c r="H4529" s="158">
        <v>772.1</v>
      </c>
      <c r="I4529" s="159">
        <v>1</v>
      </c>
      <c r="J4529" s="158">
        <v>772.1</v>
      </c>
      <c r="R4529" s="47">
        <v>0</v>
      </c>
      <c r="S4529" s="47">
        <v>0</v>
      </c>
      <c r="T4529" s="47">
        <v>0</v>
      </c>
      <c r="U4529" s="47">
        <v>0</v>
      </c>
    </row>
    <row r="4530" spans="1:32" ht="15" outlineLevel="1">
      <c r="C4530" s="131" t="s">
        <v>95</v>
      </c>
      <c r="G4530" s="225">
        <v>772.1</v>
      </c>
      <c r="H4530" s="225"/>
      <c r="I4530" s="225">
        <v>772.1</v>
      </c>
      <c r="J4530" s="225"/>
      <c r="O4530" s="47">
        <v>772.1</v>
      </c>
      <c r="P4530" s="47">
        <v>772.1</v>
      </c>
    </row>
    <row r="4531" spans="1:32" ht="28.5" outlineLevel="1">
      <c r="A4531" s="152" t="s">
        <v>464</v>
      </c>
      <c r="B4531" s="153" t="s">
        <v>98</v>
      </c>
      <c r="C4531" s="153" t="s">
        <v>1792</v>
      </c>
      <c r="D4531" s="154" t="s">
        <v>454</v>
      </c>
      <c r="E4531" s="155">
        <v>1</v>
      </c>
      <c r="F4531" s="156">
        <v>772.1</v>
      </c>
      <c r="G4531" s="157" t="s">
        <v>98</v>
      </c>
      <c r="H4531" s="158">
        <v>772.1</v>
      </c>
      <c r="I4531" s="159">
        <v>1</v>
      </c>
      <c r="J4531" s="158">
        <v>772.1</v>
      </c>
      <c r="R4531" s="47">
        <v>0</v>
      </c>
      <c r="S4531" s="47">
        <v>0</v>
      </c>
      <c r="T4531" s="47">
        <v>0</v>
      </c>
      <c r="U4531" s="47">
        <v>0</v>
      </c>
    </row>
    <row r="4532" spans="1:32" ht="15" outlineLevel="1">
      <c r="C4532" s="131" t="s">
        <v>95</v>
      </c>
      <c r="G4532" s="225">
        <v>772.1</v>
      </c>
      <c r="H4532" s="225"/>
      <c r="I4532" s="225">
        <v>772.1</v>
      </c>
      <c r="J4532" s="225"/>
      <c r="O4532" s="47">
        <v>772.1</v>
      </c>
      <c r="P4532" s="47">
        <v>772.1</v>
      </c>
    </row>
    <row r="4533" spans="1:32" ht="68.25" outlineLevel="1">
      <c r="A4533" s="152" t="s">
        <v>465</v>
      </c>
      <c r="B4533" s="153" t="s">
        <v>98</v>
      </c>
      <c r="C4533" s="153" t="s">
        <v>279</v>
      </c>
      <c r="D4533" s="154" t="s">
        <v>454</v>
      </c>
      <c r="E4533" s="155">
        <v>8</v>
      </c>
      <c r="F4533" s="156">
        <v>2070.1999999999998</v>
      </c>
      <c r="G4533" s="157" t="s">
        <v>98</v>
      </c>
      <c r="H4533" s="158">
        <v>16561.599999999999</v>
      </c>
      <c r="I4533" s="159">
        <v>1</v>
      </c>
      <c r="J4533" s="158">
        <v>16561.599999999999</v>
      </c>
      <c r="R4533" s="47">
        <v>0</v>
      </c>
      <c r="S4533" s="47">
        <v>0</v>
      </c>
      <c r="T4533" s="47">
        <v>0</v>
      </c>
      <c r="U4533" s="47">
        <v>0</v>
      </c>
    </row>
    <row r="4534" spans="1:32" ht="15" outlineLevel="1">
      <c r="C4534" s="131" t="s">
        <v>95</v>
      </c>
      <c r="G4534" s="225">
        <v>16561.599999999999</v>
      </c>
      <c r="H4534" s="225"/>
      <c r="I4534" s="225">
        <v>16561.599999999999</v>
      </c>
      <c r="J4534" s="225"/>
      <c r="O4534" s="47">
        <v>16561.599999999999</v>
      </c>
      <c r="P4534" s="47">
        <v>16561.599999999999</v>
      </c>
    </row>
    <row r="4535" spans="1:32" outlineLevel="1"/>
    <row r="4536" spans="1:32" ht="15" outlineLevel="1">
      <c r="A4536" s="240" t="s">
        <v>1793</v>
      </c>
      <c r="B4536" s="240"/>
      <c r="C4536" s="240"/>
      <c r="D4536" s="240"/>
      <c r="E4536" s="240"/>
      <c r="F4536" s="240"/>
      <c r="G4536" s="225">
        <v>84214.360000000015</v>
      </c>
      <c r="H4536" s="225"/>
      <c r="I4536" s="225">
        <v>84000.93</v>
      </c>
      <c r="J4536" s="225"/>
      <c r="AF4536" s="85" t="s">
        <v>1793</v>
      </c>
    </row>
    <row r="4537" spans="1:32" outlineLevel="1"/>
    <row r="4538" spans="1:32" outlineLevel="1"/>
    <row r="4539" spans="1:32" outlineLevel="1"/>
    <row r="4540" spans="1:32" ht="16.5" outlineLevel="1">
      <c r="A4540" s="229" t="s">
        <v>1794</v>
      </c>
      <c r="B4540" s="229"/>
      <c r="C4540" s="229"/>
      <c r="D4540" s="229"/>
      <c r="E4540" s="229"/>
      <c r="F4540" s="229"/>
      <c r="G4540" s="229"/>
      <c r="H4540" s="229"/>
      <c r="I4540" s="229"/>
      <c r="J4540" s="229"/>
      <c r="AE4540" s="63" t="s">
        <v>1794</v>
      </c>
    </row>
    <row r="4541" spans="1:32" ht="42.75" outlineLevel="1">
      <c r="A4541" s="147" t="s">
        <v>468</v>
      </c>
      <c r="B4541" s="148" t="s">
        <v>1788</v>
      </c>
      <c r="C4541" s="148" t="s">
        <v>1789</v>
      </c>
      <c r="D4541" s="149" t="s">
        <v>460</v>
      </c>
      <c r="E4541" s="134">
        <v>1</v>
      </c>
      <c r="F4541" s="150"/>
      <c r="G4541" s="127"/>
      <c r="H4541" s="128"/>
      <c r="I4541" s="151" t="s">
        <v>98</v>
      </c>
      <c r="J4541" s="128"/>
      <c r="R4541" s="47">
        <v>64.78</v>
      </c>
      <c r="S4541" s="47">
        <v>55.07</v>
      </c>
      <c r="T4541" s="47">
        <v>48.59</v>
      </c>
      <c r="U4541" s="47">
        <v>38.869999999999997</v>
      </c>
    </row>
    <row r="4542" spans="1:32" ht="14.25" outlineLevel="1">
      <c r="A4542" s="147"/>
      <c r="B4542" s="148"/>
      <c r="C4542" s="148" t="s">
        <v>88</v>
      </c>
      <c r="D4542" s="149"/>
      <c r="E4542" s="134"/>
      <c r="F4542" s="150">
        <v>55.6</v>
      </c>
      <c r="G4542" s="127" t="s">
        <v>771</v>
      </c>
      <c r="H4542" s="128">
        <v>66.72</v>
      </c>
      <c r="I4542" s="151">
        <v>1</v>
      </c>
      <c r="J4542" s="128">
        <v>66.72</v>
      </c>
      <c r="Q4542" s="47">
        <v>66.72</v>
      </c>
    </row>
    <row r="4543" spans="1:32" ht="14.25" outlineLevel="1">
      <c r="A4543" s="147"/>
      <c r="B4543" s="148"/>
      <c r="C4543" s="148" t="s">
        <v>89</v>
      </c>
      <c r="D4543" s="149"/>
      <c r="E4543" s="134"/>
      <c r="F4543" s="150">
        <v>126.34</v>
      </c>
      <c r="G4543" s="127" t="s">
        <v>771</v>
      </c>
      <c r="H4543" s="128">
        <v>151.61000000000001</v>
      </c>
      <c r="I4543" s="151">
        <v>1</v>
      </c>
      <c r="J4543" s="128">
        <v>151.61000000000001</v>
      </c>
    </row>
    <row r="4544" spans="1:32" ht="14.25" outlineLevel="1">
      <c r="A4544" s="147"/>
      <c r="B4544" s="148"/>
      <c r="C4544" s="148" t="s">
        <v>96</v>
      </c>
      <c r="D4544" s="149"/>
      <c r="E4544" s="134"/>
      <c r="F4544" s="150">
        <v>11.88</v>
      </c>
      <c r="G4544" s="127" t="s">
        <v>771</v>
      </c>
      <c r="H4544" s="160">
        <v>14.26</v>
      </c>
      <c r="I4544" s="151">
        <v>1</v>
      </c>
      <c r="J4544" s="160">
        <v>14.26</v>
      </c>
      <c r="Q4544" s="47">
        <v>14.26</v>
      </c>
    </row>
    <row r="4545" spans="1:21" ht="14.25" outlineLevel="1">
      <c r="A4545" s="147"/>
      <c r="B4545" s="148"/>
      <c r="C4545" s="148" t="s">
        <v>97</v>
      </c>
      <c r="D4545" s="149"/>
      <c r="E4545" s="134"/>
      <c r="F4545" s="150">
        <v>7.14</v>
      </c>
      <c r="G4545" s="127" t="s">
        <v>98</v>
      </c>
      <c r="H4545" s="128">
        <v>7.14</v>
      </c>
      <c r="I4545" s="151">
        <v>1</v>
      </c>
      <c r="J4545" s="128">
        <v>7.14</v>
      </c>
    </row>
    <row r="4546" spans="1:21" ht="14.25" outlineLevel="1">
      <c r="A4546" s="147"/>
      <c r="B4546" s="148"/>
      <c r="C4546" s="148" t="s">
        <v>829</v>
      </c>
      <c r="D4546" s="149" t="s">
        <v>91</v>
      </c>
      <c r="E4546" s="134">
        <v>80</v>
      </c>
      <c r="F4546" s="150"/>
      <c r="G4546" s="127"/>
      <c r="H4546" s="128">
        <v>64.78</v>
      </c>
      <c r="I4546" s="151">
        <v>68</v>
      </c>
      <c r="J4546" s="128">
        <v>55.07</v>
      </c>
    </row>
    <row r="4547" spans="1:21" ht="14.25" outlineLevel="1">
      <c r="A4547" s="147"/>
      <c r="B4547" s="148"/>
      <c r="C4547" s="148" t="s">
        <v>830</v>
      </c>
      <c r="D4547" s="149" t="s">
        <v>91</v>
      </c>
      <c r="E4547" s="134">
        <v>60</v>
      </c>
      <c r="F4547" s="150"/>
      <c r="G4547" s="127"/>
      <c r="H4547" s="128">
        <v>48.59</v>
      </c>
      <c r="I4547" s="151">
        <v>48</v>
      </c>
      <c r="J4547" s="128">
        <v>38.869999999999997</v>
      </c>
    </row>
    <row r="4548" spans="1:21" ht="14.25" outlineLevel="1">
      <c r="A4548" s="152"/>
      <c r="B4548" s="153"/>
      <c r="C4548" s="153" t="s">
        <v>93</v>
      </c>
      <c r="D4548" s="154" t="s">
        <v>94</v>
      </c>
      <c r="E4548" s="155">
        <v>5.78</v>
      </c>
      <c r="F4548" s="156"/>
      <c r="G4548" s="157" t="s">
        <v>771</v>
      </c>
      <c r="H4548" s="158">
        <v>6.9359999999999999</v>
      </c>
      <c r="I4548" s="159"/>
      <c r="J4548" s="158"/>
    </row>
    <row r="4549" spans="1:21" ht="15" outlineLevel="1">
      <c r="C4549" s="131" t="s">
        <v>95</v>
      </c>
      <c r="G4549" s="225">
        <v>338.84000000000003</v>
      </c>
      <c r="H4549" s="225"/>
      <c r="I4549" s="225">
        <v>319.40999999999997</v>
      </c>
      <c r="J4549" s="225"/>
      <c r="O4549" s="79">
        <v>338.84000000000003</v>
      </c>
      <c r="P4549" s="79">
        <v>319.40999999999997</v>
      </c>
    </row>
    <row r="4550" spans="1:21" ht="42.75" outlineLevel="1">
      <c r="A4550" s="152" t="s">
        <v>475</v>
      </c>
      <c r="B4550" s="153" t="s">
        <v>98</v>
      </c>
      <c r="C4550" s="153" t="s">
        <v>1790</v>
      </c>
      <c r="D4550" s="154" t="s">
        <v>454</v>
      </c>
      <c r="E4550" s="155">
        <v>1</v>
      </c>
      <c r="F4550" s="156">
        <v>21271.19</v>
      </c>
      <c r="G4550" s="157" t="s">
        <v>98</v>
      </c>
      <c r="H4550" s="158">
        <v>21271.19</v>
      </c>
      <c r="I4550" s="159">
        <v>1</v>
      </c>
      <c r="J4550" s="158">
        <v>21271.19</v>
      </c>
      <c r="R4550" s="47">
        <v>0</v>
      </c>
      <c r="S4550" s="47">
        <v>0</v>
      </c>
      <c r="T4550" s="47">
        <v>0</v>
      </c>
      <c r="U4550" s="47">
        <v>0</v>
      </c>
    </row>
    <row r="4551" spans="1:21" ht="15" outlineLevel="1">
      <c r="C4551" s="131" t="s">
        <v>95</v>
      </c>
      <c r="G4551" s="225">
        <v>21271.19</v>
      </c>
      <c r="H4551" s="225"/>
      <c r="I4551" s="225">
        <v>21271.19</v>
      </c>
      <c r="J4551" s="225"/>
      <c r="O4551" s="47">
        <v>21271.19</v>
      </c>
      <c r="P4551" s="47">
        <v>21271.19</v>
      </c>
    </row>
    <row r="4552" spans="1:21" ht="28.5" outlineLevel="1">
      <c r="A4552" s="152" t="s">
        <v>478</v>
      </c>
      <c r="B4552" s="153" t="s">
        <v>98</v>
      </c>
      <c r="C4552" s="153" t="s">
        <v>1795</v>
      </c>
      <c r="D4552" s="154" t="s">
        <v>454</v>
      </c>
      <c r="E4552" s="155">
        <v>1</v>
      </c>
      <c r="F4552" s="156">
        <v>0</v>
      </c>
      <c r="G4552" s="157" t="s">
        <v>98</v>
      </c>
      <c r="H4552" s="158">
        <v>0</v>
      </c>
      <c r="I4552" s="159">
        <v>1</v>
      </c>
      <c r="J4552" s="158">
        <v>0</v>
      </c>
      <c r="R4552" s="47">
        <v>0</v>
      </c>
      <c r="S4552" s="47">
        <v>0</v>
      </c>
      <c r="T4552" s="47">
        <v>0</v>
      </c>
      <c r="U4552" s="47">
        <v>0</v>
      </c>
    </row>
    <row r="4553" spans="1:21" ht="15" outlineLevel="1">
      <c r="C4553" s="131" t="s">
        <v>95</v>
      </c>
      <c r="G4553" s="225">
        <v>0</v>
      </c>
      <c r="H4553" s="225"/>
      <c r="I4553" s="225">
        <v>0</v>
      </c>
      <c r="J4553" s="225"/>
      <c r="O4553" s="47">
        <v>0</v>
      </c>
      <c r="P4553" s="47">
        <v>0</v>
      </c>
    </row>
    <row r="4554" spans="1:21" ht="42.75" outlineLevel="1">
      <c r="A4554" s="147" t="s">
        <v>485</v>
      </c>
      <c r="B4554" s="148" t="s">
        <v>1771</v>
      </c>
      <c r="C4554" s="148" t="s">
        <v>1772</v>
      </c>
      <c r="D4554" s="149" t="s">
        <v>460</v>
      </c>
      <c r="E4554" s="134">
        <v>3</v>
      </c>
      <c r="F4554" s="150"/>
      <c r="G4554" s="127"/>
      <c r="H4554" s="128"/>
      <c r="I4554" s="151" t="s">
        <v>98</v>
      </c>
      <c r="J4554" s="128"/>
      <c r="R4554" s="47">
        <v>121.91</v>
      </c>
      <c r="S4554" s="47">
        <v>103.63</v>
      </c>
      <c r="T4554" s="47">
        <v>91.43</v>
      </c>
      <c r="U4554" s="47">
        <v>73.150000000000006</v>
      </c>
    </row>
    <row r="4555" spans="1:21" ht="14.25" outlineLevel="1">
      <c r="A4555" s="147"/>
      <c r="B4555" s="148"/>
      <c r="C4555" s="148" t="s">
        <v>88</v>
      </c>
      <c r="D4555" s="149"/>
      <c r="E4555" s="134"/>
      <c r="F4555" s="150">
        <v>42.33</v>
      </c>
      <c r="G4555" s="127" t="s">
        <v>771</v>
      </c>
      <c r="H4555" s="128">
        <v>152.38999999999999</v>
      </c>
      <c r="I4555" s="151">
        <v>1</v>
      </c>
      <c r="J4555" s="128">
        <v>152.38999999999999</v>
      </c>
      <c r="Q4555" s="47">
        <v>152.38999999999999</v>
      </c>
    </row>
    <row r="4556" spans="1:21" ht="14.25" outlineLevel="1">
      <c r="A4556" s="147"/>
      <c r="B4556" s="148"/>
      <c r="C4556" s="148" t="s">
        <v>89</v>
      </c>
      <c r="D4556" s="149"/>
      <c r="E4556" s="134"/>
      <c r="F4556" s="150">
        <v>1.74</v>
      </c>
      <c r="G4556" s="127" t="s">
        <v>771</v>
      </c>
      <c r="H4556" s="128">
        <v>6.26</v>
      </c>
      <c r="I4556" s="151">
        <v>1</v>
      </c>
      <c r="J4556" s="128">
        <v>6.26</v>
      </c>
    </row>
    <row r="4557" spans="1:21" ht="14.25" outlineLevel="1">
      <c r="A4557" s="147"/>
      <c r="B4557" s="148"/>
      <c r="C4557" s="148" t="s">
        <v>96</v>
      </c>
      <c r="D4557" s="149"/>
      <c r="E4557" s="134"/>
      <c r="F4557" s="150">
        <v>0</v>
      </c>
      <c r="G4557" s="127" t="s">
        <v>771</v>
      </c>
      <c r="H4557" s="160">
        <v>0</v>
      </c>
      <c r="I4557" s="151">
        <v>1</v>
      </c>
      <c r="J4557" s="160">
        <v>0</v>
      </c>
      <c r="Q4557" s="47">
        <v>0</v>
      </c>
    </row>
    <row r="4558" spans="1:21" ht="14.25" outlineLevel="1">
      <c r="A4558" s="147"/>
      <c r="B4558" s="148"/>
      <c r="C4558" s="148" t="s">
        <v>97</v>
      </c>
      <c r="D4558" s="149"/>
      <c r="E4558" s="134"/>
      <c r="F4558" s="150">
        <v>2.5299999999999998</v>
      </c>
      <c r="G4558" s="127" t="s">
        <v>98</v>
      </c>
      <c r="H4558" s="128">
        <v>7.59</v>
      </c>
      <c r="I4558" s="151">
        <v>1</v>
      </c>
      <c r="J4558" s="128">
        <v>7.59</v>
      </c>
    </row>
    <row r="4559" spans="1:21" ht="14.25" outlineLevel="1">
      <c r="A4559" s="147"/>
      <c r="B4559" s="148"/>
      <c r="C4559" s="148" t="s">
        <v>829</v>
      </c>
      <c r="D4559" s="149" t="s">
        <v>91</v>
      </c>
      <c r="E4559" s="134">
        <v>80</v>
      </c>
      <c r="F4559" s="150"/>
      <c r="G4559" s="127"/>
      <c r="H4559" s="128">
        <v>121.91</v>
      </c>
      <c r="I4559" s="151">
        <v>68</v>
      </c>
      <c r="J4559" s="128">
        <v>103.63</v>
      </c>
    </row>
    <row r="4560" spans="1:21" ht="14.25" outlineLevel="1">
      <c r="A4560" s="147"/>
      <c r="B4560" s="148"/>
      <c r="C4560" s="148" t="s">
        <v>830</v>
      </c>
      <c r="D4560" s="149" t="s">
        <v>91</v>
      </c>
      <c r="E4560" s="134">
        <v>60</v>
      </c>
      <c r="F4560" s="150"/>
      <c r="G4560" s="127"/>
      <c r="H4560" s="128">
        <v>91.43</v>
      </c>
      <c r="I4560" s="151">
        <v>48</v>
      </c>
      <c r="J4560" s="128">
        <v>73.150000000000006</v>
      </c>
    </row>
    <row r="4561" spans="1:21" ht="14.25" outlineLevel="1">
      <c r="A4561" s="152"/>
      <c r="B4561" s="153"/>
      <c r="C4561" s="153" t="s">
        <v>93</v>
      </c>
      <c r="D4561" s="154" t="s">
        <v>94</v>
      </c>
      <c r="E4561" s="155">
        <v>4.4000000000000004</v>
      </c>
      <c r="F4561" s="156"/>
      <c r="G4561" s="157" t="s">
        <v>771</v>
      </c>
      <c r="H4561" s="158">
        <v>15.84</v>
      </c>
      <c r="I4561" s="159"/>
      <c r="J4561" s="158"/>
    </row>
    <row r="4562" spans="1:21" ht="15" outlineLevel="1">
      <c r="C4562" s="131" t="s">
        <v>95</v>
      </c>
      <c r="G4562" s="225">
        <v>379.58</v>
      </c>
      <c r="H4562" s="225"/>
      <c r="I4562" s="225">
        <v>343.02</v>
      </c>
      <c r="J4562" s="225"/>
      <c r="O4562" s="79">
        <v>379.58</v>
      </c>
      <c r="P4562" s="79">
        <v>343.02</v>
      </c>
    </row>
    <row r="4563" spans="1:21" ht="42.75" outlineLevel="1">
      <c r="A4563" s="152" t="s">
        <v>487</v>
      </c>
      <c r="B4563" s="153" t="s">
        <v>98</v>
      </c>
      <c r="C4563" s="153" t="s">
        <v>1787</v>
      </c>
      <c r="D4563" s="154" t="s">
        <v>454</v>
      </c>
      <c r="E4563" s="155">
        <v>3</v>
      </c>
      <c r="F4563" s="156">
        <v>3236.58</v>
      </c>
      <c r="G4563" s="157" t="s">
        <v>98</v>
      </c>
      <c r="H4563" s="158">
        <v>9709.74</v>
      </c>
      <c r="I4563" s="159">
        <v>1</v>
      </c>
      <c r="J4563" s="158">
        <v>9709.74</v>
      </c>
      <c r="R4563" s="47">
        <v>0</v>
      </c>
      <c r="S4563" s="47">
        <v>0</v>
      </c>
      <c r="T4563" s="47">
        <v>0</v>
      </c>
      <c r="U4563" s="47">
        <v>0</v>
      </c>
    </row>
    <row r="4564" spans="1:21" ht="15" outlineLevel="1">
      <c r="C4564" s="131" t="s">
        <v>95</v>
      </c>
      <c r="G4564" s="225">
        <v>9709.74</v>
      </c>
      <c r="H4564" s="225"/>
      <c r="I4564" s="225">
        <v>9709.74</v>
      </c>
      <c r="J4564" s="225"/>
      <c r="O4564" s="47">
        <v>9709.74</v>
      </c>
      <c r="P4564" s="47">
        <v>9709.74</v>
      </c>
    </row>
    <row r="4565" spans="1:21" ht="42.75" outlineLevel="1">
      <c r="A4565" s="147" t="s">
        <v>492</v>
      </c>
      <c r="B4565" s="148" t="s">
        <v>1760</v>
      </c>
      <c r="C4565" s="148" t="s">
        <v>1761</v>
      </c>
      <c r="D4565" s="149" t="s">
        <v>460</v>
      </c>
      <c r="E4565" s="134">
        <v>2</v>
      </c>
      <c r="F4565" s="150"/>
      <c r="G4565" s="127"/>
      <c r="H4565" s="128"/>
      <c r="I4565" s="151" t="s">
        <v>98</v>
      </c>
      <c r="J4565" s="128"/>
      <c r="R4565" s="47">
        <v>39.25</v>
      </c>
      <c r="S4565" s="47">
        <v>33.36</v>
      </c>
      <c r="T4565" s="47">
        <v>29.44</v>
      </c>
      <c r="U4565" s="47">
        <v>23.55</v>
      </c>
    </row>
    <row r="4566" spans="1:21" ht="14.25" outlineLevel="1">
      <c r="A4566" s="147"/>
      <c r="B4566" s="148"/>
      <c r="C4566" s="148" t="s">
        <v>88</v>
      </c>
      <c r="D4566" s="149"/>
      <c r="E4566" s="134"/>
      <c r="F4566" s="150">
        <v>20.440000000000001</v>
      </c>
      <c r="G4566" s="127" t="s">
        <v>771</v>
      </c>
      <c r="H4566" s="128">
        <v>49.06</v>
      </c>
      <c r="I4566" s="151">
        <v>1</v>
      </c>
      <c r="J4566" s="128">
        <v>49.06</v>
      </c>
      <c r="Q4566" s="47">
        <v>49.06</v>
      </c>
    </row>
    <row r="4567" spans="1:21" ht="14.25" outlineLevel="1">
      <c r="A4567" s="147"/>
      <c r="B4567" s="148"/>
      <c r="C4567" s="148" t="s">
        <v>89</v>
      </c>
      <c r="D4567" s="149"/>
      <c r="E4567" s="134"/>
      <c r="F4567" s="150">
        <v>0</v>
      </c>
      <c r="G4567" s="127" t="s">
        <v>771</v>
      </c>
      <c r="H4567" s="128">
        <v>0</v>
      </c>
      <c r="I4567" s="151">
        <v>1</v>
      </c>
      <c r="J4567" s="128">
        <v>0</v>
      </c>
    </row>
    <row r="4568" spans="1:21" ht="14.25" outlineLevel="1">
      <c r="A4568" s="147"/>
      <c r="B4568" s="148"/>
      <c r="C4568" s="148" t="s">
        <v>96</v>
      </c>
      <c r="D4568" s="149"/>
      <c r="E4568" s="134"/>
      <c r="F4568" s="150">
        <v>0</v>
      </c>
      <c r="G4568" s="127" t="s">
        <v>771</v>
      </c>
      <c r="H4568" s="160">
        <v>0</v>
      </c>
      <c r="I4568" s="151">
        <v>1</v>
      </c>
      <c r="J4568" s="160">
        <v>0</v>
      </c>
      <c r="Q4568" s="47">
        <v>0</v>
      </c>
    </row>
    <row r="4569" spans="1:21" ht="14.25" outlineLevel="1">
      <c r="A4569" s="147"/>
      <c r="B4569" s="148"/>
      <c r="C4569" s="148" t="s">
        <v>97</v>
      </c>
      <c r="D4569" s="149"/>
      <c r="E4569" s="134"/>
      <c r="F4569" s="150">
        <v>2.5099999999999998</v>
      </c>
      <c r="G4569" s="127" t="s">
        <v>98</v>
      </c>
      <c r="H4569" s="128">
        <v>5.0199999999999996</v>
      </c>
      <c r="I4569" s="151">
        <v>1</v>
      </c>
      <c r="J4569" s="128">
        <v>5.0199999999999996</v>
      </c>
    </row>
    <row r="4570" spans="1:21" ht="14.25" outlineLevel="1">
      <c r="A4570" s="147"/>
      <c r="B4570" s="148"/>
      <c r="C4570" s="148" t="s">
        <v>829</v>
      </c>
      <c r="D4570" s="149" t="s">
        <v>91</v>
      </c>
      <c r="E4570" s="134">
        <v>80</v>
      </c>
      <c r="F4570" s="150"/>
      <c r="G4570" s="127"/>
      <c r="H4570" s="128">
        <v>39.25</v>
      </c>
      <c r="I4570" s="151">
        <v>68</v>
      </c>
      <c r="J4570" s="128">
        <v>33.36</v>
      </c>
    </row>
    <row r="4571" spans="1:21" ht="14.25" outlineLevel="1">
      <c r="A4571" s="147"/>
      <c r="B4571" s="148"/>
      <c r="C4571" s="148" t="s">
        <v>830</v>
      </c>
      <c r="D4571" s="149" t="s">
        <v>91</v>
      </c>
      <c r="E4571" s="134">
        <v>60</v>
      </c>
      <c r="F4571" s="150"/>
      <c r="G4571" s="127"/>
      <c r="H4571" s="128">
        <v>29.44</v>
      </c>
      <c r="I4571" s="151">
        <v>48</v>
      </c>
      <c r="J4571" s="128">
        <v>23.55</v>
      </c>
    </row>
    <row r="4572" spans="1:21" ht="14.25" outlineLevel="1">
      <c r="A4572" s="152"/>
      <c r="B4572" s="153"/>
      <c r="C4572" s="153" t="s">
        <v>93</v>
      </c>
      <c r="D4572" s="154" t="s">
        <v>94</v>
      </c>
      <c r="E4572" s="155">
        <v>2.06</v>
      </c>
      <c r="F4572" s="156"/>
      <c r="G4572" s="157" t="s">
        <v>771</v>
      </c>
      <c r="H4572" s="158">
        <v>4.944</v>
      </c>
      <c r="I4572" s="159"/>
      <c r="J4572" s="158"/>
    </row>
    <row r="4573" spans="1:21" ht="15" outlineLevel="1">
      <c r="C4573" s="131" t="s">
        <v>95</v>
      </c>
      <c r="G4573" s="225">
        <v>122.77</v>
      </c>
      <c r="H4573" s="225"/>
      <c r="I4573" s="225">
        <v>110.99</v>
      </c>
      <c r="J4573" s="225"/>
      <c r="O4573" s="79">
        <v>122.77</v>
      </c>
      <c r="P4573" s="79">
        <v>110.99</v>
      </c>
    </row>
    <row r="4574" spans="1:21" ht="28.5" outlineLevel="1">
      <c r="A4574" s="152" t="s">
        <v>496</v>
      </c>
      <c r="B4574" s="153" t="s">
        <v>98</v>
      </c>
      <c r="C4574" s="153" t="s">
        <v>1791</v>
      </c>
      <c r="D4574" s="154" t="s">
        <v>454</v>
      </c>
      <c r="E4574" s="155">
        <v>1</v>
      </c>
      <c r="F4574" s="156">
        <v>772.1</v>
      </c>
      <c r="G4574" s="157" t="s">
        <v>98</v>
      </c>
      <c r="H4574" s="158">
        <v>772.1</v>
      </c>
      <c r="I4574" s="159">
        <v>1</v>
      </c>
      <c r="J4574" s="158">
        <v>772.1</v>
      </c>
      <c r="R4574" s="47">
        <v>0</v>
      </c>
      <c r="S4574" s="47">
        <v>0</v>
      </c>
      <c r="T4574" s="47">
        <v>0</v>
      </c>
      <c r="U4574" s="47">
        <v>0</v>
      </c>
    </row>
    <row r="4575" spans="1:21" ht="15" outlineLevel="1">
      <c r="C4575" s="131" t="s">
        <v>95</v>
      </c>
      <c r="G4575" s="225">
        <v>772.1</v>
      </c>
      <c r="H4575" s="225"/>
      <c r="I4575" s="225">
        <v>772.1</v>
      </c>
      <c r="J4575" s="225"/>
      <c r="O4575" s="47">
        <v>772.1</v>
      </c>
      <c r="P4575" s="47">
        <v>772.1</v>
      </c>
    </row>
    <row r="4576" spans="1:21" ht="28.5" outlineLevel="1">
      <c r="A4576" s="152" t="s">
        <v>501</v>
      </c>
      <c r="B4576" s="153" t="s">
        <v>98</v>
      </c>
      <c r="C4576" s="153" t="s">
        <v>1792</v>
      </c>
      <c r="D4576" s="154" t="s">
        <v>454</v>
      </c>
      <c r="E4576" s="155">
        <v>1</v>
      </c>
      <c r="F4576" s="156">
        <v>772.1</v>
      </c>
      <c r="G4576" s="157" t="s">
        <v>98</v>
      </c>
      <c r="H4576" s="158">
        <v>772.1</v>
      </c>
      <c r="I4576" s="159">
        <v>1</v>
      </c>
      <c r="J4576" s="158">
        <v>772.1</v>
      </c>
      <c r="R4576" s="47">
        <v>0</v>
      </c>
      <c r="S4576" s="47">
        <v>0</v>
      </c>
      <c r="T4576" s="47">
        <v>0</v>
      </c>
      <c r="U4576" s="47">
        <v>0</v>
      </c>
    </row>
    <row r="4577" spans="1:32" ht="15" outlineLevel="1">
      <c r="C4577" s="131" t="s">
        <v>95</v>
      </c>
      <c r="G4577" s="225">
        <v>772.1</v>
      </c>
      <c r="H4577" s="225"/>
      <c r="I4577" s="225">
        <v>772.1</v>
      </c>
      <c r="J4577" s="225"/>
      <c r="O4577" s="47">
        <v>772.1</v>
      </c>
      <c r="P4577" s="47">
        <v>772.1</v>
      </c>
    </row>
    <row r="4578" spans="1:32" ht="42.75" outlineLevel="1">
      <c r="A4578" s="147" t="s">
        <v>504</v>
      </c>
      <c r="B4578" s="148" t="s">
        <v>1785</v>
      </c>
      <c r="C4578" s="148" t="s">
        <v>1786</v>
      </c>
      <c r="D4578" s="149" t="s">
        <v>1382</v>
      </c>
      <c r="E4578" s="134">
        <v>1</v>
      </c>
      <c r="F4578" s="150"/>
      <c r="G4578" s="127"/>
      <c r="H4578" s="128"/>
      <c r="I4578" s="151" t="s">
        <v>98</v>
      </c>
      <c r="J4578" s="128"/>
      <c r="R4578" s="47">
        <v>44.02</v>
      </c>
      <c r="S4578" s="47">
        <v>37.409999999999997</v>
      </c>
      <c r="T4578" s="47">
        <v>33.01</v>
      </c>
      <c r="U4578" s="47">
        <v>26.41</v>
      </c>
    </row>
    <row r="4579" spans="1:32" ht="14.25" outlineLevel="1">
      <c r="A4579" s="147"/>
      <c r="B4579" s="148"/>
      <c r="C4579" s="148" t="s">
        <v>88</v>
      </c>
      <c r="D4579" s="149"/>
      <c r="E4579" s="134"/>
      <c r="F4579" s="150">
        <v>43.82</v>
      </c>
      <c r="G4579" s="127" t="s">
        <v>771</v>
      </c>
      <c r="H4579" s="128">
        <v>52.58</v>
      </c>
      <c r="I4579" s="151">
        <v>1</v>
      </c>
      <c r="J4579" s="128">
        <v>52.58</v>
      </c>
      <c r="Q4579" s="47">
        <v>52.58</v>
      </c>
    </row>
    <row r="4580" spans="1:32" ht="14.25" outlineLevel="1">
      <c r="A4580" s="147"/>
      <c r="B4580" s="148"/>
      <c r="C4580" s="148" t="s">
        <v>89</v>
      </c>
      <c r="D4580" s="149"/>
      <c r="E4580" s="134"/>
      <c r="F4580" s="150">
        <v>33.270000000000003</v>
      </c>
      <c r="G4580" s="127" t="s">
        <v>771</v>
      </c>
      <c r="H4580" s="128">
        <v>39.92</v>
      </c>
      <c r="I4580" s="151">
        <v>1</v>
      </c>
      <c r="J4580" s="128">
        <v>39.92</v>
      </c>
    </row>
    <row r="4581" spans="1:32" ht="14.25" outlineLevel="1">
      <c r="A4581" s="147"/>
      <c r="B4581" s="148"/>
      <c r="C4581" s="148" t="s">
        <v>96</v>
      </c>
      <c r="D4581" s="149"/>
      <c r="E4581" s="134"/>
      <c r="F4581" s="150">
        <v>2.0299999999999998</v>
      </c>
      <c r="G4581" s="127" t="s">
        <v>771</v>
      </c>
      <c r="H4581" s="160">
        <v>2.44</v>
      </c>
      <c r="I4581" s="151">
        <v>1</v>
      </c>
      <c r="J4581" s="160">
        <v>2.44</v>
      </c>
      <c r="Q4581" s="47">
        <v>2.44</v>
      </c>
    </row>
    <row r="4582" spans="1:32" ht="14.25" outlineLevel="1">
      <c r="A4582" s="147"/>
      <c r="B4582" s="148"/>
      <c r="C4582" s="148" t="s">
        <v>97</v>
      </c>
      <c r="D4582" s="149"/>
      <c r="E4582" s="134"/>
      <c r="F4582" s="150">
        <v>10.69</v>
      </c>
      <c r="G4582" s="127" t="s">
        <v>98</v>
      </c>
      <c r="H4582" s="128">
        <v>10.69</v>
      </c>
      <c r="I4582" s="151">
        <v>1</v>
      </c>
      <c r="J4582" s="128">
        <v>10.69</v>
      </c>
    </row>
    <row r="4583" spans="1:32" ht="14.25" outlineLevel="1">
      <c r="A4583" s="147"/>
      <c r="B4583" s="148"/>
      <c r="C4583" s="148" t="s">
        <v>829</v>
      </c>
      <c r="D4583" s="149" t="s">
        <v>91</v>
      </c>
      <c r="E4583" s="134">
        <v>80</v>
      </c>
      <c r="F4583" s="150"/>
      <c r="G4583" s="127"/>
      <c r="H4583" s="128">
        <v>44.02</v>
      </c>
      <c r="I4583" s="151">
        <v>68</v>
      </c>
      <c r="J4583" s="128">
        <v>37.409999999999997</v>
      </c>
    </row>
    <row r="4584" spans="1:32" ht="14.25" outlineLevel="1">
      <c r="A4584" s="147"/>
      <c r="B4584" s="148"/>
      <c r="C4584" s="148" t="s">
        <v>830</v>
      </c>
      <c r="D4584" s="149" t="s">
        <v>91</v>
      </c>
      <c r="E4584" s="134">
        <v>60</v>
      </c>
      <c r="F4584" s="150"/>
      <c r="G4584" s="127"/>
      <c r="H4584" s="128">
        <v>33.01</v>
      </c>
      <c r="I4584" s="151">
        <v>48</v>
      </c>
      <c r="J4584" s="128">
        <v>26.41</v>
      </c>
    </row>
    <row r="4585" spans="1:32" ht="14.25" outlineLevel="1">
      <c r="A4585" s="152"/>
      <c r="B4585" s="153"/>
      <c r="C4585" s="153" t="s">
        <v>93</v>
      </c>
      <c r="D4585" s="154" t="s">
        <v>94</v>
      </c>
      <c r="E4585" s="155">
        <v>4.49</v>
      </c>
      <c r="F4585" s="156"/>
      <c r="G4585" s="157" t="s">
        <v>771</v>
      </c>
      <c r="H4585" s="158">
        <v>5.3879999999999999</v>
      </c>
      <c r="I4585" s="159"/>
      <c r="J4585" s="158"/>
    </row>
    <row r="4586" spans="1:32" ht="15" outlineLevel="1">
      <c r="C4586" s="131" t="s">
        <v>95</v>
      </c>
      <c r="G4586" s="225">
        <v>180.22</v>
      </c>
      <c r="H4586" s="225"/>
      <c r="I4586" s="225">
        <v>167.01</v>
      </c>
      <c r="J4586" s="225"/>
      <c r="O4586" s="79">
        <v>180.22</v>
      </c>
      <c r="P4586" s="79">
        <v>167.01</v>
      </c>
    </row>
    <row r="4587" spans="1:32" ht="71.25" outlineLevel="1">
      <c r="A4587" s="152" t="s">
        <v>506</v>
      </c>
      <c r="B4587" s="153" t="s">
        <v>98</v>
      </c>
      <c r="C4587" s="153" t="s">
        <v>1796</v>
      </c>
      <c r="D4587" s="154" t="s">
        <v>454</v>
      </c>
      <c r="E4587" s="155">
        <v>1</v>
      </c>
      <c r="F4587" s="156">
        <v>0</v>
      </c>
      <c r="G4587" s="157" t="s">
        <v>98</v>
      </c>
      <c r="H4587" s="158">
        <v>0</v>
      </c>
      <c r="I4587" s="159">
        <v>1</v>
      </c>
      <c r="J4587" s="158">
        <v>0</v>
      </c>
      <c r="R4587" s="47">
        <v>0</v>
      </c>
      <c r="S4587" s="47">
        <v>0</v>
      </c>
      <c r="T4587" s="47">
        <v>0</v>
      </c>
      <c r="U4587" s="47">
        <v>0</v>
      </c>
    </row>
    <row r="4588" spans="1:32" ht="15" outlineLevel="1">
      <c r="C4588" s="131" t="s">
        <v>95</v>
      </c>
      <c r="G4588" s="225">
        <v>0</v>
      </c>
      <c r="H4588" s="225"/>
      <c r="I4588" s="225">
        <v>0</v>
      </c>
      <c r="J4588" s="225"/>
      <c r="O4588" s="47">
        <v>0</v>
      </c>
      <c r="P4588" s="47">
        <v>0</v>
      </c>
    </row>
    <row r="4589" spans="1:32" outlineLevel="1"/>
    <row r="4590" spans="1:32" ht="15" outlineLevel="1">
      <c r="A4590" s="240" t="s">
        <v>1797</v>
      </c>
      <c r="B4590" s="240"/>
      <c r="C4590" s="240"/>
      <c r="D4590" s="240"/>
      <c r="E4590" s="240"/>
      <c r="F4590" s="240"/>
      <c r="G4590" s="225">
        <v>33546.54</v>
      </c>
      <c r="H4590" s="225"/>
      <c r="I4590" s="225">
        <v>33465.560000000005</v>
      </c>
      <c r="J4590" s="225"/>
      <c r="AF4590" s="85" t="s">
        <v>1797</v>
      </c>
    </row>
    <row r="4591" spans="1:32" outlineLevel="1"/>
    <row r="4592" spans="1:32" outlineLevel="1"/>
    <row r="4593" spans="1:31" outlineLevel="1"/>
    <row r="4594" spans="1:31" ht="16.5" outlineLevel="1">
      <c r="A4594" s="229" t="s">
        <v>1798</v>
      </c>
      <c r="B4594" s="229"/>
      <c r="C4594" s="229"/>
      <c r="D4594" s="229"/>
      <c r="E4594" s="229"/>
      <c r="F4594" s="229"/>
      <c r="G4594" s="229"/>
      <c r="H4594" s="229"/>
      <c r="I4594" s="229"/>
      <c r="J4594" s="229"/>
      <c r="AE4594" s="63" t="s">
        <v>1798</v>
      </c>
    </row>
    <row r="4595" spans="1:31" ht="42.75" outlineLevel="1">
      <c r="A4595" s="147" t="s">
        <v>508</v>
      </c>
      <c r="B4595" s="148" t="s">
        <v>1760</v>
      </c>
      <c r="C4595" s="148" t="s">
        <v>1761</v>
      </c>
      <c r="D4595" s="149" t="s">
        <v>460</v>
      </c>
      <c r="E4595" s="134">
        <v>2</v>
      </c>
      <c r="F4595" s="150"/>
      <c r="G4595" s="127"/>
      <c r="H4595" s="128"/>
      <c r="I4595" s="151" t="s">
        <v>98</v>
      </c>
      <c r="J4595" s="128"/>
      <c r="R4595" s="47">
        <v>39.25</v>
      </c>
      <c r="S4595" s="47">
        <v>33.36</v>
      </c>
      <c r="T4595" s="47">
        <v>29.44</v>
      </c>
      <c r="U4595" s="47">
        <v>23.55</v>
      </c>
    </row>
    <row r="4596" spans="1:31" ht="14.25" outlineLevel="1">
      <c r="A4596" s="147"/>
      <c r="B4596" s="148"/>
      <c r="C4596" s="148" t="s">
        <v>88</v>
      </c>
      <c r="D4596" s="149"/>
      <c r="E4596" s="134"/>
      <c r="F4596" s="150">
        <v>20.440000000000001</v>
      </c>
      <c r="G4596" s="127" t="s">
        <v>771</v>
      </c>
      <c r="H4596" s="128">
        <v>49.06</v>
      </c>
      <c r="I4596" s="151">
        <v>1</v>
      </c>
      <c r="J4596" s="128">
        <v>49.06</v>
      </c>
      <c r="Q4596" s="47">
        <v>49.06</v>
      </c>
    </row>
    <row r="4597" spans="1:31" ht="14.25" outlineLevel="1">
      <c r="A4597" s="147"/>
      <c r="B4597" s="148"/>
      <c r="C4597" s="148" t="s">
        <v>89</v>
      </c>
      <c r="D4597" s="149"/>
      <c r="E4597" s="134"/>
      <c r="F4597" s="150">
        <v>0</v>
      </c>
      <c r="G4597" s="127" t="s">
        <v>771</v>
      </c>
      <c r="H4597" s="128">
        <v>0</v>
      </c>
      <c r="I4597" s="151">
        <v>1</v>
      </c>
      <c r="J4597" s="128">
        <v>0</v>
      </c>
    </row>
    <row r="4598" spans="1:31" ht="14.25" outlineLevel="1">
      <c r="A4598" s="147"/>
      <c r="B4598" s="148"/>
      <c r="C4598" s="148" t="s">
        <v>96</v>
      </c>
      <c r="D4598" s="149"/>
      <c r="E4598" s="134"/>
      <c r="F4598" s="150">
        <v>0</v>
      </c>
      <c r="G4598" s="127" t="s">
        <v>771</v>
      </c>
      <c r="H4598" s="160">
        <v>0</v>
      </c>
      <c r="I4598" s="151">
        <v>1</v>
      </c>
      <c r="J4598" s="160">
        <v>0</v>
      </c>
      <c r="Q4598" s="47">
        <v>0</v>
      </c>
    </row>
    <row r="4599" spans="1:31" ht="14.25" outlineLevel="1">
      <c r="A4599" s="147"/>
      <c r="B4599" s="148"/>
      <c r="C4599" s="148" t="s">
        <v>97</v>
      </c>
      <c r="D4599" s="149"/>
      <c r="E4599" s="134"/>
      <c r="F4599" s="150">
        <v>2.5099999999999998</v>
      </c>
      <c r="G4599" s="127" t="s">
        <v>98</v>
      </c>
      <c r="H4599" s="128">
        <v>5.0199999999999996</v>
      </c>
      <c r="I4599" s="151">
        <v>1</v>
      </c>
      <c r="J4599" s="128">
        <v>5.0199999999999996</v>
      </c>
    </row>
    <row r="4600" spans="1:31" ht="14.25" outlineLevel="1">
      <c r="A4600" s="147"/>
      <c r="B4600" s="148"/>
      <c r="C4600" s="148" t="s">
        <v>829</v>
      </c>
      <c r="D4600" s="149" t="s">
        <v>91</v>
      </c>
      <c r="E4600" s="134">
        <v>80</v>
      </c>
      <c r="F4600" s="150"/>
      <c r="G4600" s="127"/>
      <c r="H4600" s="128">
        <v>39.25</v>
      </c>
      <c r="I4600" s="151">
        <v>68</v>
      </c>
      <c r="J4600" s="128">
        <v>33.36</v>
      </c>
    </row>
    <row r="4601" spans="1:31" ht="14.25" outlineLevel="1">
      <c r="A4601" s="147"/>
      <c r="B4601" s="148"/>
      <c r="C4601" s="148" t="s">
        <v>830</v>
      </c>
      <c r="D4601" s="149" t="s">
        <v>91</v>
      </c>
      <c r="E4601" s="134">
        <v>60</v>
      </c>
      <c r="F4601" s="150"/>
      <c r="G4601" s="127"/>
      <c r="H4601" s="128">
        <v>29.44</v>
      </c>
      <c r="I4601" s="151">
        <v>48</v>
      </c>
      <c r="J4601" s="128">
        <v>23.55</v>
      </c>
    </row>
    <row r="4602" spans="1:31" ht="14.25" outlineLevel="1">
      <c r="A4602" s="152"/>
      <c r="B4602" s="153"/>
      <c r="C4602" s="153" t="s">
        <v>93</v>
      </c>
      <c r="D4602" s="154" t="s">
        <v>94</v>
      </c>
      <c r="E4602" s="155">
        <v>2.06</v>
      </c>
      <c r="F4602" s="156"/>
      <c r="G4602" s="157" t="s">
        <v>771</v>
      </c>
      <c r="H4602" s="158">
        <v>4.944</v>
      </c>
      <c r="I4602" s="159"/>
      <c r="J4602" s="158"/>
    </row>
    <row r="4603" spans="1:31" ht="15" outlineLevel="1">
      <c r="C4603" s="131" t="s">
        <v>95</v>
      </c>
      <c r="G4603" s="225">
        <v>122.77</v>
      </c>
      <c r="H4603" s="225"/>
      <c r="I4603" s="225">
        <v>110.99</v>
      </c>
      <c r="J4603" s="225"/>
      <c r="O4603" s="79">
        <v>122.77</v>
      </c>
      <c r="P4603" s="79">
        <v>110.99</v>
      </c>
    </row>
    <row r="4604" spans="1:31" ht="28.5" outlineLevel="1">
      <c r="A4604" s="152" t="s">
        <v>512</v>
      </c>
      <c r="B4604" s="153" t="s">
        <v>98</v>
      </c>
      <c r="C4604" s="153" t="s">
        <v>1769</v>
      </c>
      <c r="D4604" s="154" t="s">
        <v>454</v>
      </c>
      <c r="E4604" s="155">
        <v>1</v>
      </c>
      <c r="F4604" s="156">
        <v>772.1</v>
      </c>
      <c r="G4604" s="157" t="s">
        <v>98</v>
      </c>
      <c r="H4604" s="158">
        <v>772.1</v>
      </c>
      <c r="I4604" s="159">
        <v>1</v>
      </c>
      <c r="J4604" s="158">
        <v>772.1</v>
      </c>
      <c r="R4604" s="47">
        <v>0</v>
      </c>
      <c r="S4604" s="47">
        <v>0</v>
      </c>
      <c r="T4604" s="47">
        <v>0</v>
      </c>
      <c r="U4604" s="47">
        <v>0</v>
      </c>
    </row>
    <row r="4605" spans="1:31" ht="15" outlineLevel="1">
      <c r="C4605" s="131" t="s">
        <v>95</v>
      </c>
      <c r="G4605" s="225">
        <v>772.1</v>
      </c>
      <c r="H4605" s="225"/>
      <c r="I4605" s="225">
        <v>772.1</v>
      </c>
      <c r="J4605" s="225"/>
      <c r="O4605" s="47">
        <v>772.1</v>
      </c>
      <c r="P4605" s="47">
        <v>772.1</v>
      </c>
    </row>
    <row r="4606" spans="1:31" ht="28.5" outlineLevel="1">
      <c r="A4606" s="152" t="s">
        <v>514</v>
      </c>
      <c r="B4606" s="153" t="s">
        <v>98</v>
      </c>
      <c r="C4606" s="153" t="s">
        <v>1792</v>
      </c>
      <c r="D4606" s="154" t="s">
        <v>454</v>
      </c>
      <c r="E4606" s="155">
        <v>1</v>
      </c>
      <c r="F4606" s="156">
        <v>772.1</v>
      </c>
      <c r="G4606" s="157" t="s">
        <v>98</v>
      </c>
      <c r="H4606" s="158">
        <v>772.1</v>
      </c>
      <c r="I4606" s="159">
        <v>1</v>
      </c>
      <c r="J4606" s="158">
        <v>772.1</v>
      </c>
      <c r="R4606" s="47">
        <v>0</v>
      </c>
      <c r="S4606" s="47">
        <v>0</v>
      </c>
      <c r="T4606" s="47">
        <v>0</v>
      </c>
      <c r="U4606" s="47">
        <v>0</v>
      </c>
    </row>
    <row r="4607" spans="1:31" ht="15" outlineLevel="1">
      <c r="C4607" s="131" t="s">
        <v>95</v>
      </c>
      <c r="G4607" s="225">
        <v>772.1</v>
      </c>
      <c r="H4607" s="225"/>
      <c r="I4607" s="225">
        <v>772.1</v>
      </c>
      <c r="J4607" s="225"/>
      <c r="O4607" s="47">
        <v>772.1</v>
      </c>
      <c r="P4607" s="47">
        <v>772.1</v>
      </c>
    </row>
    <row r="4608" spans="1:31" outlineLevel="1"/>
    <row r="4609" spans="1:32" ht="15" outlineLevel="1">
      <c r="A4609" s="240" t="s">
        <v>1799</v>
      </c>
      <c r="B4609" s="240"/>
      <c r="C4609" s="240"/>
      <c r="D4609" s="240"/>
      <c r="E4609" s="240"/>
      <c r="F4609" s="240"/>
      <c r="G4609" s="225">
        <v>1666.97</v>
      </c>
      <c r="H4609" s="225"/>
      <c r="I4609" s="225">
        <v>1655.19</v>
      </c>
      <c r="J4609" s="225"/>
      <c r="AF4609" s="85" t="s">
        <v>1799</v>
      </c>
    </row>
    <row r="4610" spans="1:32" outlineLevel="1"/>
    <row r="4611" spans="1:32" outlineLevel="1"/>
    <row r="4612" spans="1:32" outlineLevel="1"/>
    <row r="4613" spans="1:32" ht="16.5" outlineLevel="1">
      <c r="A4613" s="229" t="s">
        <v>1800</v>
      </c>
      <c r="B4613" s="229"/>
      <c r="C4613" s="229"/>
      <c r="D4613" s="229"/>
      <c r="E4613" s="229"/>
      <c r="F4613" s="229"/>
      <c r="G4613" s="229"/>
      <c r="H4613" s="229"/>
      <c r="I4613" s="229"/>
      <c r="J4613" s="229"/>
      <c r="AE4613" s="63" t="s">
        <v>1800</v>
      </c>
    </row>
    <row r="4614" spans="1:32" ht="42.75" outlineLevel="1">
      <c r="A4614" s="147" t="s">
        <v>516</v>
      </c>
      <c r="B4614" s="148" t="s">
        <v>1760</v>
      </c>
      <c r="C4614" s="148" t="s">
        <v>1761</v>
      </c>
      <c r="D4614" s="149" t="s">
        <v>460</v>
      </c>
      <c r="E4614" s="134">
        <v>1</v>
      </c>
      <c r="F4614" s="150"/>
      <c r="G4614" s="127"/>
      <c r="H4614" s="128"/>
      <c r="I4614" s="151" t="s">
        <v>98</v>
      </c>
      <c r="J4614" s="128"/>
      <c r="R4614" s="47">
        <v>19.62</v>
      </c>
      <c r="S4614" s="47">
        <v>16.68</v>
      </c>
      <c r="T4614" s="47">
        <v>14.72</v>
      </c>
      <c r="U4614" s="47">
        <v>11.77</v>
      </c>
    </row>
    <row r="4615" spans="1:32" ht="14.25" outlineLevel="1">
      <c r="A4615" s="147"/>
      <c r="B4615" s="148"/>
      <c r="C4615" s="148" t="s">
        <v>88</v>
      </c>
      <c r="D4615" s="149"/>
      <c r="E4615" s="134"/>
      <c r="F4615" s="150">
        <v>20.440000000000001</v>
      </c>
      <c r="G4615" s="127" t="s">
        <v>771</v>
      </c>
      <c r="H4615" s="128">
        <v>24.53</v>
      </c>
      <c r="I4615" s="151">
        <v>1</v>
      </c>
      <c r="J4615" s="128">
        <v>24.53</v>
      </c>
      <c r="Q4615" s="47">
        <v>24.53</v>
      </c>
    </row>
    <row r="4616" spans="1:32" ht="14.25" outlineLevel="1">
      <c r="A4616" s="147"/>
      <c r="B4616" s="148"/>
      <c r="C4616" s="148" t="s">
        <v>89</v>
      </c>
      <c r="D4616" s="149"/>
      <c r="E4616" s="134"/>
      <c r="F4616" s="150">
        <v>0</v>
      </c>
      <c r="G4616" s="127" t="s">
        <v>771</v>
      </c>
      <c r="H4616" s="128">
        <v>0</v>
      </c>
      <c r="I4616" s="151">
        <v>1</v>
      </c>
      <c r="J4616" s="128">
        <v>0</v>
      </c>
    </row>
    <row r="4617" spans="1:32" ht="14.25" outlineLevel="1">
      <c r="A4617" s="147"/>
      <c r="B4617" s="148"/>
      <c r="C4617" s="148" t="s">
        <v>96</v>
      </c>
      <c r="D4617" s="149"/>
      <c r="E4617" s="134"/>
      <c r="F4617" s="150">
        <v>0</v>
      </c>
      <c r="G4617" s="127" t="s">
        <v>771</v>
      </c>
      <c r="H4617" s="160">
        <v>0</v>
      </c>
      <c r="I4617" s="151">
        <v>1</v>
      </c>
      <c r="J4617" s="160">
        <v>0</v>
      </c>
      <c r="Q4617" s="47">
        <v>0</v>
      </c>
    </row>
    <row r="4618" spans="1:32" ht="14.25" outlineLevel="1">
      <c r="A4618" s="147"/>
      <c r="B4618" s="148"/>
      <c r="C4618" s="148" t="s">
        <v>97</v>
      </c>
      <c r="D4618" s="149"/>
      <c r="E4618" s="134"/>
      <c r="F4618" s="150">
        <v>2.5099999999999998</v>
      </c>
      <c r="G4618" s="127" t="s">
        <v>98</v>
      </c>
      <c r="H4618" s="128">
        <v>2.5099999999999998</v>
      </c>
      <c r="I4618" s="151">
        <v>1</v>
      </c>
      <c r="J4618" s="128">
        <v>2.5099999999999998</v>
      </c>
    </row>
    <row r="4619" spans="1:32" ht="14.25" outlineLevel="1">
      <c r="A4619" s="147"/>
      <c r="B4619" s="148"/>
      <c r="C4619" s="148" t="s">
        <v>829</v>
      </c>
      <c r="D4619" s="149" t="s">
        <v>91</v>
      </c>
      <c r="E4619" s="134">
        <v>80</v>
      </c>
      <c r="F4619" s="150"/>
      <c r="G4619" s="127"/>
      <c r="H4619" s="128">
        <v>19.62</v>
      </c>
      <c r="I4619" s="151">
        <v>68</v>
      </c>
      <c r="J4619" s="128">
        <v>16.68</v>
      </c>
    </row>
    <row r="4620" spans="1:32" ht="14.25" outlineLevel="1">
      <c r="A4620" s="147"/>
      <c r="B4620" s="148"/>
      <c r="C4620" s="148" t="s">
        <v>830</v>
      </c>
      <c r="D4620" s="149" t="s">
        <v>91</v>
      </c>
      <c r="E4620" s="134">
        <v>60</v>
      </c>
      <c r="F4620" s="150"/>
      <c r="G4620" s="127"/>
      <c r="H4620" s="128">
        <v>14.72</v>
      </c>
      <c r="I4620" s="151">
        <v>48</v>
      </c>
      <c r="J4620" s="128">
        <v>11.77</v>
      </c>
    </row>
    <row r="4621" spans="1:32" ht="14.25" outlineLevel="1">
      <c r="A4621" s="152"/>
      <c r="B4621" s="153"/>
      <c r="C4621" s="153" t="s">
        <v>93</v>
      </c>
      <c r="D4621" s="154" t="s">
        <v>94</v>
      </c>
      <c r="E4621" s="155">
        <v>2.06</v>
      </c>
      <c r="F4621" s="156"/>
      <c r="G4621" s="157" t="s">
        <v>771</v>
      </c>
      <c r="H4621" s="158">
        <v>2.472</v>
      </c>
      <c r="I4621" s="159"/>
      <c r="J4621" s="158"/>
    </row>
    <row r="4622" spans="1:32" ht="15" outlineLevel="1">
      <c r="C4622" s="131" t="s">
        <v>95</v>
      </c>
      <c r="G4622" s="225">
        <v>61.38</v>
      </c>
      <c r="H4622" s="225"/>
      <c r="I4622" s="225">
        <v>55.489999999999995</v>
      </c>
      <c r="J4622" s="225"/>
      <c r="O4622" s="79">
        <v>61.38</v>
      </c>
      <c r="P4622" s="79">
        <v>55.489999999999995</v>
      </c>
    </row>
    <row r="4623" spans="1:32" ht="42.75" outlineLevel="1">
      <c r="A4623" s="152" t="s">
        <v>520</v>
      </c>
      <c r="B4623" s="153" t="s">
        <v>98</v>
      </c>
      <c r="C4623" s="153" t="s">
        <v>1762</v>
      </c>
      <c r="D4623" s="154" t="s">
        <v>454</v>
      </c>
      <c r="E4623" s="155">
        <v>1</v>
      </c>
      <c r="F4623" s="156">
        <v>2584.98</v>
      </c>
      <c r="G4623" s="157" t="s">
        <v>98</v>
      </c>
      <c r="H4623" s="158">
        <v>2584.98</v>
      </c>
      <c r="I4623" s="159">
        <v>1</v>
      </c>
      <c r="J4623" s="158">
        <v>2584.98</v>
      </c>
      <c r="R4623" s="47">
        <v>0</v>
      </c>
      <c r="S4623" s="47">
        <v>0</v>
      </c>
      <c r="T4623" s="47">
        <v>0</v>
      </c>
      <c r="U4623" s="47">
        <v>0</v>
      </c>
    </row>
    <row r="4624" spans="1:32" ht="15" outlineLevel="1">
      <c r="C4624" s="131" t="s">
        <v>95</v>
      </c>
      <c r="G4624" s="225">
        <v>2584.98</v>
      </c>
      <c r="H4624" s="225"/>
      <c r="I4624" s="225">
        <v>2584.98</v>
      </c>
      <c r="J4624" s="225"/>
      <c r="O4624" s="47">
        <v>2584.98</v>
      </c>
      <c r="P4624" s="47">
        <v>2584.98</v>
      </c>
    </row>
    <row r="4625" spans="1:32" ht="42.75" outlineLevel="1">
      <c r="A4625" s="147" t="s">
        <v>521</v>
      </c>
      <c r="B4625" s="148" t="s">
        <v>1760</v>
      </c>
      <c r="C4625" s="148" t="s">
        <v>1761</v>
      </c>
      <c r="D4625" s="149" t="s">
        <v>460</v>
      </c>
      <c r="E4625" s="134">
        <v>2</v>
      </c>
      <c r="F4625" s="150"/>
      <c r="G4625" s="127"/>
      <c r="H4625" s="128"/>
      <c r="I4625" s="151" t="s">
        <v>98</v>
      </c>
      <c r="J4625" s="128"/>
      <c r="R4625" s="47">
        <v>39.25</v>
      </c>
      <c r="S4625" s="47">
        <v>33.36</v>
      </c>
      <c r="T4625" s="47">
        <v>29.44</v>
      </c>
      <c r="U4625" s="47">
        <v>23.55</v>
      </c>
    </row>
    <row r="4626" spans="1:32" ht="14.25" outlineLevel="1">
      <c r="A4626" s="147"/>
      <c r="B4626" s="148"/>
      <c r="C4626" s="148" t="s">
        <v>88</v>
      </c>
      <c r="D4626" s="149"/>
      <c r="E4626" s="134"/>
      <c r="F4626" s="150">
        <v>20.440000000000001</v>
      </c>
      <c r="G4626" s="127" t="s">
        <v>771</v>
      </c>
      <c r="H4626" s="128">
        <v>49.06</v>
      </c>
      <c r="I4626" s="151">
        <v>1</v>
      </c>
      <c r="J4626" s="128">
        <v>49.06</v>
      </c>
      <c r="Q4626" s="47">
        <v>49.06</v>
      </c>
    </row>
    <row r="4627" spans="1:32" ht="14.25" outlineLevel="1">
      <c r="A4627" s="147"/>
      <c r="B4627" s="148"/>
      <c r="C4627" s="148" t="s">
        <v>89</v>
      </c>
      <c r="D4627" s="149"/>
      <c r="E4627" s="134"/>
      <c r="F4627" s="150">
        <v>0</v>
      </c>
      <c r="G4627" s="127" t="s">
        <v>771</v>
      </c>
      <c r="H4627" s="128">
        <v>0</v>
      </c>
      <c r="I4627" s="151">
        <v>1</v>
      </c>
      <c r="J4627" s="128">
        <v>0</v>
      </c>
    </row>
    <row r="4628" spans="1:32" ht="14.25" outlineLevel="1">
      <c r="A4628" s="147"/>
      <c r="B4628" s="148"/>
      <c r="C4628" s="148" t="s">
        <v>96</v>
      </c>
      <c r="D4628" s="149"/>
      <c r="E4628" s="134"/>
      <c r="F4628" s="150">
        <v>0</v>
      </c>
      <c r="G4628" s="127" t="s">
        <v>771</v>
      </c>
      <c r="H4628" s="160">
        <v>0</v>
      </c>
      <c r="I4628" s="151">
        <v>1</v>
      </c>
      <c r="J4628" s="160">
        <v>0</v>
      </c>
      <c r="Q4628" s="47">
        <v>0</v>
      </c>
    </row>
    <row r="4629" spans="1:32" ht="14.25" outlineLevel="1">
      <c r="A4629" s="147"/>
      <c r="B4629" s="148"/>
      <c r="C4629" s="148" t="s">
        <v>97</v>
      </c>
      <c r="D4629" s="149"/>
      <c r="E4629" s="134"/>
      <c r="F4629" s="150">
        <v>2.5099999999999998</v>
      </c>
      <c r="G4629" s="127" t="s">
        <v>98</v>
      </c>
      <c r="H4629" s="128">
        <v>5.0199999999999996</v>
      </c>
      <c r="I4629" s="151">
        <v>1</v>
      </c>
      <c r="J4629" s="128">
        <v>5.0199999999999996</v>
      </c>
    </row>
    <row r="4630" spans="1:32" ht="14.25" outlineLevel="1">
      <c r="A4630" s="147"/>
      <c r="B4630" s="148"/>
      <c r="C4630" s="148" t="s">
        <v>829</v>
      </c>
      <c r="D4630" s="149" t="s">
        <v>91</v>
      </c>
      <c r="E4630" s="134">
        <v>80</v>
      </c>
      <c r="F4630" s="150"/>
      <c r="G4630" s="127"/>
      <c r="H4630" s="128">
        <v>39.25</v>
      </c>
      <c r="I4630" s="151">
        <v>68</v>
      </c>
      <c r="J4630" s="128">
        <v>33.36</v>
      </c>
    </row>
    <row r="4631" spans="1:32" ht="14.25" outlineLevel="1">
      <c r="A4631" s="147"/>
      <c r="B4631" s="148"/>
      <c r="C4631" s="148" t="s">
        <v>830</v>
      </c>
      <c r="D4631" s="149" t="s">
        <v>91</v>
      </c>
      <c r="E4631" s="134">
        <v>60</v>
      </c>
      <c r="F4631" s="150"/>
      <c r="G4631" s="127"/>
      <c r="H4631" s="128">
        <v>29.44</v>
      </c>
      <c r="I4631" s="151">
        <v>48</v>
      </c>
      <c r="J4631" s="128">
        <v>23.55</v>
      </c>
    </row>
    <row r="4632" spans="1:32" ht="14.25" outlineLevel="1">
      <c r="A4632" s="152"/>
      <c r="B4632" s="153"/>
      <c r="C4632" s="153" t="s">
        <v>93</v>
      </c>
      <c r="D4632" s="154" t="s">
        <v>94</v>
      </c>
      <c r="E4632" s="155">
        <v>2.06</v>
      </c>
      <c r="F4632" s="156"/>
      <c r="G4632" s="157" t="s">
        <v>771</v>
      </c>
      <c r="H4632" s="158">
        <v>4.944</v>
      </c>
      <c r="I4632" s="159"/>
      <c r="J4632" s="158"/>
    </row>
    <row r="4633" spans="1:32" ht="15" outlineLevel="1">
      <c r="C4633" s="131" t="s">
        <v>95</v>
      </c>
      <c r="G4633" s="225">
        <v>122.77</v>
      </c>
      <c r="H4633" s="225"/>
      <c r="I4633" s="225">
        <v>110.99</v>
      </c>
      <c r="J4633" s="225"/>
      <c r="O4633" s="79">
        <v>122.77</v>
      </c>
      <c r="P4633" s="79">
        <v>110.99</v>
      </c>
    </row>
    <row r="4634" spans="1:32" ht="28.5" outlineLevel="1">
      <c r="A4634" s="152" t="s">
        <v>522</v>
      </c>
      <c r="B4634" s="153" t="s">
        <v>98</v>
      </c>
      <c r="C4634" s="153" t="s">
        <v>1791</v>
      </c>
      <c r="D4634" s="154" t="s">
        <v>454</v>
      </c>
      <c r="E4634" s="155">
        <v>1</v>
      </c>
      <c r="F4634" s="156">
        <v>772.1</v>
      </c>
      <c r="G4634" s="157" t="s">
        <v>98</v>
      </c>
      <c r="H4634" s="158">
        <v>772.1</v>
      </c>
      <c r="I4634" s="159">
        <v>1</v>
      </c>
      <c r="J4634" s="158">
        <v>772.1</v>
      </c>
      <c r="R4634" s="47">
        <v>0</v>
      </c>
      <c r="S4634" s="47">
        <v>0</v>
      </c>
      <c r="T4634" s="47">
        <v>0</v>
      </c>
      <c r="U4634" s="47">
        <v>0</v>
      </c>
    </row>
    <row r="4635" spans="1:32" ht="15" outlineLevel="1">
      <c r="C4635" s="131" t="s">
        <v>95</v>
      </c>
      <c r="G4635" s="225">
        <v>772.1</v>
      </c>
      <c r="H4635" s="225"/>
      <c r="I4635" s="225">
        <v>772.1</v>
      </c>
      <c r="J4635" s="225"/>
      <c r="O4635" s="47">
        <v>772.1</v>
      </c>
      <c r="P4635" s="47">
        <v>772.1</v>
      </c>
    </row>
    <row r="4636" spans="1:32" ht="28.5" outlineLevel="1">
      <c r="A4636" s="152" t="s">
        <v>524</v>
      </c>
      <c r="B4636" s="153" t="s">
        <v>98</v>
      </c>
      <c r="C4636" s="153" t="s">
        <v>1792</v>
      </c>
      <c r="D4636" s="154" t="s">
        <v>454</v>
      </c>
      <c r="E4636" s="155">
        <v>1</v>
      </c>
      <c r="F4636" s="156">
        <v>772.1</v>
      </c>
      <c r="G4636" s="157" t="s">
        <v>98</v>
      </c>
      <c r="H4636" s="158">
        <v>772.1</v>
      </c>
      <c r="I4636" s="159">
        <v>1</v>
      </c>
      <c r="J4636" s="158">
        <v>772.1</v>
      </c>
      <c r="R4636" s="47">
        <v>0</v>
      </c>
      <c r="S4636" s="47">
        <v>0</v>
      </c>
      <c r="T4636" s="47">
        <v>0</v>
      </c>
      <c r="U4636" s="47">
        <v>0</v>
      </c>
    </row>
    <row r="4637" spans="1:32" ht="15" outlineLevel="1">
      <c r="C4637" s="131" t="s">
        <v>95</v>
      </c>
      <c r="G4637" s="225">
        <v>772.1</v>
      </c>
      <c r="H4637" s="225"/>
      <c r="I4637" s="225">
        <v>772.1</v>
      </c>
      <c r="J4637" s="225"/>
      <c r="O4637" s="47">
        <v>772.1</v>
      </c>
      <c r="P4637" s="47">
        <v>772.1</v>
      </c>
    </row>
    <row r="4638" spans="1:32" outlineLevel="1"/>
    <row r="4639" spans="1:32" ht="15" outlineLevel="1">
      <c r="A4639" s="240" t="s">
        <v>1801</v>
      </c>
      <c r="B4639" s="240"/>
      <c r="C4639" s="240"/>
      <c r="D4639" s="240"/>
      <c r="E4639" s="240"/>
      <c r="F4639" s="240"/>
      <c r="G4639" s="225">
        <v>4313.33</v>
      </c>
      <c r="H4639" s="225"/>
      <c r="I4639" s="225">
        <v>4295.66</v>
      </c>
      <c r="J4639" s="225"/>
      <c r="AF4639" s="85" t="s">
        <v>1801</v>
      </c>
    </row>
    <row r="4640" spans="1:32" outlineLevel="1"/>
    <row r="4641" spans="1:31" outlineLevel="1"/>
    <row r="4642" spans="1:31" outlineLevel="1"/>
    <row r="4643" spans="1:31" ht="16.5" outlineLevel="1">
      <c r="A4643" s="229" t="s">
        <v>1802</v>
      </c>
      <c r="B4643" s="229"/>
      <c r="C4643" s="229"/>
      <c r="D4643" s="229"/>
      <c r="E4643" s="229"/>
      <c r="F4643" s="229"/>
      <c r="G4643" s="229"/>
      <c r="H4643" s="229"/>
      <c r="I4643" s="229"/>
      <c r="J4643" s="229"/>
      <c r="AE4643" s="63" t="s">
        <v>1802</v>
      </c>
    </row>
    <row r="4644" spans="1:31" ht="42.75" outlineLevel="1">
      <c r="A4644" s="147" t="s">
        <v>526</v>
      </c>
      <c r="B4644" s="148" t="s">
        <v>1785</v>
      </c>
      <c r="C4644" s="148" t="s">
        <v>1786</v>
      </c>
      <c r="D4644" s="149" t="s">
        <v>1382</v>
      </c>
      <c r="E4644" s="134">
        <v>3</v>
      </c>
      <c r="F4644" s="150"/>
      <c r="G4644" s="127"/>
      <c r="H4644" s="128"/>
      <c r="I4644" s="151" t="s">
        <v>98</v>
      </c>
      <c r="J4644" s="128"/>
      <c r="R4644" s="47">
        <v>132.05000000000001</v>
      </c>
      <c r="S4644" s="47">
        <v>112.24</v>
      </c>
      <c r="T4644" s="47">
        <v>99.04</v>
      </c>
      <c r="U4644" s="47">
        <v>79.23</v>
      </c>
    </row>
    <row r="4645" spans="1:31" ht="14.25" outlineLevel="1">
      <c r="A4645" s="147"/>
      <c r="B4645" s="148"/>
      <c r="C4645" s="148" t="s">
        <v>88</v>
      </c>
      <c r="D4645" s="149"/>
      <c r="E4645" s="134"/>
      <c r="F4645" s="150">
        <v>43.82</v>
      </c>
      <c r="G4645" s="127" t="s">
        <v>771</v>
      </c>
      <c r="H4645" s="128">
        <v>157.75</v>
      </c>
      <c r="I4645" s="151">
        <v>1</v>
      </c>
      <c r="J4645" s="128">
        <v>157.75</v>
      </c>
      <c r="Q4645" s="47">
        <v>157.75</v>
      </c>
    </row>
    <row r="4646" spans="1:31" ht="14.25" outlineLevel="1">
      <c r="A4646" s="147"/>
      <c r="B4646" s="148"/>
      <c r="C4646" s="148" t="s">
        <v>89</v>
      </c>
      <c r="D4646" s="149"/>
      <c r="E4646" s="134"/>
      <c r="F4646" s="150">
        <v>33.270000000000003</v>
      </c>
      <c r="G4646" s="127" t="s">
        <v>771</v>
      </c>
      <c r="H4646" s="128">
        <v>119.77</v>
      </c>
      <c r="I4646" s="151">
        <v>1</v>
      </c>
      <c r="J4646" s="128">
        <v>119.77</v>
      </c>
    </row>
    <row r="4647" spans="1:31" ht="14.25" outlineLevel="1">
      <c r="A4647" s="147"/>
      <c r="B4647" s="148"/>
      <c r="C4647" s="148" t="s">
        <v>96</v>
      </c>
      <c r="D4647" s="149"/>
      <c r="E4647" s="134"/>
      <c r="F4647" s="150">
        <v>2.0299999999999998</v>
      </c>
      <c r="G4647" s="127" t="s">
        <v>771</v>
      </c>
      <c r="H4647" s="160">
        <v>7.31</v>
      </c>
      <c r="I4647" s="151">
        <v>1</v>
      </c>
      <c r="J4647" s="160">
        <v>7.31</v>
      </c>
      <c r="Q4647" s="47">
        <v>7.31</v>
      </c>
    </row>
    <row r="4648" spans="1:31" ht="14.25" outlineLevel="1">
      <c r="A4648" s="147"/>
      <c r="B4648" s="148"/>
      <c r="C4648" s="148" t="s">
        <v>97</v>
      </c>
      <c r="D4648" s="149"/>
      <c r="E4648" s="134"/>
      <c r="F4648" s="150">
        <v>10.69</v>
      </c>
      <c r="G4648" s="127" t="s">
        <v>98</v>
      </c>
      <c r="H4648" s="128">
        <v>32.07</v>
      </c>
      <c r="I4648" s="151">
        <v>1</v>
      </c>
      <c r="J4648" s="128">
        <v>32.07</v>
      </c>
    </row>
    <row r="4649" spans="1:31" ht="14.25" outlineLevel="1">
      <c r="A4649" s="147"/>
      <c r="B4649" s="148"/>
      <c r="C4649" s="148" t="s">
        <v>829</v>
      </c>
      <c r="D4649" s="149" t="s">
        <v>91</v>
      </c>
      <c r="E4649" s="134">
        <v>80</v>
      </c>
      <c r="F4649" s="150"/>
      <c r="G4649" s="127"/>
      <c r="H4649" s="128">
        <v>132.05000000000001</v>
      </c>
      <c r="I4649" s="151">
        <v>68</v>
      </c>
      <c r="J4649" s="128">
        <v>112.24</v>
      </c>
    </row>
    <row r="4650" spans="1:31" ht="14.25" outlineLevel="1">
      <c r="A4650" s="147"/>
      <c r="B4650" s="148"/>
      <c r="C4650" s="148" t="s">
        <v>830</v>
      </c>
      <c r="D4650" s="149" t="s">
        <v>91</v>
      </c>
      <c r="E4650" s="134">
        <v>60</v>
      </c>
      <c r="F4650" s="150"/>
      <c r="G4650" s="127"/>
      <c r="H4650" s="128">
        <v>99.04</v>
      </c>
      <c r="I4650" s="151">
        <v>48</v>
      </c>
      <c r="J4650" s="128">
        <v>79.23</v>
      </c>
    </row>
    <row r="4651" spans="1:31" ht="14.25" outlineLevel="1">
      <c r="A4651" s="152"/>
      <c r="B4651" s="153"/>
      <c r="C4651" s="153" t="s">
        <v>93</v>
      </c>
      <c r="D4651" s="154" t="s">
        <v>94</v>
      </c>
      <c r="E4651" s="155">
        <v>4.49</v>
      </c>
      <c r="F4651" s="156"/>
      <c r="G4651" s="157" t="s">
        <v>771</v>
      </c>
      <c r="H4651" s="158">
        <v>16.164000000000001</v>
      </c>
      <c r="I4651" s="159"/>
      <c r="J4651" s="158"/>
    </row>
    <row r="4652" spans="1:31" ht="15" outlineLevel="1">
      <c r="C4652" s="131" t="s">
        <v>95</v>
      </c>
      <c r="G4652" s="225">
        <v>540.68000000000006</v>
      </c>
      <c r="H4652" s="225"/>
      <c r="I4652" s="225">
        <v>501.05999999999995</v>
      </c>
      <c r="J4652" s="225"/>
      <c r="O4652" s="79">
        <v>540.68000000000006</v>
      </c>
      <c r="P4652" s="79">
        <v>501.05999999999995</v>
      </c>
    </row>
    <row r="4653" spans="1:31" ht="28.5" outlineLevel="1">
      <c r="A4653" s="152" t="s">
        <v>527</v>
      </c>
      <c r="B4653" s="153" t="s">
        <v>98</v>
      </c>
      <c r="C4653" s="153" t="s">
        <v>1803</v>
      </c>
      <c r="D4653" s="154" t="s">
        <v>803</v>
      </c>
      <c r="E4653" s="155">
        <v>1</v>
      </c>
      <c r="F4653" s="156">
        <v>16509.560000000001</v>
      </c>
      <c r="G4653" s="157" t="s">
        <v>98</v>
      </c>
      <c r="H4653" s="158">
        <v>16509.560000000001</v>
      </c>
      <c r="I4653" s="159">
        <v>1</v>
      </c>
      <c r="J4653" s="158">
        <v>16509.560000000001</v>
      </c>
      <c r="R4653" s="47">
        <v>0</v>
      </c>
      <c r="S4653" s="47">
        <v>0</v>
      </c>
      <c r="T4653" s="47">
        <v>0</v>
      </c>
      <c r="U4653" s="47">
        <v>0</v>
      </c>
    </row>
    <row r="4654" spans="1:31" ht="15" outlineLevel="1">
      <c r="C4654" s="131" t="s">
        <v>95</v>
      </c>
      <c r="G4654" s="225">
        <v>16509.560000000001</v>
      </c>
      <c r="H4654" s="225"/>
      <c r="I4654" s="225">
        <v>16509.560000000001</v>
      </c>
      <c r="J4654" s="225"/>
      <c r="O4654" s="47">
        <v>16509.560000000001</v>
      </c>
      <c r="P4654" s="47">
        <v>16509.560000000001</v>
      </c>
    </row>
    <row r="4655" spans="1:31" ht="28.5" outlineLevel="1">
      <c r="A4655" s="152" t="s">
        <v>531</v>
      </c>
      <c r="B4655" s="153" t="s">
        <v>98</v>
      </c>
      <c r="C4655" s="153" t="s">
        <v>1804</v>
      </c>
      <c r="D4655" s="154" t="s">
        <v>803</v>
      </c>
      <c r="E4655" s="155">
        <v>2</v>
      </c>
      <c r="F4655" s="156">
        <v>14217.92</v>
      </c>
      <c r="G4655" s="157" t="s">
        <v>98</v>
      </c>
      <c r="H4655" s="158">
        <v>28435.84</v>
      </c>
      <c r="I4655" s="159">
        <v>1</v>
      </c>
      <c r="J4655" s="158">
        <v>28435.84</v>
      </c>
      <c r="R4655" s="47">
        <v>0</v>
      </c>
      <c r="S4655" s="47">
        <v>0</v>
      </c>
      <c r="T4655" s="47">
        <v>0</v>
      </c>
      <c r="U4655" s="47">
        <v>0</v>
      </c>
    </row>
    <row r="4656" spans="1:31" ht="15" outlineLevel="1">
      <c r="C4656" s="131" t="s">
        <v>95</v>
      </c>
      <c r="G4656" s="225">
        <v>28435.84</v>
      </c>
      <c r="H4656" s="225"/>
      <c r="I4656" s="225">
        <v>28435.84</v>
      </c>
      <c r="J4656" s="225"/>
      <c r="O4656" s="47">
        <v>28435.84</v>
      </c>
      <c r="P4656" s="47">
        <v>28435.84</v>
      </c>
    </row>
    <row r="4657" spans="1:21" ht="42.75" outlineLevel="1">
      <c r="A4657" s="147" t="s">
        <v>533</v>
      </c>
      <c r="B4657" s="148" t="s">
        <v>1785</v>
      </c>
      <c r="C4657" s="148" t="s">
        <v>1786</v>
      </c>
      <c r="D4657" s="149" t="s">
        <v>1382</v>
      </c>
      <c r="E4657" s="134">
        <v>2</v>
      </c>
      <c r="F4657" s="150"/>
      <c r="G4657" s="127"/>
      <c r="H4657" s="128"/>
      <c r="I4657" s="151" t="s">
        <v>98</v>
      </c>
      <c r="J4657" s="128"/>
      <c r="R4657" s="47">
        <v>88.03</v>
      </c>
      <c r="S4657" s="47">
        <v>74.83</v>
      </c>
      <c r="T4657" s="47">
        <v>66.02</v>
      </c>
      <c r="U4657" s="47">
        <v>52.82</v>
      </c>
    </row>
    <row r="4658" spans="1:21" ht="14.25" outlineLevel="1">
      <c r="A4658" s="147"/>
      <c r="B4658" s="148"/>
      <c r="C4658" s="148" t="s">
        <v>88</v>
      </c>
      <c r="D4658" s="149"/>
      <c r="E4658" s="134"/>
      <c r="F4658" s="150">
        <v>43.82</v>
      </c>
      <c r="G4658" s="127" t="s">
        <v>771</v>
      </c>
      <c r="H4658" s="128">
        <v>105.17</v>
      </c>
      <c r="I4658" s="151">
        <v>1</v>
      </c>
      <c r="J4658" s="128">
        <v>105.17</v>
      </c>
      <c r="Q4658" s="47">
        <v>105.17</v>
      </c>
    </row>
    <row r="4659" spans="1:21" ht="14.25" outlineLevel="1">
      <c r="A4659" s="147"/>
      <c r="B4659" s="148"/>
      <c r="C4659" s="148" t="s">
        <v>89</v>
      </c>
      <c r="D4659" s="149"/>
      <c r="E4659" s="134"/>
      <c r="F4659" s="150">
        <v>33.270000000000003</v>
      </c>
      <c r="G4659" s="127" t="s">
        <v>771</v>
      </c>
      <c r="H4659" s="128">
        <v>79.849999999999994</v>
      </c>
      <c r="I4659" s="151">
        <v>1</v>
      </c>
      <c r="J4659" s="128">
        <v>79.849999999999994</v>
      </c>
    </row>
    <row r="4660" spans="1:21" ht="14.25" outlineLevel="1">
      <c r="A4660" s="147"/>
      <c r="B4660" s="148"/>
      <c r="C4660" s="148" t="s">
        <v>96</v>
      </c>
      <c r="D4660" s="149"/>
      <c r="E4660" s="134"/>
      <c r="F4660" s="150">
        <v>2.0299999999999998</v>
      </c>
      <c r="G4660" s="127" t="s">
        <v>771</v>
      </c>
      <c r="H4660" s="160">
        <v>4.87</v>
      </c>
      <c r="I4660" s="151">
        <v>1</v>
      </c>
      <c r="J4660" s="160">
        <v>4.87</v>
      </c>
      <c r="Q4660" s="47">
        <v>4.87</v>
      </c>
    </row>
    <row r="4661" spans="1:21" ht="14.25" outlineLevel="1">
      <c r="A4661" s="147"/>
      <c r="B4661" s="148"/>
      <c r="C4661" s="148" t="s">
        <v>97</v>
      </c>
      <c r="D4661" s="149"/>
      <c r="E4661" s="134"/>
      <c r="F4661" s="150">
        <v>10.69</v>
      </c>
      <c r="G4661" s="127" t="s">
        <v>98</v>
      </c>
      <c r="H4661" s="128">
        <v>21.38</v>
      </c>
      <c r="I4661" s="151">
        <v>1</v>
      </c>
      <c r="J4661" s="128">
        <v>21.38</v>
      </c>
    </row>
    <row r="4662" spans="1:21" ht="14.25" outlineLevel="1">
      <c r="A4662" s="147"/>
      <c r="B4662" s="148"/>
      <c r="C4662" s="148" t="s">
        <v>829</v>
      </c>
      <c r="D4662" s="149" t="s">
        <v>91</v>
      </c>
      <c r="E4662" s="134">
        <v>80</v>
      </c>
      <c r="F4662" s="150"/>
      <c r="G4662" s="127"/>
      <c r="H4662" s="128">
        <v>88.03</v>
      </c>
      <c r="I4662" s="151">
        <v>68</v>
      </c>
      <c r="J4662" s="128">
        <v>74.83</v>
      </c>
    </row>
    <row r="4663" spans="1:21" ht="14.25" outlineLevel="1">
      <c r="A4663" s="147"/>
      <c r="B4663" s="148"/>
      <c r="C4663" s="148" t="s">
        <v>830</v>
      </c>
      <c r="D4663" s="149" t="s">
        <v>91</v>
      </c>
      <c r="E4663" s="134">
        <v>60</v>
      </c>
      <c r="F4663" s="150"/>
      <c r="G4663" s="127"/>
      <c r="H4663" s="128">
        <v>66.02</v>
      </c>
      <c r="I4663" s="151">
        <v>48</v>
      </c>
      <c r="J4663" s="128">
        <v>52.82</v>
      </c>
    </row>
    <row r="4664" spans="1:21" ht="14.25" outlineLevel="1">
      <c r="A4664" s="152"/>
      <c r="B4664" s="153"/>
      <c r="C4664" s="153" t="s">
        <v>93</v>
      </c>
      <c r="D4664" s="154" t="s">
        <v>94</v>
      </c>
      <c r="E4664" s="155">
        <v>4.49</v>
      </c>
      <c r="F4664" s="156"/>
      <c r="G4664" s="157" t="s">
        <v>771</v>
      </c>
      <c r="H4664" s="158">
        <v>10.776</v>
      </c>
      <c r="I4664" s="159"/>
      <c r="J4664" s="158"/>
    </row>
    <row r="4665" spans="1:21" ht="15" outlineLevel="1">
      <c r="C4665" s="131" t="s">
        <v>95</v>
      </c>
      <c r="G4665" s="225">
        <v>360.45</v>
      </c>
      <c r="H4665" s="225"/>
      <c r="I4665" s="225">
        <v>334.05</v>
      </c>
      <c r="J4665" s="225"/>
      <c r="O4665" s="79">
        <v>360.45</v>
      </c>
      <c r="P4665" s="79">
        <v>334.05</v>
      </c>
    </row>
    <row r="4666" spans="1:21" ht="54" outlineLevel="1">
      <c r="A4666" s="152" t="s">
        <v>538</v>
      </c>
      <c r="B4666" s="153" t="s">
        <v>98</v>
      </c>
      <c r="C4666" s="153" t="s">
        <v>280</v>
      </c>
      <c r="D4666" s="154" t="s">
        <v>98</v>
      </c>
      <c r="E4666" s="155">
        <v>2</v>
      </c>
      <c r="F4666" s="156">
        <v>61562</v>
      </c>
      <c r="G4666" s="157" t="s">
        <v>98</v>
      </c>
      <c r="H4666" s="158">
        <v>123124</v>
      </c>
      <c r="I4666" s="159">
        <v>1</v>
      </c>
      <c r="J4666" s="158">
        <v>123124</v>
      </c>
      <c r="R4666" s="47">
        <v>0</v>
      </c>
      <c r="S4666" s="47">
        <v>0</v>
      </c>
      <c r="T4666" s="47">
        <v>0</v>
      </c>
      <c r="U4666" s="47">
        <v>0</v>
      </c>
    </row>
    <row r="4667" spans="1:21" ht="15" outlineLevel="1">
      <c r="C4667" s="131" t="s">
        <v>95</v>
      </c>
      <c r="G4667" s="225">
        <v>123124</v>
      </c>
      <c r="H4667" s="225"/>
      <c r="I4667" s="225">
        <v>123124</v>
      </c>
      <c r="J4667" s="225"/>
      <c r="O4667" s="47">
        <v>123124</v>
      </c>
      <c r="P4667" s="47">
        <v>123124</v>
      </c>
    </row>
    <row r="4668" spans="1:21" ht="39.75" outlineLevel="1">
      <c r="A4668" s="152" t="s">
        <v>540</v>
      </c>
      <c r="B4668" s="153" t="s">
        <v>98</v>
      </c>
      <c r="C4668" s="153" t="s">
        <v>281</v>
      </c>
      <c r="D4668" s="154" t="s">
        <v>98</v>
      </c>
      <c r="E4668" s="155">
        <v>2</v>
      </c>
      <c r="F4668" s="156">
        <v>14012</v>
      </c>
      <c r="G4668" s="157" t="s">
        <v>98</v>
      </c>
      <c r="H4668" s="158">
        <v>28024</v>
      </c>
      <c r="I4668" s="159">
        <v>1</v>
      </c>
      <c r="J4668" s="158">
        <v>28024</v>
      </c>
      <c r="R4668" s="47">
        <v>0</v>
      </c>
      <c r="S4668" s="47">
        <v>0</v>
      </c>
      <c r="T4668" s="47">
        <v>0</v>
      </c>
      <c r="U4668" s="47">
        <v>0</v>
      </c>
    </row>
    <row r="4669" spans="1:21" ht="15" outlineLevel="1">
      <c r="C4669" s="131" t="s">
        <v>95</v>
      </c>
      <c r="G4669" s="225">
        <v>28024</v>
      </c>
      <c r="H4669" s="225"/>
      <c r="I4669" s="225">
        <v>28024</v>
      </c>
      <c r="J4669" s="225"/>
      <c r="O4669" s="47">
        <v>28024</v>
      </c>
      <c r="P4669" s="47">
        <v>28024</v>
      </c>
    </row>
    <row r="4670" spans="1:21" ht="54" outlineLevel="1">
      <c r="A4670" s="152" t="s">
        <v>544</v>
      </c>
      <c r="B4670" s="153" t="s">
        <v>98</v>
      </c>
      <c r="C4670" s="153" t="s">
        <v>282</v>
      </c>
      <c r="D4670" s="154" t="s">
        <v>98</v>
      </c>
      <c r="E4670" s="155">
        <v>3</v>
      </c>
      <c r="F4670" s="156">
        <v>2876.15</v>
      </c>
      <c r="G4670" s="157" t="s">
        <v>98</v>
      </c>
      <c r="H4670" s="158">
        <v>8628.4500000000007</v>
      </c>
      <c r="I4670" s="159">
        <v>1</v>
      </c>
      <c r="J4670" s="158">
        <v>8628.4500000000007</v>
      </c>
      <c r="R4670" s="47">
        <v>0</v>
      </c>
      <c r="S4670" s="47">
        <v>0</v>
      </c>
      <c r="T4670" s="47">
        <v>0</v>
      </c>
      <c r="U4670" s="47">
        <v>0</v>
      </c>
    </row>
    <row r="4671" spans="1:21" ht="15" outlineLevel="1">
      <c r="C4671" s="131" t="s">
        <v>95</v>
      </c>
      <c r="G4671" s="225">
        <v>8628.4500000000007</v>
      </c>
      <c r="H4671" s="225"/>
      <c r="I4671" s="225">
        <v>8628.4500000000007</v>
      </c>
      <c r="J4671" s="225"/>
      <c r="O4671" s="47">
        <v>8628.4500000000007</v>
      </c>
      <c r="P4671" s="47">
        <v>8628.4500000000007</v>
      </c>
    </row>
    <row r="4672" spans="1:21" ht="42.75" outlineLevel="1">
      <c r="A4672" s="147" t="s">
        <v>548</v>
      </c>
      <c r="B4672" s="148" t="s">
        <v>1785</v>
      </c>
      <c r="C4672" s="148" t="s">
        <v>1786</v>
      </c>
      <c r="D4672" s="149" t="s">
        <v>1382</v>
      </c>
      <c r="E4672" s="134">
        <v>2</v>
      </c>
      <c r="F4672" s="150"/>
      <c r="G4672" s="127"/>
      <c r="H4672" s="128"/>
      <c r="I4672" s="151" t="s">
        <v>98</v>
      </c>
      <c r="J4672" s="128"/>
      <c r="R4672" s="47">
        <v>88.03</v>
      </c>
      <c r="S4672" s="47">
        <v>74.83</v>
      </c>
      <c r="T4672" s="47">
        <v>66.02</v>
      </c>
      <c r="U4672" s="47">
        <v>52.82</v>
      </c>
    </row>
    <row r="4673" spans="1:32" ht="14.25" outlineLevel="1">
      <c r="A4673" s="147"/>
      <c r="B4673" s="148"/>
      <c r="C4673" s="148" t="s">
        <v>88</v>
      </c>
      <c r="D4673" s="149"/>
      <c r="E4673" s="134"/>
      <c r="F4673" s="150">
        <v>43.82</v>
      </c>
      <c r="G4673" s="127" t="s">
        <v>771</v>
      </c>
      <c r="H4673" s="128">
        <v>105.17</v>
      </c>
      <c r="I4673" s="151">
        <v>1</v>
      </c>
      <c r="J4673" s="128">
        <v>105.17</v>
      </c>
      <c r="Q4673" s="47">
        <v>105.17</v>
      </c>
    </row>
    <row r="4674" spans="1:32" ht="14.25" outlineLevel="1">
      <c r="A4674" s="147"/>
      <c r="B4674" s="148"/>
      <c r="C4674" s="148" t="s">
        <v>89</v>
      </c>
      <c r="D4674" s="149"/>
      <c r="E4674" s="134"/>
      <c r="F4674" s="150">
        <v>33.270000000000003</v>
      </c>
      <c r="G4674" s="127" t="s">
        <v>771</v>
      </c>
      <c r="H4674" s="128">
        <v>79.849999999999994</v>
      </c>
      <c r="I4674" s="151">
        <v>1</v>
      </c>
      <c r="J4674" s="128">
        <v>79.849999999999994</v>
      </c>
    </row>
    <row r="4675" spans="1:32" ht="14.25" outlineLevel="1">
      <c r="A4675" s="147"/>
      <c r="B4675" s="148"/>
      <c r="C4675" s="148" t="s">
        <v>96</v>
      </c>
      <c r="D4675" s="149"/>
      <c r="E4675" s="134"/>
      <c r="F4675" s="150">
        <v>2.0299999999999998</v>
      </c>
      <c r="G4675" s="127" t="s">
        <v>771</v>
      </c>
      <c r="H4675" s="160">
        <v>4.87</v>
      </c>
      <c r="I4675" s="151">
        <v>1</v>
      </c>
      <c r="J4675" s="160">
        <v>4.87</v>
      </c>
      <c r="Q4675" s="47">
        <v>4.87</v>
      </c>
    </row>
    <row r="4676" spans="1:32" ht="14.25" outlineLevel="1">
      <c r="A4676" s="147"/>
      <c r="B4676" s="148"/>
      <c r="C4676" s="148" t="s">
        <v>97</v>
      </c>
      <c r="D4676" s="149"/>
      <c r="E4676" s="134"/>
      <c r="F4676" s="150">
        <v>10.69</v>
      </c>
      <c r="G4676" s="127" t="s">
        <v>98</v>
      </c>
      <c r="H4676" s="128">
        <v>21.38</v>
      </c>
      <c r="I4676" s="151">
        <v>1</v>
      </c>
      <c r="J4676" s="128">
        <v>21.38</v>
      </c>
    </row>
    <row r="4677" spans="1:32" ht="14.25" outlineLevel="1">
      <c r="A4677" s="147"/>
      <c r="B4677" s="148"/>
      <c r="C4677" s="148" t="s">
        <v>829</v>
      </c>
      <c r="D4677" s="149" t="s">
        <v>91</v>
      </c>
      <c r="E4677" s="134">
        <v>80</v>
      </c>
      <c r="F4677" s="150"/>
      <c r="G4677" s="127"/>
      <c r="H4677" s="128">
        <v>88.03</v>
      </c>
      <c r="I4677" s="151">
        <v>68</v>
      </c>
      <c r="J4677" s="128">
        <v>74.83</v>
      </c>
    </row>
    <row r="4678" spans="1:32" ht="14.25" outlineLevel="1">
      <c r="A4678" s="147"/>
      <c r="B4678" s="148"/>
      <c r="C4678" s="148" t="s">
        <v>830</v>
      </c>
      <c r="D4678" s="149" t="s">
        <v>91</v>
      </c>
      <c r="E4678" s="134">
        <v>60</v>
      </c>
      <c r="F4678" s="150"/>
      <c r="G4678" s="127"/>
      <c r="H4678" s="128">
        <v>66.02</v>
      </c>
      <c r="I4678" s="151">
        <v>48</v>
      </c>
      <c r="J4678" s="128">
        <v>52.82</v>
      </c>
    </row>
    <row r="4679" spans="1:32" ht="14.25" outlineLevel="1">
      <c r="A4679" s="152"/>
      <c r="B4679" s="153"/>
      <c r="C4679" s="153" t="s">
        <v>93</v>
      </c>
      <c r="D4679" s="154" t="s">
        <v>94</v>
      </c>
      <c r="E4679" s="155">
        <v>4.49</v>
      </c>
      <c r="F4679" s="156"/>
      <c r="G4679" s="157" t="s">
        <v>771</v>
      </c>
      <c r="H4679" s="158">
        <v>10.776</v>
      </c>
      <c r="I4679" s="159"/>
      <c r="J4679" s="158"/>
    </row>
    <row r="4680" spans="1:32" ht="15" outlineLevel="1">
      <c r="C4680" s="131" t="s">
        <v>95</v>
      </c>
      <c r="G4680" s="225">
        <v>360.45</v>
      </c>
      <c r="H4680" s="225"/>
      <c r="I4680" s="225">
        <v>334.05</v>
      </c>
      <c r="J4680" s="225"/>
      <c r="O4680" s="79">
        <v>360.45</v>
      </c>
      <c r="P4680" s="79">
        <v>334.05</v>
      </c>
    </row>
    <row r="4681" spans="1:32" ht="199.5" outlineLevel="1">
      <c r="A4681" s="152" t="s">
        <v>551</v>
      </c>
      <c r="B4681" s="153" t="s">
        <v>98</v>
      </c>
      <c r="C4681" s="153" t="s">
        <v>1805</v>
      </c>
      <c r="D4681" s="154" t="s">
        <v>454</v>
      </c>
      <c r="E4681" s="155">
        <v>2</v>
      </c>
      <c r="F4681" s="156">
        <v>2268.25</v>
      </c>
      <c r="G4681" s="157" t="s">
        <v>98</v>
      </c>
      <c r="H4681" s="158">
        <v>4536.5</v>
      </c>
      <c r="I4681" s="159">
        <v>1</v>
      </c>
      <c r="J4681" s="158">
        <v>4536.5</v>
      </c>
      <c r="R4681" s="47">
        <v>0</v>
      </c>
      <c r="S4681" s="47">
        <v>0</v>
      </c>
      <c r="T4681" s="47">
        <v>0</v>
      </c>
      <c r="U4681" s="47">
        <v>0</v>
      </c>
    </row>
    <row r="4682" spans="1:32" ht="15" outlineLevel="1">
      <c r="C4682" s="131" t="s">
        <v>95</v>
      </c>
      <c r="G4682" s="225">
        <v>4536.5</v>
      </c>
      <c r="H4682" s="225"/>
      <c r="I4682" s="225">
        <v>4536.5</v>
      </c>
      <c r="J4682" s="225"/>
      <c r="O4682" s="47">
        <v>4536.5</v>
      </c>
      <c r="P4682" s="47">
        <v>4536.5</v>
      </c>
    </row>
    <row r="4683" spans="1:32" outlineLevel="1"/>
    <row r="4684" spans="1:32" ht="15" outlineLevel="1">
      <c r="A4684" s="240" t="s">
        <v>1806</v>
      </c>
      <c r="B4684" s="240"/>
      <c r="C4684" s="240"/>
      <c r="D4684" s="240"/>
      <c r="E4684" s="240"/>
      <c r="F4684" s="240"/>
      <c r="G4684" s="225">
        <v>210519.93000000002</v>
      </c>
      <c r="H4684" s="225"/>
      <c r="I4684" s="225">
        <v>210427.51</v>
      </c>
      <c r="J4684" s="225"/>
      <c r="AF4684" s="85" t="s">
        <v>1806</v>
      </c>
    </row>
    <row r="4685" spans="1:32" outlineLevel="1"/>
    <row r="4686" spans="1:32" outlineLevel="1"/>
    <row r="4687" spans="1:32" outlineLevel="1"/>
    <row r="4688" spans="1:32" ht="16.5" outlineLevel="1">
      <c r="A4688" s="229" t="s">
        <v>1807</v>
      </c>
      <c r="B4688" s="229"/>
      <c r="C4688" s="229"/>
      <c r="D4688" s="229"/>
      <c r="E4688" s="229"/>
      <c r="F4688" s="229"/>
      <c r="G4688" s="229"/>
      <c r="H4688" s="229"/>
      <c r="I4688" s="229"/>
      <c r="J4688" s="229"/>
      <c r="AE4688" s="63" t="s">
        <v>1807</v>
      </c>
    </row>
    <row r="4689" spans="1:31" outlineLevel="1"/>
    <row r="4690" spans="1:31" ht="16.5" outlineLevel="1">
      <c r="A4690" s="229" t="s">
        <v>1808</v>
      </c>
      <c r="B4690" s="229"/>
      <c r="C4690" s="229"/>
      <c r="D4690" s="229"/>
      <c r="E4690" s="229"/>
      <c r="F4690" s="229"/>
      <c r="G4690" s="229"/>
      <c r="H4690" s="229"/>
      <c r="I4690" s="229"/>
      <c r="J4690" s="229"/>
      <c r="AE4690" s="63" t="s">
        <v>1808</v>
      </c>
    </row>
    <row r="4691" spans="1:31" ht="42.75" outlineLevel="1">
      <c r="A4691" s="147" t="s">
        <v>555</v>
      </c>
      <c r="B4691" s="148" t="s">
        <v>1809</v>
      </c>
      <c r="C4691" s="148" t="s">
        <v>1810</v>
      </c>
      <c r="D4691" s="149" t="s">
        <v>1811</v>
      </c>
      <c r="E4691" s="134">
        <v>1</v>
      </c>
      <c r="F4691" s="150"/>
      <c r="G4691" s="127"/>
      <c r="H4691" s="128"/>
      <c r="I4691" s="151" t="s">
        <v>98</v>
      </c>
      <c r="J4691" s="128"/>
      <c r="R4691" s="47">
        <v>849.18</v>
      </c>
      <c r="S4691" s="47">
        <v>721.8</v>
      </c>
      <c r="T4691" s="47">
        <v>636.88</v>
      </c>
      <c r="U4691" s="47">
        <v>509.51</v>
      </c>
    </row>
    <row r="4692" spans="1:31" ht="14.25" outlineLevel="1">
      <c r="A4692" s="147"/>
      <c r="B4692" s="148"/>
      <c r="C4692" s="148" t="s">
        <v>88</v>
      </c>
      <c r="D4692" s="149"/>
      <c r="E4692" s="134"/>
      <c r="F4692" s="150">
        <v>849.45</v>
      </c>
      <c r="G4692" s="127" t="s">
        <v>771</v>
      </c>
      <c r="H4692" s="128">
        <v>1019.34</v>
      </c>
      <c r="I4692" s="151">
        <v>1</v>
      </c>
      <c r="J4692" s="128">
        <v>1019.34</v>
      </c>
      <c r="Q4692" s="47">
        <v>1019.34</v>
      </c>
    </row>
    <row r="4693" spans="1:31" ht="14.25" outlineLevel="1">
      <c r="A4693" s="147"/>
      <c r="B4693" s="148"/>
      <c r="C4693" s="148" t="s">
        <v>89</v>
      </c>
      <c r="D4693" s="149"/>
      <c r="E4693" s="134"/>
      <c r="F4693" s="150">
        <v>314.07</v>
      </c>
      <c r="G4693" s="127" t="s">
        <v>771</v>
      </c>
      <c r="H4693" s="128">
        <v>376.88</v>
      </c>
      <c r="I4693" s="151">
        <v>1</v>
      </c>
      <c r="J4693" s="128">
        <v>376.88</v>
      </c>
    </row>
    <row r="4694" spans="1:31" ht="14.25" outlineLevel="1">
      <c r="A4694" s="147"/>
      <c r="B4694" s="148"/>
      <c r="C4694" s="148" t="s">
        <v>96</v>
      </c>
      <c r="D4694" s="149"/>
      <c r="E4694" s="134"/>
      <c r="F4694" s="150">
        <v>35.11</v>
      </c>
      <c r="G4694" s="127" t="s">
        <v>771</v>
      </c>
      <c r="H4694" s="160">
        <v>42.13</v>
      </c>
      <c r="I4694" s="151">
        <v>1</v>
      </c>
      <c r="J4694" s="160">
        <v>42.13</v>
      </c>
      <c r="Q4694" s="47">
        <v>42.13</v>
      </c>
    </row>
    <row r="4695" spans="1:31" ht="14.25" outlineLevel="1">
      <c r="A4695" s="147"/>
      <c r="B4695" s="148"/>
      <c r="C4695" s="148" t="s">
        <v>97</v>
      </c>
      <c r="D4695" s="149"/>
      <c r="E4695" s="134"/>
      <c r="F4695" s="150">
        <v>25.59</v>
      </c>
      <c r="G4695" s="127" t="s">
        <v>98</v>
      </c>
      <c r="H4695" s="128">
        <v>25.59</v>
      </c>
      <c r="I4695" s="151">
        <v>1</v>
      </c>
      <c r="J4695" s="128">
        <v>25.59</v>
      </c>
    </row>
    <row r="4696" spans="1:31" ht="14.25" outlineLevel="1">
      <c r="A4696" s="147"/>
      <c r="B4696" s="148"/>
      <c r="C4696" s="148" t="s">
        <v>829</v>
      </c>
      <c r="D4696" s="149" t="s">
        <v>91</v>
      </c>
      <c r="E4696" s="134">
        <v>80</v>
      </c>
      <c r="F4696" s="150"/>
      <c r="G4696" s="127"/>
      <c r="H4696" s="128">
        <v>849.18</v>
      </c>
      <c r="I4696" s="151">
        <v>68</v>
      </c>
      <c r="J4696" s="128">
        <v>721.8</v>
      </c>
    </row>
    <row r="4697" spans="1:31" ht="14.25" outlineLevel="1">
      <c r="A4697" s="147"/>
      <c r="B4697" s="148"/>
      <c r="C4697" s="148" t="s">
        <v>830</v>
      </c>
      <c r="D4697" s="149" t="s">
        <v>91</v>
      </c>
      <c r="E4697" s="134">
        <v>60</v>
      </c>
      <c r="F4697" s="150"/>
      <c r="G4697" s="127"/>
      <c r="H4697" s="128">
        <v>636.88</v>
      </c>
      <c r="I4697" s="151">
        <v>48</v>
      </c>
      <c r="J4697" s="128">
        <v>509.51</v>
      </c>
    </row>
    <row r="4698" spans="1:31" ht="14.25" outlineLevel="1">
      <c r="A4698" s="152"/>
      <c r="B4698" s="153"/>
      <c r="C4698" s="153" t="s">
        <v>93</v>
      </c>
      <c r="D4698" s="154" t="s">
        <v>94</v>
      </c>
      <c r="E4698" s="155">
        <v>88.3</v>
      </c>
      <c r="F4698" s="156"/>
      <c r="G4698" s="157" t="s">
        <v>771</v>
      </c>
      <c r="H4698" s="158">
        <v>105.96</v>
      </c>
      <c r="I4698" s="159"/>
      <c r="J4698" s="158"/>
    </row>
    <row r="4699" spans="1:31" ht="15" outlineLevel="1">
      <c r="C4699" s="131" t="s">
        <v>95</v>
      </c>
      <c r="G4699" s="225">
        <v>2907.87</v>
      </c>
      <c r="H4699" s="225"/>
      <c r="I4699" s="225">
        <v>2653.12</v>
      </c>
      <c r="J4699" s="225"/>
      <c r="O4699" s="79">
        <v>2907.87</v>
      </c>
      <c r="P4699" s="79">
        <v>2653.12</v>
      </c>
    </row>
    <row r="4700" spans="1:31" ht="42.75" outlineLevel="1">
      <c r="A4700" s="152" t="s">
        <v>558</v>
      </c>
      <c r="B4700" s="153" t="s">
        <v>98</v>
      </c>
      <c r="C4700" s="153" t="s">
        <v>1812</v>
      </c>
      <c r="D4700" s="154" t="s">
        <v>454</v>
      </c>
      <c r="E4700" s="155">
        <v>1</v>
      </c>
      <c r="F4700" s="156">
        <v>35467.71</v>
      </c>
      <c r="G4700" s="157" t="s">
        <v>98</v>
      </c>
      <c r="H4700" s="158">
        <v>35467.71</v>
      </c>
      <c r="I4700" s="159">
        <v>1</v>
      </c>
      <c r="J4700" s="158">
        <v>35467.71</v>
      </c>
      <c r="R4700" s="47">
        <v>0</v>
      </c>
      <c r="S4700" s="47">
        <v>0</v>
      </c>
      <c r="T4700" s="47">
        <v>0</v>
      </c>
      <c r="U4700" s="47">
        <v>0</v>
      </c>
    </row>
    <row r="4701" spans="1:31" ht="15" outlineLevel="1">
      <c r="C4701" s="131" t="s">
        <v>95</v>
      </c>
      <c r="G4701" s="225">
        <v>35467.71</v>
      </c>
      <c r="H4701" s="225"/>
      <c r="I4701" s="225">
        <v>35467.71</v>
      </c>
      <c r="J4701" s="225"/>
      <c r="O4701" s="47">
        <v>35467.71</v>
      </c>
      <c r="P4701" s="47">
        <v>35467.71</v>
      </c>
    </row>
    <row r="4702" spans="1:31" ht="42.75" outlineLevel="1">
      <c r="A4702" s="147" t="s">
        <v>561</v>
      </c>
      <c r="B4702" s="148" t="s">
        <v>1813</v>
      </c>
      <c r="C4702" s="148" t="s">
        <v>1814</v>
      </c>
      <c r="D4702" s="149" t="s">
        <v>1382</v>
      </c>
      <c r="E4702" s="134">
        <v>1</v>
      </c>
      <c r="F4702" s="150"/>
      <c r="G4702" s="127"/>
      <c r="H4702" s="128"/>
      <c r="I4702" s="151" t="s">
        <v>98</v>
      </c>
      <c r="J4702" s="128"/>
      <c r="R4702" s="47">
        <v>3013.98</v>
      </c>
      <c r="S4702" s="47">
        <v>2561.88</v>
      </c>
      <c r="T4702" s="47">
        <v>2260.48</v>
      </c>
      <c r="U4702" s="47">
        <v>1808.39</v>
      </c>
    </row>
    <row r="4703" spans="1:31" ht="14.25" outlineLevel="1">
      <c r="A4703" s="147"/>
      <c r="B4703" s="148"/>
      <c r="C4703" s="148" t="s">
        <v>88</v>
      </c>
      <c r="D4703" s="149"/>
      <c r="E4703" s="134"/>
      <c r="F4703" s="150">
        <v>3139.56</v>
      </c>
      <c r="G4703" s="127" t="s">
        <v>771</v>
      </c>
      <c r="H4703" s="128">
        <v>3767.47</v>
      </c>
      <c r="I4703" s="151">
        <v>1</v>
      </c>
      <c r="J4703" s="128">
        <v>3767.47</v>
      </c>
      <c r="Q4703" s="47">
        <v>3767.47</v>
      </c>
    </row>
    <row r="4704" spans="1:31" ht="14.25" outlineLevel="1">
      <c r="A4704" s="147"/>
      <c r="B4704" s="148"/>
      <c r="C4704" s="148" t="s">
        <v>89</v>
      </c>
      <c r="D4704" s="149"/>
      <c r="E4704" s="134"/>
      <c r="F4704" s="150">
        <v>0</v>
      </c>
      <c r="G4704" s="127" t="s">
        <v>771</v>
      </c>
      <c r="H4704" s="128">
        <v>0</v>
      </c>
      <c r="I4704" s="151">
        <v>1</v>
      </c>
      <c r="J4704" s="128">
        <v>0</v>
      </c>
    </row>
    <row r="4705" spans="1:21" ht="14.25" outlineLevel="1">
      <c r="A4705" s="147"/>
      <c r="B4705" s="148"/>
      <c r="C4705" s="148" t="s">
        <v>96</v>
      </c>
      <c r="D4705" s="149"/>
      <c r="E4705" s="134"/>
      <c r="F4705" s="150">
        <v>0</v>
      </c>
      <c r="G4705" s="127" t="s">
        <v>771</v>
      </c>
      <c r="H4705" s="160">
        <v>0</v>
      </c>
      <c r="I4705" s="151">
        <v>1</v>
      </c>
      <c r="J4705" s="160">
        <v>0</v>
      </c>
      <c r="Q4705" s="47">
        <v>0</v>
      </c>
    </row>
    <row r="4706" spans="1:21" ht="14.25" outlineLevel="1">
      <c r="A4706" s="147"/>
      <c r="B4706" s="148"/>
      <c r="C4706" s="148" t="s">
        <v>97</v>
      </c>
      <c r="D4706" s="149"/>
      <c r="E4706" s="134"/>
      <c r="F4706" s="150">
        <v>62.79</v>
      </c>
      <c r="G4706" s="127" t="s">
        <v>98</v>
      </c>
      <c r="H4706" s="128">
        <v>62.79</v>
      </c>
      <c r="I4706" s="151">
        <v>1</v>
      </c>
      <c r="J4706" s="128">
        <v>62.79</v>
      </c>
    </row>
    <row r="4707" spans="1:21" ht="14.25" outlineLevel="1">
      <c r="A4707" s="147"/>
      <c r="B4707" s="148"/>
      <c r="C4707" s="148" t="s">
        <v>829</v>
      </c>
      <c r="D4707" s="149" t="s">
        <v>91</v>
      </c>
      <c r="E4707" s="134">
        <v>80</v>
      </c>
      <c r="F4707" s="150"/>
      <c r="G4707" s="127"/>
      <c r="H4707" s="128">
        <v>3013.98</v>
      </c>
      <c r="I4707" s="151">
        <v>68</v>
      </c>
      <c r="J4707" s="128">
        <v>2561.88</v>
      </c>
    </row>
    <row r="4708" spans="1:21" ht="14.25" outlineLevel="1">
      <c r="A4708" s="147"/>
      <c r="B4708" s="148"/>
      <c r="C4708" s="148" t="s">
        <v>830</v>
      </c>
      <c r="D4708" s="149" t="s">
        <v>91</v>
      </c>
      <c r="E4708" s="134">
        <v>60</v>
      </c>
      <c r="F4708" s="150"/>
      <c r="G4708" s="127"/>
      <c r="H4708" s="128">
        <v>2260.48</v>
      </c>
      <c r="I4708" s="151">
        <v>48</v>
      </c>
      <c r="J4708" s="128">
        <v>1808.39</v>
      </c>
    </row>
    <row r="4709" spans="1:21" ht="14.25" outlineLevel="1">
      <c r="A4709" s="152"/>
      <c r="B4709" s="153"/>
      <c r="C4709" s="153" t="s">
        <v>93</v>
      </c>
      <c r="D4709" s="154" t="s">
        <v>94</v>
      </c>
      <c r="E4709" s="155">
        <v>243</v>
      </c>
      <c r="F4709" s="156"/>
      <c r="G4709" s="157" t="s">
        <v>771</v>
      </c>
      <c r="H4709" s="158">
        <v>291.59999999999997</v>
      </c>
      <c r="I4709" s="159"/>
      <c r="J4709" s="158"/>
    </row>
    <row r="4710" spans="1:21" ht="15" outlineLevel="1">
      <c r="C4710" s="131" t="s">
        <v>95</v>
      </c>
      <c r="G4710" s="225">
        <v>9104.7199999999993</v>
      </c>
      <c r="H4710" s="225"/>
      <c r="I4710" s="225">
        <v>8200.5300000000007</v>
      </c>
      <c r="J4710" s="225"/>
      <c r="O4710" s="79">
        <v>9104.7199999999993</v>
      </c>
      <c r="P4710" s="79">
        <v>8200.5300000000007</v>
      </c>
    </row>
    <row r="4711" spans="1:21" ht="28.5" outlineLevel="1">
      <c r="A4711" s="147" t="s">
        <v>565</v>
      </c>
      <c r="B4711" s="148" t="s">
        <v>1815</v>
      </c>
      <c r="C4711" s="148" t="s">
        <v>1816</v>
      </c>
      <c r="D4711" s="149" t="s">
        <v>460</v>
      </c>
      <c r="E4711" s="134">
        <v>16</v>
      </c>
      <c r="F4711" s="150"/>
      <c r="G4711" s="127"/>
      <c r="H4711" s="128"/>
      <c r="I4711" s="151" t="s">
        <v>98</v>
      </c>
      <c r="J4711" s="128"/>
      <c r="R4711" s="47">
        <v>157.21</v>
      </c>
      <c r="S4711" s="47">
        <v>133.63</v>
      </c>
      <c r="T4711" s="47">
        <v>111.07</v>
      </c>
      <c r="U4711" s="47">
        <v>88.86</v>
      </c>
    </row>
    <row r="4712" spans="1:21" ht="14.25" outlineLevel="1">
      <c r="A4712" s="147"/>
      <c r="B4712" s="148"/>
      <c r="C4712" s="148" t="s">
        <v>88</v>
      </c>
      <c r="D4712" s="149"/>
      <c r="E4712" s="134"/>
      <c r="F4712" s="150">
        <v>8.9</v>
      </c>
      <c r="G4712" s="127" t="s">
        <v>771</v>
      </c>
      <c r="H4712" s="128">
        <v>170.88</v>
      </c>
      <c r="I4712" s="151">
        <v>1</v>
      </c>
      <c r="J4712" s="128">
        <v>170.88</v>
      </c>
      <c r="Q4712" s="47">
        <v>170.88</v>
      </c>
    </row>
    <row r="4713" spans="1:21" ht="14.25" outlineLevel="1">
      <c r="A4713" s="147"/>
      <c r="B4713" s="148"/>
      <c r="C4713" s="148" t="s">
        <v>89</v>
      </c>
      <c r="D4713" s="149"/>
      <c r="E4713" s="134"/>
      <c r="F4713" s="150">
        <v>0.87</v>
      </c>
      <c r="G4713" s="127" t="s">
        <v>771</v>
      </c>
      <c r="H4713" s="128">
        <v>16.7</v>
      </c>
      <c r="I4713" s="151">
        <v>1</v>
      </c>
      <c r="J4713" s="128">
        <v>16.7</v>
      </c>
    </row>
    <row r="4714" spans="1:21" ht="14.25" outlineLevel="1">
      <c r="A4714" s="147"/>
      <c r="B4714" s="148"/>
      <c r="C4714" s="148" t="s">
        <v>96</v>
      </c>
      <c r="D4714" s="149"/>
      <c r="E4714" s="134"/>
      <c r="F4714" s="150">
        <v>0</v>
      </c>
      <c r="G4714" s="127" t="s">
        <v>771</v>
      </c>
      <c r="H4714" s="160">
        <v>0</v>
      </c>
      <c r="I4714" s="151">
        <v>1</v>
      </c>
      <c r="J4714" s="160">
        <v>0</v>
      </c>
      <c r="Q4714" s="47">
        <v>0</v>
      </c>
    </row>
    <row r="4715" spans="1:21" ht="14.25" outlineLevel="1">
      <c r="A4715" s="147"/>
      <c r="B4715" s="148"/>
      <c r="C4715" s="148" t="s">
        <v>97</v>
      </c>
      <c r="D4715" s="149"/>
      <c r="E4715" s="134"/>
      <c r="F4715" s="150">
        <v>0.18</v>
      </c>
      <c r="G4715" s="127" t="s">
        <v>98</v>
      </c>
      <c r="H4715" s="128">
        <v>2.88</v>
      </c>
      <c r="I4715" s="151">
        <v>1</v>
      </c>
      <c r="J4715" s="128">
        <v>2.88</v>
      </c>
    </row>
    <row r="4716" spans="1:21" ht="14.25" outlineLevel="1">
      <c r="A4716" s="147"/>
      <c r="B4716" s="148"/>
      <c r="C4716" s="148" t="s">
        <v>829</v>
      </c>
      <c r="D4716" s="149" t="s">
        <v>91</v>
      </c>
      <c r="E4716" s="134">
        <v>92</v>
      </c>
      <c r="F4716" s="150"/>
      <c r="G4716" s="127"/>
      <c r="H4716" s="128">
        <v>157.21</v>
      </c>
      <c r="I4716" s="151">
        <v>78.2</v>
      </c>
      <c r="J4716" s="128">
        <v>133.63</v>
      </c>
    </row>
    <row r="4717" spans="1:21" ht="14.25" outlineLevel="1">
      <c r="A4717" s="147"/>
      <c r="B4717" s="148"/>
      <c r="C4717" s="148" t="s">
        <v>830</v>
      </c>
      <c r="D4717" s="149" t="s">
        <v>91</v>
      </c>
      <c r="E4717" s="134">
        <v>65</v>
      </c>
      <c r="F4717" s="150"/>
      <c r="G4717" s="127"/>
      <c r="H4717" s="128">
        <v>111.07</v>
      </c>
      <c r="I4717" s="151">
        <v>52</v>
      </c>
      <c r="J4717" s="128">
        <v>88.86</v>
      </c>
    </row>
    <row r="4718" spans="1:21" ht="14.25" outlineLevel="1">
      <c r="A4718" s="152"/>
      <c r="B4718" s="153"/>
      <c r="C4718" s="153" t="s">
        <v>93</v>
      </c>
      <c r="D4718" s="154" t="s">
        <v>94</v>
      </c>
      <c r="E4718" s="155">
        <v>1.03</v>
      </c>
      <c r="F4718" s="156"/>
      <c r="G4718" s="157" t="s">
        <v>771</v>
      </c>
      <c r="H4718" s="158">
        <v>19.776</v>
      </c>
      <c r="I4718" s="159"/>
      <c r="J4718" s="158"/>
    </row>
    <row r="4719" spans="1:21" ht="15" outlineLevel="1">
      <c r="C4719" s="131" t="s">
        <v>95</v>
      </c>
      <c r="G4719" s="225">
        <v>458.73999999999995</v>
      </c>
      <c r="H4719" s="225"/>
      <c r="I4719" s="225">
        <v>412.95000000000005</v>
      </c>
      <c r="J4719" s="225"/>
      <c r="O4719" s="79">
        <v>458.73999999999995</v>
      </c>
      <c r="P4719" s="79">
        <v>412.95000000000005</v>
      </c>
    </row>
    <row r="4720" spans="1:21" ht="14.25" outlineLevel="1">
      <c r="A4720" s="152" t="s">
        <v>569</v>
      </c>
      <c r="B4720" s="153" t="s">
        <v>98</v>
      </c>
      <c r="C4720" s="153" t="s">
        <v>1817</v>
      </c>
      <c r="D4720" s="154" t="s">
        <v>454</v>
      </c>
      <c r="E4720" s="155">
        <v>1</v>
      </c>
      <c r="F4720" s="156">
        <v>3267.74</v>
      </c>
      <c r="G4720" s="157" t="s">
        <v>98</v>
      </c>
      <c r="H4720" s="158">
        <v>3267.74</v>
      </c>
      <c r="I4720" s="159">
        <v>1</v>
      </c>
      <c r="J4720" s="158">
        <v>3267.74</v>
      </c>
      <c r="R4720" s="47">
        <v>0</v>
      </c>
      <c r="S4720" s="47">
        <v>0</v>
      </c>
      <c r="T4720" s="47">
        <v>0</v>
      </c>
      <c r="U4720" s="47">
        <v>0</v>
      </c>
    </row>
    <row r="4721" spans="1:21" ht="15" outlineLevel="1">
      <c r="C4721" s="131" t="s">
        <v>95</v>
      </c>
      <c r="G4721" s="225">
        <v>3267.74</v>
      </c>
      <c r="H4721" s="225"/>
      <c r="I4721" s="225">
        <v>3267.74</v>
      </c>
      <c r="J4721" s="225"/>
      <c r="O4721" s="47">
        <v>3267.74</v>
      </c>
      <c r="P4721" s="47">
        <v>3267.74</v>
      </c>
    </row>
    <row r="4722" spans="1:21" ht="28.5" outlineLevel="1">
      <c r="A4722" s="152" t="s">
        <v>572</v>
      </c>
      <c r="B4722" s="153" t="s">
        <v>98</v>
      </c>
      <c r="C4722" s="153" t="s">
        <v>1818</v>
      </c>
      <c r="D4722" s="154" t="s">
        <v>454</v>
      </c>
      <c r="E4722" s="155">
        <v>1</v>
      </c>
      <c r="F4722" s="156">
        <v>949.03</v>
      </c>
      <c r="G4722" s="157" t="s">
        <v>98</v>
      </c>
      <c r="H4722" s="158">
        <v>949.03</v>
      </c>
      <c r="I4722" s="159">
        <v>1</v>
      </c>
      <c r="J4722" s="158">
        <v>949.03</v>
      </c>
      <c r="R4722" s="47">
        <v>0</v>
      </c>
      <c r="S4722" s="47">
        <v>0</v>
      </c>
      <c r="T4722" s="47">
        <v>0</v>
      </c>
      <c r="U4722" s="47">
        <v>0</v>
      </c>
    </row>
    <row r="4723" spans="1:21" ht="15" outlineLevel="1">
      <c r="C4723" s="131" t="s">
        <v>95</v>
      </c>
      <c r="G4723" s="225">
        <v>949.03</v>
      </c>
      <c r="H4723" s="225"/>
      <c r="I4723" s="225">
        <v>949.03</v>
      </c>
      <c r="J4723" s="225"/>
      <c r="O4723" s="47">
        <v>949.03</v>
      </c>
      <c r="P4723" s="47">
        <v>949.03</v>
      </c>
    </row>
    <row r="4724" spans="1:21" ht="28.5" outlineLevel="1">
      <c r="A4724" s="152" t="s">
        <v>576</v>
      </c>
      <c r="B4724" s="153" t="s">
        <v>98</v>
      </c>
      <c r="C4724" s="153" t="s">
        <v>1819</v>
      </c>
      <c r="D4724" s="154" t="s">
        <v>454</v>
      </c>
      <c r="E4724" s="155">
        <v>7</v>
      </c>
      <c r="F4724" s="156">
        <v>5605.7</v>
      </c>
      <c r="G4724" s="157" t="s">
        <v>98</v>
      </c>
      <c r="H4724" s="158">
        <v>39239.9</v>
      </c>
      <c r="I4724" s="159">
        <v>1</v>
      </c>
      <c r="J4724" s="158">
        <v>39239.9</v>
      </c>
      <c r="R4724" s="47">
        <v>0</v>
      </c>
      <c r="S4724" s="47">
        <v>0</v>
      </c>
      <c r="T4724" s="47">
        <v>0</v>
      </c>
      <c r="U4724" s="47">
        <v>0</v>
      </c>
    </row>
    <row r="4725" spans="1:21" ht="15" outlineLevel="1">
      <c r="C4725" s="131" t="s">
        <v>95</v>
      </c>
      <c r="G4725" s="225">
        <v>39239.9</v>
      </c>
      <c r="H4725" s="225"/>
      <c r="I4725" s="225">
        <v>39239.9</v>
      </c>
      <c r="J4725" s="225"/>
      <c r="O4725" s="47">
        <v>39239.9</v>
      </c>
      <c r="P4725" s="47">
        <v>39239.9</v>
      </c>
    </row>
    <row r="4726" spans="1:21" ht="28.5" outlineLevel="1">
      <c r="A4726" s="152" t="s">
        <v>579</v>
      </c>
      <c r="B4726" s="153" t="s">
        <v>98</v>
      </c>
      <c r="C4726" s="153" t="s">
        <v>1820</v>
      </c>
      <c r="D4726" s="154" t="s">
        <v>454</v>
      </c>
      <c r="E4726" s="155">
        <v>1</v>
      </c>
      <c r="F4726" s="156">
        <v>22731.99</v>
      </c>
      <c r="G4726" s="157" t="s">
        <v>98</v>
      </c>
      <c r="H4726" s="158">
        <v>22731.99</v>
      </c>
      <c r="I4726" s="159">
        <v>1</v>
      </c>
      <c r="J4726" s="158">
        <v>22731.99</v>
      </c>
      <c r="R4726" s="47">
        <v>0</v>
      </c>
      <c r="S4726" s="47">
        <v>0</v>
      </c>
      <c r="T4726" s="47">
        <v>0</v>
      </c>
      <c r="U4726" s="47">
        <v>0</v>
      </c>
    </row>
    <row r="4727" spans="1:21" ht="15" outlineLevel="1">
      <c r="C4727" s="131" t="s">
        <v>95</v>
      </c>
      <c r="G4727" s="225">
        <v>22731.99</v>
      </c>
      <c r="H4727" s="225"/>
      <c r="I4727" s="225">
        <v>22731.99</v>
      </c>
      <c r="J4727" s="225"/>
      <c r="O4727" s="47">
        <v>22731.99</v>
      </c>
      <c r="P4727" s="47">
        <v>22731.99</v>
      </c>
    </row>
    <row r="4728" spans="1:21" ht="28.5" outlineLevel="1">
      <c r="A4728" s="152" t="s">
        <v>583</v>
      </c>
      <c r="B4728" s="153" t="s">
        <v>98</v>
      </c>
      <c r="C4728" s="153" t="s">
        <v>1821</v>
      </c>
      <c r="D4728" s="154" t="s">
        <v>454</v>
      </c>
      <c r="E4728" s="155">
        <v>4</v>
      </c>
      <c r="F4728" s="156">
        <v>14132.75</v>
      </c>
      <c r="G4728" s="157" t="s">
        <v>98</v>
      </c>
      <c r="H4728" s="158">
        <v>56531</v>
      </c>
      <c r="I4728" s="159">
        <v>1</v>
      </c>
      <c r="J4728" s="158">
        <v>56531</v>
      </c>
      <c r="R4728" s="47">
        <v>0</v>
      </c>
      <c r="S4728" s="47">
        <v>0</v>
      </c>
      <c r="T4728" s="47">
        <v>0</v>
      </c>
      <c r="U4728" s="47">
        <v>0</v>
      </c>
    </row>
    <row r="4729" spans="1:21" ht="15" outlineLevel="1">
      <c r="C4729" s="131" t="s">
        <v>95</v>
      </c>
      <c r="G4729" s="225">
        <v>56531</v>
      </c>
      <c r="H4729" s="225"/>
      <c r="I4729" s="225">
        <v>56531</v>
      </c>
      <c r="J4729" s="225"/>
      <c r="O4729" s="47">
        <v>56531</v>
      </c>
      <c r="P4729" s="47">
        <v>56531</v>
      </c>
    </row>
    <row r="4730" spans="1:21" ht="28.5" outlineLevel="1">
      <c r="A4730" s="152" t="s">
        <v>587</v>
      </c>
      <c r="B4730" s="153" t="s">
        <v>98</v>
      </c>
      <c r="C4730" s="153" t="s">
        <v>1822</v>
      </c>
      <c r="D4730" s="154" t="s">
        <v>454</v>
      </c>
      <c r="E4730" s="155">
        <v>5</v>
      </c>
      <c r="F4730" s="156">
        <v>13649.15</v>
      </c>
      <c r="G4730" s="157" t="s">
        <v>98</v>
      </c>
      <c r="H4730" s="158">
        <v>68245.75</v>
      </c>
      <c r="I4730" s="159">
        <v>1</v>
      </c>
      <c r="J4730" s="158">
        <v>68245.75</v>
      </c>
      <c r="R4730" s="47">
        <v>0</v>
      </c>
      <c r="S4730" s="47">
        <v>0</v>
      </c>
      <c r="T4730" s="47">
        <v>0</v>
      </c>
      <c r="U4730" s="47">
        <v>0</v>
      </c>
    </row>
    <row r="4731" spans="1:21" ht="15" outlineLevel="1">
      <c r="C4731" s="131" t="s">
        <v>95</v>
      </c>
      <c r="G4731" s="225">
        <v>68245.75</v>
      </c>
      <c r="H4731" s="225"/>
      <c r="I4731" s="225">
        <v>68245.75</v>
      </c>
      <c r="J4731" s="225"/>
      <c r="O4731" s="47">
        <v>68245.75</v>
      </c>
      <c r="P4731" s="47">
        <v>68245.75</v>
      </c>
    </row>
    <row r="4732" spans="1:21" ht="28.5" outlineLevel="1">
      <c r="A4732" s="147" t="s">
        <v>597</v>
      </c>
      <c r="B4732" s="148" t="s">
        <v>1823</v>
      </c>
      <c r="C4732" s="148" t="s">
        <v>1824</v>
      </c>
      <c r="D4732" s="149" t="s">
        <v>460</v>
      </c>
      <c r="E4732" s="134">
        <v>1</v>
      </c>
      <c r="F4732" s="150"/>
      <c r="G4732" s="127"/>
      <c r="H4732" s="128"/>
      <c r="I4732" s="151" t="s">
        <v>98</v>
      </c>
      <c r="J4732" s="128"/>
      <c r="R4732" s="47">
        <v>16.38</v>
      </c>
      <c r="S4732" s="47">
        <v>13.92</v>
      </c>
      <c r="T4732" s="47">
        <v>12.28</v>
      </c>
      <c r="U4732" s="47">
        <v>9.83</v>
      </c>
    </row>
    <row r="4733" spans="1:21" ht="14.25" outlineLevel="1">
      <c r="A4733" s="147"/>
      <c r="B4733" s="148"/>
      <c r="C4733" s="148" t="s">
        <v>88</v>
      </c>
      <c r="D4733" s="149"/>
      <c r="E4733" s="134"/>
      <c r="F4733" s="150">
        <v>17.059999999999999</v>
      </c>
      <c r="G4733" s="127" t="s">
        <v>771</v>
      </c>
      <c r="H4733" s="128">
        <v>20.47</v>
      </c>
      <c r="I4733" s="151">
        <v>1</v>
      </c>
      <c r="J4733" s="128">
        <v>20.47</v>
      </c>
      <c r="Q4733" s="47">
        <v>20.47</v>
      </c>
    </row>
    <row r="4734" spans="1:21" ht="14.25" outlineLevel="1">
      <c r="A4734" s="147"/>
      <c r="B4734" s="148"/>
      <c r="C4734" s="148" t="s">
        <v>89</v>
      </c>
      <c r="D4734" s="149"/>
      <c r="E4734" s="134"/>
      <c r="F4734" s="150">
        <v>0</v>
      </c>
      <c r="G4734" s="127" t="s">
        <v>771</v>
      </c>
      <c r="H4734" s="128">
        <v>0</v>
      </c>
      <c r="I4734" s="151">
        <v>1</v>
      </c>
      <c r="J4734" s="128">
        <v>0</v>
      </c>
    </row>
    <row r="4735" spans="1:21" ht="14.25" outlineLevel="1">
      <c r="A4735" s="147"/>
      <c r="B4735" s="148"/>
      <c r="C4735" s="148" t="s">
        <v>96</v>
      </c>
      <c r="D4735" s="149"/>
      <c r="E4735" s="134"/>
      <c r="F4735" s="150">
        <v>0</v>
      </c>
      <c r="G4735" s="127" t="s">
        <v>771</v>
      </c>
      <c r="H4735" s="160">
        <v>0</v>
      </c>
      <c r="I4735" s="151">
        <v>1</v>
      </c>
      <c r="J4735" s="160">
        <v>0</v>
      </c>
      <c r="Q4735" s="47">
        <v>0</v>
      </c>
    </row>
    <row r="4736" spans="1:21" ht="14.25" outlineLevel="1">
      <c r="A4736" s="147"/>
      <c r="B4736" s="148"/>
      <c r="C4736" s="148" t="s">
        <v>97</v>
      </c>
      <c r="D4736" s="149"/>
      <c r="E4736" s="134"/>
      <c r="F4736" s="150">
        <v>0.34</v>
      </c>
      <c r="G4736" s="127" t="s">
        <v>98</v>
      </c>
      <c r="H4736" s="128">
        <v>0.34</v>
      </c>
      <c r="I4736" s="151">
        <v>1</v>
      </c>
      <c r="J4736" s="128">
        <v>0.34</v>
      </c>
    </row>
    <row r="4737" spans="1:21" ht="14.25" outlineLevel="1">
      <c r="A4737" s="147"/>
      <c r="B4737" s="148"/>
      <c r="C4737" s="148" t="s">
        <v>829</v>
      </c>
      <c r="D4737" s="149" t="s">
        <v>91</v>
      </c>
      <c r="E4737" s="134">
        <v>80</v>
      </c>
      <c r="F4737" s="150"/>
      <c r="G4737" s="127"/>
      <c r="H4737" s="128">
        <v>16.38</v>
      </c>
      <c r="I4737" s="151">
        <v>68</v>
      </c>
      <c r="J4737" s="128">
        <v>13.92</v>
      </c>
    </row>
    <row r="4738" spans="1:21" ht="14.25" outlineLevel="1">
      <c r="A4738" s="147"/>
      <c r="B4738" s="148"/>
      <c r="C4738" s="148" t="s">
        <v>830</v>
      </c>
      <c r="D4738" s="149" t="s">
        <v>91</v>
      </c>
      <c r="E4738" s="134">
        <v>60</v>
      </c>
      <c r="F4738" s="150"/>
      <c r="G4738" s="127"/>
      <c r="H4738" s="128">
        <v>12.28</v>
      </c>
      <c r="I4738" s="151">
        <v>48</v>
      </c>
      <c r="J4738" s="128">
        <v>9.83</v>
      </c>
    </row>
    <row r="4739" spans="1:21" ht="14.25" outlineLevel="1">
      <c r="A4739" s="152"/>
      <c r="B4739" s="153"/>
      <c r="C4739" s="153" t="s">
        <v>93</v>
      </c>
      <c r="D4739" s="154" t="s">
        <v>94</v>
      </c>
      <c r="E4739" s="155">
        <v>2</v>
      </c>
      <c r="F4739" s="156"/>
      <c r="G4739" s="157" t="s">
        <v>771</v>
      </c>
      <c r="H4739" s="158">
        <v>2.4</v>
      </c>
      <c r="I4739" s="159"/>
      <c r="J4739" s="158"/>
    </row>
    <row r="4740" spans="1:21" ht="15" outlineLevel="1">
      <c r="C4740" s="131" t="s">
        <v>95</v>
      </c>
      <c r="G4740" s="225">
        <v>49.47</v>
      </c>
      <c r="H4740" s="225"/>
      <c r="I4740" s="225">
        <v>44.56</v>
      </c>
      <c r="J4740" s="225"/>
      <c r="O4740" s="79">
        <v>49.47</v>
      </c>
      <c r="P4740" s="79">
        <v>44.56</v>
      </c>
    </row>
    <row r="4741" spans="1:21" ht="28.5" outlineLevel="1">
      <c r="A4741" s="152" t="s">
        <v>793</v>
      </c>
      <c r="B4741" s="153" t="s">
        <v>98</v>
      </c>
      <c r="C4741" s="153" t="s">
        <v>1825</v>
      </c>
      <c r="D4741" s="154" t="s">
        <v>454</v>
      </c>
      <c r="E4741" s="155">
        <v>1</v>
      </c>
      <c r="F4741" s="156">
        <v>1037.08</v>
      </c>
      <c r="G4741" s="157" t="s">
        <v>98</v>
      </c>
      <c r="H4741" s="158">
        <v>1037.08</v>
      </c>
      <c r="I4741" s="159">
        <v>1</v>
      </c>
      <c r="J4741" s="158">
        <v>1037.08</v>
      </c>
      <c r="R4741" s="47">
        <v>0</v>
      </c>
      <c r="S4741" s="47">
        <v>0</v>
      </c>
      <c r="T4741" s="47">
        <v>0</v>
      </c>
      <c r="U4741" s="47">
        <v>0</v>
      </c>
    </row>
    <row r="4742" spans="1:21" ht="15" outlineLevel="1">
      <c r="C4742" s="131" t="s">
        <v>95</v>
      </c>
      <c r="G4742" s="225">
        <v>1037.08</v>
      </c>
      <c r="H4742" s="225"/>
      <c r="I4742" s="225">
        <v>1037.08</v>
      </c>
      <c r="J4742" s="225"/>
      <c r="O4742" s="47">
        <v>1037.08</v>
      </c>
      <c r="P4742" s="47">
        <v>1037.08</v>
      </c>
    </row>
    <row r="4743" spans="1:21" ht="28.5" outlineLevel="1">
      <c r="A4743" s="147" t="s">
        <v>795</v>
      </c>
      <c r="B4743" s="148" t="s">
        <v>1669</v>
      </c>
      <c r="C4743" s="148" t="s">
        <v>1670</v>
      </c>
      <c r="D4743" s="149" t="s">
        <v>460</v>
      </c>
      <c r="E4743" s="134">
        <v>1</v>
      </c>
      <c r="F4743" s="150"/>
      <c r="G4743" s="127"/>
      <c r="H4743" s="128"/>
      <c r="I4743" s="151" t="s">
        <v>98</v>
      </c>
      <c r="J4743" s="128"/>
      <c r="R4743" s="47">
        <v>65.040000000000006</v>
      </c>
      <c r="S4743" s="47">
        <v>55.28</v>
      </c>
      <c r="T4743" s="47">
        <v>48.78</v>
      </c>
      <c r="U4743" s="47">
        <v>39.020000000000003</v>
      </c>
    </row>
    <row r="4744" spans="1:21" ht="14.25" outlineLevel="1">
      <c r="A4744" s="147"/>
      <c r="B4744" s="148"/>
      <c r="C4744" s="148" t="s">
        <v>88</v>
      </c>
      <c r="D4744" s="149"/>
      <c r="E4744" s="134"/>
      <c r="F4744" s="150">
        <v>65.03</v>
      </c>
      <c r="G4744" s="127" t="s">
        <v>771</v>
      </c>
      <c r="H4744" s="128">
        <v>78.040000000000006</v>
      </c>
      <c r="I4744" s="151">
        <v>1</v>
      </c>
      <c r="J4744" s="128">
        <v>78.040000000000006</v>
      </c>
      <c r="Q4744" s="47">
        <v>78.040000000000006</v>
      </c>
    </row>
    <row r="4745" spans="1:21" ht="14.25" outlineLevel="1">
      <c r="A4745" s="147"/>
      <c r="B4745" s="148"/>
      <c r="C4745" s="148" t="s">
        <v>89</v>
      </c>
      <c r="D4745" s="149"/>
      <c r="E4745" s="134"/>
      <c r="F4745" s="150">
        <v>24.3</v>
      </c>
      <c r="G4745" s="127" t="s">
        <v>771</v>
      </c>
      <c r="H4745" s="128">
        <v>29.16</v>
      </c>
      <c r="I4745" s="151">
        <v>1</v>
      </c>
      <c r="J4745" s="128">
        <v>29.16</v>
      </c>
    </row>
    <row r="4746" spans="1:21" ht="14.25" outlineLevel="1">
      <c r="A4746" s="147"/>
      <c r="B4746" s="148"/>
      <c r="C4746" s="148" t="s">
        <v>96</v>
      </c>
      <c r="D4746" s="149"/>
      <c r="E4746" s="134"/>
      <c r="F4746" s="150">
        <v>2.72</v>
      </c>
      <c r="G4746" s="127" t="s">
        <v>771</v>
      </c>
      <c r="H4746" s="160">
        <v>3.26</v>
      </c>
      <c r="I4746" s="151">
        <v>1</v>
      </c>
      <c r="J4746" s="160">
        <v>3.26</v>
      </c>
      <c r="Q4746" s="47">
        <v>3.26</v>
      </c>
    </row>
    <row r="4747" spans="1:21" ht="14.25" outlineLevel="1">
      <c r="A4747" s="147"/>
      <c r="B4747" s="148"/>
      <c r="C4747" s="148" t="s">
        <v>97</v>
      </c>
      <c r="D4747" s="149"/>
      <c r="E4747" s="134"/>
      <c r="F4747" s="150">
        <v>22.54</v>
      </c>
      <c r="G4747" s="127" t="s">
        <v>98</v>
      </c>
      <c r="H4747" s="128">
        <v>22.54</v>
      </c>
      <c r="I4747" s="151">
        <v>1</v>
      </c>
      <c r="J4747" s="128">
        <v>22.54</v>
      </c>
    </row>
    <row r="4748" spans="1:21" ht="14.25" outlineLevel="1">
      <c r="A4748" s="147"/>
      <c r="B4748" s="148"/>
      <c r="C4748" s="148" t="s">
        <v>829</v>
      </c>
      <c r="D4748" s="149" t="s">
        <v>91</v>
      </c>
      <c r="E4748" s="134">
        <v>80</v>
      </c>
      <c r="F4748" s="150"/>
      <c r="G4748" s="127"/>
      <c r="H4748" s="128">
        <v>65.040000000000006</v>
      </c>
      <c r="I4748" s="151">
        <v>68</v>
      </c>
      <c r="J4748" s="128">
        <v>55.28</v>
      </c>
    </row>
    <row r="4749" spans="1:21" ht="14.25" outlineLevel="1">
      <c r="A4749" s="147"/>
      <c r="B4749" s="148"/>
      <c r="C4749" s="148" t="s">
        <v>830</v>
      </c>
      <c r="D4749" s="149" t="s">
        <v>91</v>
      </c>
      <c r="E4749" s="134">
        <v>60</v>
      </c>
      <c r="F4749" s="150"/>
      <c r="G4749" s="127"/>
      <c r="H4749" s="128">
        <v>48.78</v>
      </c>
      <c r="I4749" s="151">
        <v>48</v>
      </c>
      <c r="J4749" s="128">
        <v>39.020000000000003</v>
      </c>
    </row>
    <row r="4750" spans="1:21" ht="14.25" outlineLevel="1">
      <c r="A4750" s="152"/>
      <c r="B4750" s="153"/>
      <c r="C4750" s="153" t="s">
        <v>93</v>
      </c>
      <c r="D4750" s="154" t="s">
        <v>94</v>
      </c>
      <c r="E4750" s="155">
        <v>6.76</v>
      </c>
      <c r="F4750" s="156"/>
      <c r="G4750" s="157" t="s">
        <v>771</v>
      </c>
      <c r="H4750" s="158">
        <v>8.1120000000000001</v>
      </c>
      <c r="I4750" s="159"/>
      <c r="J4750" s="158"/>
    </row>
    <row r="4751" spans="1:21" ht="15" outlineLevel="1">
      <c r="C4751" s="131" t="s">
        <v>95</v>
      </c>
      <c r="G4751" s="225">
        <v>243.56</v>
      </c>
      <c r="H4751" s="225"/>
      <c r="I4751" s="225">
        <v>224.04000000000002</v>
      </c>
      <c r="J4751" s="225"/>
      <c r="O4751" s="79">
        <v>243.56</v>
      </c>
      <c r="P4751" s="79">
        <v>224.04000000000002</v>
      </c>
    </row>
    <row r="4752" spans="1:21" ht="28.5" outlineLevel="1">
      <c r="A4752" s="152" t="s">
        <v>600</v>
      </c>
      <c r="B4752" s="153" t="s">
        <v>98</v>
      </c>
      <c r="C4752" s="153" t="s">
        <v>1826</v>
      </c>
      <c r="D4752" s="154" t="s">
        <v>454</v>
      </c>
      <c r="E4752" s="155">
        <v>1</v>
      </c>
      <c r="F4752" s="156">
        <v>1207.27</v>
      </c>
      <c r="G4752" s="157" t="s">
        <v>98</v>
      </c>
      <c r="H4752" s="158">
        <v>1207.27</v>
      </c>
      <c r="I4752" s="159">
        <v>1</v>
      </c>
      <c r="J4752" s="158">
        <v>1207.27</v>
      </c>
      <c r="R4752" s="47">
        <v>0</v>
      </c>
      <c r="S4752" s="47">
        <v>0</v>
      </c>
      <c r="T4752" s="47">
        <v>0</v>
      </c>
      <c r="U4752" s="47">
        <v>0</v>
      </c>
    </row>
    <row r="4753" spans="1:32" ht="15" outlineLevel="1">
      <c r="C4753" s="131" t="s">
        <v>95</v>
      </c>
      <c r="G4753" s="225">
        <v>1207.27</v>
      </c>
      <c r="H4753" s="225"/>
      <c r="I4753" s="225">
        <v>1207.27</v>
      </c>
      <c r="J4753" s="225"/>
      <c r="O4753" s="47">
        <v>1207.27</v>
      </c>
      <c r="P4753" s="47">
        <v>1207.27</v>
      </c>
    </row>
    <row r="4754" spans="1:32" ht="42.75" outlineLevel="1">
      <c r="A4754" s="147" t="s">
        <v>603</v>
      </c>
      <c r="B4754" s="148" t="s">
        <v>1827</v>
      </c>
      <c r="C4754" s="148" t="s">
        <v>1828</v>
      </c>
      <c r="D4754" s="149" t="s">
        <v>1811</v>
      </c>
      <c r="E4754" s="134">
        <v>1</v>
      </c>
      <c r="F4754" s="150"/>
      <c r="G4754" s="127"/>
      <c r="H4754" s="128"/>
      <c r="I4754" s="151" t="s">
        <v>98</v>
      </c>
      <c r="J4754" s="128"/>
      <c r="R4754" s="47">
        <v>346.18</v>
      </c>
      <c r="S4754" s="47">
        <v>294.26</v>
      </c>
      <c r="T4754" s="47">
        <v>259.64</v>
      </c>
      <c r="U4754" s="47">
        <v>207.71</v>
      </c>
    </row>
    <row r="4755" spans="1:32" ht="14.25" outlineLevel="1">
      <c r="A4755" s="147"/>
      <c r="B4755" s="148"/>
      <c r="C4755" s="148" t="s">
        <v>88</v>
      </c>
      <c r="D4755" s="149"/>
      <c r="E4755" s="134"/>
      <c r="F4755" s="150">
        <v>346.32</v>
      </c>
      <c r="G4755" s="127" t="s">
        <v>771</v>
      </c>
      <c r="H4755" s="128">
        <v>415.58</v>
      </c>
      <c r="I4755" s="151">
        <v>1</v>
      </c>
      <c r="J4755" s="128">
        <v>415.58</v>
      </c>
      <c r="Q4755" s="47">
        <v>415.58</v>
      </c>
    </row>
    <row r="4756" spans="1:32" ht="14.25" outlineLevel="1">
      <c r="A4756" s="147"/>
      <c r="B4756" s="148"/>
      <c r="C4756" s="148" t="s">
        <v>89</v>
      </c>
      <c r="D4756" s="149"/>
      <c r="E4756" s="134"/>
      <c r="F4756" s="150">
        <v>127.79</v>
      </c>
      <c r="G4756" s="127" t="s">
        <v>771</v>
      </c>
      <c r="H4756" s="128">
        <v>153.35</v>
      </c>
      <c r="I4756" s="151">
        <v>1</v>
      </c>
      <c r="J4756" s="128">
        <v>153.35</v>
      </c>
    </row>
    <row r="4757" spans="1:32" ht="14.25" outlineLevel="1">
      <c r="A4757" s="147"/>
      <c r="B4757" s="148"/>
      <c r="C4757" s="148" t="s">
        <v>96</v>
      </c>
      <c r="D4757" s="149"/>
      <c r="E4757" s="134"/>
      <c r="F4757" s="150">
        <v>14.29</v>
      </c>
      <c r="G4757" s="127" t="s">
        <v>771</v>
      </c>
      <c r="H4757" s="160">
        <v>17.149999999999999</v>
      </c>
      <c r="I4757" s="151">
        <v>1</v>
      </c>
      <c r="J4757" s="160">
        <v>17.149999999999999</v>
      </c>
      <c r="Q4757" s="47">
        <v>17.149999999999999</v>
      </c>
    </row>
    <row r="4758" spans="1:32" ht="14.25" outlineLevel="1">
      <c r="A4758" s="147"/>
      <c r="B4758" s="148"/>
      <c r="C4758" s="148" t="s">
        <v>97</v>
      </c>
      <c r="D4758" s="149"/>
      <c r="E4758" s="134"/>
      <c r="F4758" s="150">
        <v>10.37</v>
      </c>
      <c r="G4758" s="127" t="s">
        <v>98</v>
      </c>
      <c r="H4758" s="128">
        <v>10.37</v>
      </c>
      <c r="I4758" s="151">
        <v>1</v>
      </c>
      <c r="J4758" s="128">
        <v>10.37</v>
      </c>
    </row>
    <row r="4759" spans="1:32" ht="14.25" outlineLevel="1">
      <c r="A4759" s="147"/>
      <c r="B4759" s="148"/>
      <c r="C4759" s="148" t="s">
        <v>829</v>
      </c>
      <c r="D4759" s="149" t="s">
        <v>91</v>
      </c>
      <c r="E4759" s="134">
        <v>80</v>
      </c>
      <c r="F4759" s="150"/>
      <c r="G4759" s="127"/>
      <c r="H4759" s="128">
        <v>346.18</v>
      </c>
      <c r="I4759" s="151">
        <v>68</v>
      </c>
      <c r="J4759" s="128">
        <v>294.26</v>
      </c>
    </row>
    <row r="4760" spans="1:32" ht="14.25" outlineLevel="1">
      <c r="A4760" s="147"/>
      <c r="B4760" s="148"/>
      <c r="C4760" s="148" t="s">
        <v>830</v>
      </c>
      <c r="D4760" s="149" t="s">
        <v>91</v>
      </c>
      <c r="E4760" s="134">
        <v>60</v>
      </c>
      <c r="F4760" s="150"/>
      <c r="G4760" s="127"/>
      <c r="H4760" s="128">
        <v>259.64</v>
      </c>
      <c r="I4760" s="151">
        <v>48</v>
      </c>
      <c r="J4760" s="128">
        <v>207.71</v>
      </c>
    </row>
    <row r="4761" spans="1:32" ht="14.25" outlineLevel="1">
      <c r="A4761" s="152"/>
      <c r="B4761" s="153"/>
      <c r="C4761" s="153" t="s">
        <v>93</v>
      </c>
      <c r="D4761" s="154" t="s">
        <v>94</v>
      </c>
      <c r="E4761" s="155">
        <v>36</v>
      </c>
      <c r="F4761" s="156"/>
      <c r="G4761" s="157" t="s">
        <v>771</v>
      </c>
      <c r="H4761" s="158">
        <v>43.199999999999996</v>
      </c>
      <c r="I4761" s="159"/>
      <c r="J4761" s="158"/>
    </row>
    <row r="4762" spans="1:32" ht="15" outlineLevel="1">
      <c r="C4762" s="131" t="s">
        <v>95</v>
      </c>
      <c r="G4762" s="225">
        <v>1185.1199999999999</v>
      </c>
      <c r="H4762" s="225"/>
      <c r="I4762" s="225">
        <v>1081.27</v>
      </c>
      <c r="J4762" s="225"/>
      <c r="O4762" s="79">
        <v>1185.1199999999999</v>
      </c>
      <c r="P4762" s="79">
        <v>1081.27</v>
      </c>
    </row>
    <row r="4763" spans="1:32" ht="14.25" outlineLevel="1">
      <c r="A4763" s="152" t="s">
        <v>918</v>
      </c>
      <c r="B4763" s="153" t="s">
        <v>98</v>
      </c>
      <c r="C4763" s="153" t="s">
        <v>1829</v>
      </c>
      <c r="D4763" s="154" t="s">
        <v>454</v>
      </c>
      <c r="E4763" s="155">
        <v>1</v>
      </c>
      <c r="F4763" s="156">
        <v>20058.38</v>
      </c>
      <c r="G4763" s="157" t="s">
        <v>98</v>
      </c>
      <c r="H4763" s="158">
        <v>20058.38</v>
      </c>
      <c r="I4763" s="159">
        <v>1</v>
      </c>
      <c r="J4763" s="158">
        <v>20058.38</v>
      </c>
      <c r="R4763" s="47">
        <v>0</v>
      </c>
      <c r="S4763" s="47">
        <v>0</v>
      </c>
      <c r="T4763" s="47">
        <v>0</v>
      </c>
      <c r="U4763" s="47">
        <v>0</v>
      </c>
    </row>
    <row r="4764" spans="1:32" ht="15" outlineLevel="1">
      <c r="C4764" s="131" t="s">
        <v>95</v>
      </c>
      <c r="G4764" s="225">
        <v>20058.38</v>
      </c>
      <c r="H4764" s="225"/>
      <c r="I4764" s="225">
        <v>20058.38</v>
      </c>
      <c r="J4764" s="225"/>
      <c r="O4764" s="47">
        <v>20058.38</v>
      </c>
      <c r="P4764" s="47">
        <v>20058.38</v>
      </c>
    </row>
    <row r="4765" spans="1:32" outlineLevel="1"/>
    <row r="4766" spans="1:32" ht="15" outlineLevel="1">
      <c r="A4766" s="240" t="s">
        <v>1830</v>
      </c>
      <c r="B4766" s="240"/>
      <c r="C4766" s="240"/>
      <c r="D4766" s="240"/>
      <c r="E4766" s="240"/>
      <c r="F4766" s="240"/>
      <c r="G4766" s="225">
        <v>262685.32999999996</v>
      </c>
      <c r="H4766" s="225"/>
      <c r="I4766" s="225">
        <v>261352.31999999998</v>
      </c>
      <c r="J4766" s="225"/>
      <c r="AF4766" s="85" t="s">
        <v>1830</v>
      </c>
    </row>
    <row r="4767" spans="1:32" outlineLevel="1"/>
    <row r="4768" spans="1:32" outlineLevel="1"/>
    <row r="4769" spans="1:32" outlineLevel="1"/>
    <row r="4770" spans="1:32" ht="30" outlineLevel="1">
      <c r="A4770" s="240" t="s">
        <v>1831</v>
      </c>
      <c r="B4770" s="240"/>
      <c r="C4770" s="240"/>
      <c r="D4770" s="240"/>
      <c r="E4770" s="240"/>
      <c r="F4770" s="240"/>
      <c r="G4770" s="225">
        <v>262685.32999999996</v>
      </c>
      <c r="H4770" s="225"/>
      <c r="I4770" s="225">
        <v>261352.31999999998</v>
      </c>
      <c r="J4770" s="225"/>
      <c r="AF4770" s="85" t="s">
        <v>1831</v>
      </c>
    </row>
    <row r="4771" spans="1:32" outlineLevel="1"/>
    <row r="4772" spans="1:32" outlineLevel="1"/>
    <row r="4773" spans="1:32" outlineLevel="1"/>
    <row r="4774" spans="1:32" ht="16.5" outlineLevel="1">
      <c r="A4774" s="229" t="s">
        <v>1832</v>
      </c>
      <c r="B4774" s="229"/>
      <c r="C4774" s="229"/>
      <c r="D4774" s="229"/>
      <c r="E4774" s="229"/>
      <c r="F4774" s="229"/>
      <c r="G4774" s="229"/>
      <c r="H4774" s="229"/>
      <c r="I4774" s="229"/>
      <c r="J4774" s="229"/>
      <c r="AE4774" s="63" t="s">
        <v>1832</v>
      </c>
    </row>
    <row r="4775" spans="1:32" outlineLevel="1"/>
    <row r="4776" spans="1:32" ht="16.5" outlineLevel="1">
      <c r="A4776" s="229" t="s">
        <v>1833</v>
      </c>
      <c r="B4776" s="229"/>
      <c r="C4776" s="229"/>
      <c r="D4776" s="229"/>
      <c r="E4776" s="229"/>
      <c r="F4776" s="229"/>
      <c r="G4776" s="229"/>
      <c r="H4776" s="229"/>
      <c r="I4776" s="229"/>
      <c r="J4776" s="229"/>
      <c r="AE4776" s="63" t="s">
        <v>1833</v>
      </c>
    </row>
    <row r="4777" spans="1:32" ht="28.5" outlineLevel="1">
      <c r="A4777" s="147" t="s">
        <v>611</v>
      </c>
      <c r="B4777" s="148" t="s">
        <v>1834</v>
      </c>
      <c r="C4777" s="148" t="s">
        <v>1835</v>
      </c>
      <c r="D4777" s="149" t="s">
        <v>460</v>
      </c>
      <c r="E4777" s="134">
        <v>1</v>
      </c>
      <c r="F4777" s="150"/>
      <c r="G4777" s="127"/>
      <c r="H4777" s="128"/>
      <c r="I4777" s="151" t="s">
        <v>98</v>
      </c>
      <c r="J4777" s="128"/>
      <c r="R4777" s="47">
        <v>111.78</v>
      </c>
      <c r="S4777" s="47">
        <v>95.02</v>
      </c>
      <c r="T4777" s="47">
        <v>83.84</v>
      </c>
      <c r="U4777" s="47">
        <v>67.069999999999993</v>
      </c>
    </row>
    <row r="4778" spans="1:32" ht="14.25" outlineLevel="1">
      <c r="A4778" s="147"/>
      <c r="B4778" s="148"/>
      <c r="C4778" s="148" t="s">
        <v>88</v>
      </c>
      <c r="D4778" s="149"/>
      <c r="E4778" s="134"/>
      <c r="F4778" s="150">
        <v>112.01</v>
      </c>
      <c r="G4778" s="127" t="s">
        <v>771</v>
      </c>
      <c r="H4778" s="128">
        <v>134.41</v>
      </c>
      <c r="I4778" s="151">
        <v>1</v>
      </c>
      <c r="J4778" s="128">
        <v>134.41</v>
      </c>
      <c r="Q4778" s="47">
        <v>134.41</v>
      </c>
    </row>
    <row r="4779" spans="1:32" ht="14.25" outlineLevel="1">
      <c r="A4779" s="147"/>
      <c r="B4779" s="148"/>
      <c r="C4779" s="148" t="s">
        <v>89</v>
      </c>
      <c r="D4779" s="149"/>
      <c r="E4779" s="134"/>
      <c r="F4779" s="150">
        <v>39.6</v>
      </c>
      <c r="G4779" s="127" t="s">
        <v>771</v>
      </c>
      <c r="H4779" s="128">
        <v>47.52</v>
      </c>
      <c r="I4779" s="151">
        <v>1</v>
      </c>
      <c r="J4779" s="128">
        <v>47.52</v>
      </c>
    </row>
    <row r="4780" spans="1:32" ht="14.25" outlineLevel="1">
      <c r="A4780" s="147"/>
      <c r="B4780" s="148"/>
      <c r="C4780" s="148" t="s">
        <v>96</v>
      </c>
      <c r="D4780" s="149"/>
      <c r="E4780" s="134"/>
      <c r="F4780" s="150">
        <v>4.43</v>
      </c>
      <c r="G4780" s="127" t="s">
        <v>771</v>
      </c>
      <c r="H4780" s="160">
        <v>5.32</v>
      </c>
      <c r="I4780" s="151">
        <v>1</v>
      </c>
      <c r="J4780" s="160">
        <v>5.32</v>
      </c>
      <c r="Q4780" s="47">
        <v>5.32</v>
      </c>
    </row>
    <row r="4781" spans="1:32" ht="14.25" outlineLevel="1">
      <c r="A4781" s="147"/>
      <c r="B4781" s="148"/>
      <c r="C4781" s="148" t="s">
        <v>97</v>
      </c>
      <c r="D4781" s="149"/>
      <c r="E4781" s="134"/>
      <c r="F4781" s="150">
        <v>48.32</v>
      </c>
      <c r="G4781" s="127" t="s">
        <v>98</v>
      </c>
      <c r="H4781" s="128">
        <v>48.32</v>
      </c>
      <c r="I4781" s="151">
        <v>1</v>
      </c>
      <c r="J4781" s="128">
        <v>48.32</v>
      </c>
    </row>
    <row r="4782" spans="1:32" ht="14.25" outlineLevel="1">
      <c r="A4782" s="147"/>
      <c r="B4782" s="148"/>
      <c r="C4782" s="148" t="s">
        <v>829</v>
      </c>
      <c r="D4782" s="149" t="s">
        <v>91</v>
      </c>
      <c r="E4782" s="134">
        <v>80</v>
      </c>
      <c r="F4782" s="150"/>
      <c r="G4782" s="127"/>
      <c r="H4782" s="128">
        <v>111.78</v>
      </c>
      <c r="I4782" s="151">
        <v>68</v>
      </c>
      <c r="J4782" s="128">
        <v>95.02</v>
      </c>
    </row>
    <row r="4783" spans="1:32" ht="14.25" outlineLevel="1">
      <c r="A4783" s="147"/>
      <c r="B4783" s="148"/>
      <c r="C4783" s="148" t="s">
        <v>830</v>
      </c>
      <c r="D4783" s="149" t="s">
        <v>91</v>
      </c>
      <c r="E4783" s="134">
        <v>60</v>
      </c>
      <c r="F4783" s="150"/>
      <c r="G4783" s="127"/>
      <c r="H4783" s="128">
        <v>83.84</v>
      </c>
      <c r="I4783" s="151">
        <v>48</v>
      </c>
      <c r="J4783" s="128">
        <v>67.069999999999993</v>
      </c>
    </row>
    <row r="4784" spans="1:32" ht="14.25" outlineLevel="1">
      <c r="A4784" s="152"/>
      <c r="B4784" s="153"/>
      <c r="C4784" s="153" t="s">
        <v>93</v>
      </c>
      <c r="D4784" s="154" t="s">
        <v>94</v>
      </c>
      <c r="E4784" s="155">
        <v>10.1</v>
      </c>
      <c r="F4784" s="156"/>
      <c r="G4784" s="157" t="s">
        <v>771</v>
      </c>
      <c r="H4784" s="158">
        <v>12.12</v>
      </c>
      <c r="I4784" s="159"/>
      <c r="J4784" s="158"/>
    </row>
    <row r="4785" spans="1:32" ht="15" outlineLevel="1">
      <c r="C4785" s="131" t="s">
        <v>95</v>
      </c>
      <c r="G4785" s="225">
        <v>425.87</v>
      </c>
      <c r="H4785" s="225"/>
      <c r="I4785" s="225">
        <v>392.34</v>
      </c>
      <c r="J4785" s="225"/>
      <c r="O4785" s="79">
        <v>425.87</v>
      </c>
      <c r="P4785" s="79">
        <v>392.34</v>
      </c>
    </row>
    <row r="4786" spans="1:32" ht="28.5" outlineLevel="1">
      <c r="A4786" s="152" t="s">
        <v>616</v>
      </c>
      <c r="B4786" s="153" t="s">
        <v>98</v>
      </c>
      <c r="C4786" s="153" t="s">
        <v>1836</v>
      </c>
      <c r="D4786" s="154" t="s">
        <v>454</v>
      </c>
      <c r="E4786" s="155">
        <v>1</v>
      </c>
      <c r="F4786" s="156">
        <v>7808.64</v>
      </c>
      <c r="G4786" s="157" t="s">
        <v>98</v>
      </c>
      <c r="H4786" s="158">
        <v>7808.64</v>
      </c>
      <c r="I4786" s="159">
        <v>1</v>
      </c>
      <c r="J4786" s="158">
        <v>7808.64</v>
      </c>
      <c r="R4786" s="47">
        <v>0</v>
      </c>
      <c r="S4786" s="47">
        <v>0</v>
      </c>
      <c r="T4786" s="47">
        <v>0</v>
      </c>
      <c r="U4786" s="47">
        <v>0</v>
      </c>
    </row>
    <row r="4787" spans="1:32" ht="15" outlineLevel="1">
      <c r="C4787" s="131" t="s">
        <v>95</v>
      </c>
      <c r="G4787" s="225">
        <v>7808.64</v>
      </c>
      <c r="H4787" s="225"/>
      <c r="I4787" s="225">
        <v>7808.64</v>
      </c>
      <c r="J4787" s="225"/>
      <c r="O4787" s="47">
        <v>7808.64</v>
      </c>
      <c r="P4787" s="47">
        <v>7808.64</v>
      </c>
    </row>
    <row r="4788" spans="1:32" ht="14.25" outlineLevel="1">
      <c r="A4788" s="152" t="s">
        <v>617</v>
      </c>
      <c r="B4788" s="153" t="s">
        <v>98</v>
      </c>
      <c r="C4788" s="153" t="s">
        <v>1837</v>
      </c>
      <c r="D4788" s="154" t="s">
        <v>454</v>
      </c>
      <c r="E4788" s="155">
        <v>1</v>
      </c>
      <c r="F4788" s="156">
        <v>354.13</v>
      </c>
      <c r="G4788" s="157" t="s">
        <v>98</v>
      </c>
      <c r="H4788" s="158">
        <v>354.13</v>
      </c>
      <c r="I4788" s="159">
        <v>1</v>
      </c>
      <c r="J4788" s="158">
        <v>354.13</v>
      </c>
      <c r="R4788" s="47">
        <v>0</v>
      </c>
      <c r="S4788" s="47">
        <v>0</v>
      </c>
      <c r="T4788" s="47">
        <v>0</v>
      </c>
      <c r="U4788" s="47">
        <v>0</v>
      </c>
    </row>
    <row r="4789" spans="1:32" ht="15" outlineLevel="1">
      <c r="C4789" s="131" t="s">
        <v>95</v>
      </c>
      <c r="G4789" s="225">
        <v>354.13</v>
      </c>
      <c r="H4789" s="225"/>
      <c r="I4789" s="225">
        <v>354.13</v>
      </c>
      <c r="J4789" s="225"/>
      <c r="O4789" s="47">
        <v>354.13</v>
      </c>
      <c r="P4789" s="47">
        <v>354.13</v>
      </c>
    </row>
    <row r="4790" spans="1:32" outlineLevel="1"/>
    <row r="4791" spans="1:32" ht="15" outlineLevel="1">
      <c r="A4791" s="240" t="s">
        <v>1838</v>
      </c>
      <c r="B4791" s="240"/>
      <c r="C4791" s="240"/>
      <c r="D4791" s="240"/>
      <c r="E4791" s="240"/>
      <c r="F4791" s="240"/>
      <c r="G4791" s="225">
        <v>8588.64</v>
      </c>
      <c r="H4791" s="225"/>
      <c r="I4791" s="225">
        <v>8555.1099999999988</v>
      </c>
      <c r="J4791" s="225"/>
      <c r="AF4791" s="85" t="s">
        <v>1838</v>
      </c>
    </row>
    <row r="4792" spans="1:32" outlineLevel="1"/>
    <row r="4793" spans="1:32" outlineLevel="1"/>
    <row r="4794" spans="1:32" outlineLevel="1"/>
    <row r="4795" spans="1:32" ht="16.5" outlineLevel="1">
      <c r="A4795" s="229" t="s">
        <v>1839</v>
      </c>
      <c r="B4795" s="229"/>
      <c r="C4795" s="229"/>
      <c r="D4795" s="229"/>
      <c r="E4795" s="229"/>
      <c r="F4795" s="229"/>
      <c r="G4795" s="229"/>
      <c r="H4795" s="229"/>
      <c r="I4795" s="229"/>
      <c r="J4795" s="229"/>
      <c r="AE4795" s="63" t="s">
        <v>1839</v>
      </c>
    </row>
    <row r="4796" spans="1:32" ht="28.5" outlineLevel="1">
      <c r="A4796" s="147" t="s">
        <v>618</v>
      </c>
      <c r="B4796" s="148" t="s">
        <v>1834</v>
      </c>
      <c r="C4796" s="148" t="s">
        <v>1835</v>
      </c>
      <c r="D4796" s="149" t="s">
        <v>460</v>
      </c>
      <c r="E4796" s="134">
        <v>1</v>
      </c>
      <c r="F4796" s="150"/>
      <c r="G4796" s="127"/>
      <c r="H4796" s="128"/>
      <c r="I4796" s="151" t="s">
        <v>98</v>
      </c>
      <c r="J4796" s="128"/>
      <c r="R4796" s="47">
        <v>111.78</v>
      </c>
      <c r="S4796" s="47">
        <v>95.02</v>
      </c>
      <c r="T4796" s="47">
        <v>83.84</v>
      </c>
      <c r="U4796" s="47">
        <v>67.069999999999993</v>
      </c>
    </row>
    <row r="4797" spans="1:32" ht="14.25" outlineLevel="1">
      <c r="A4797" s="147"/>
      <c r="B4797" s="148"/>
      <c r="C4797" s="148" t="s">
        <v>88</v>
      </c>
      <c r="D4797" s="149"/>
      <c r="E4797" s="134"/>
      <c r="F4797" s="150">
        <v>112.01</v>
      </c>
      <c r="G4797" s="127" t="s">
        <v>771</v>
      </c>
      <c r="H4797" s="128">
        <v>134.41</v>
      </c>
      <c r="I4797" s="151">
        <v>1</v>
      </c>
      <c r="J4797" s="128">
        <v>134.41</v>
      </c>
      <c r="Q4797" s="47">
        <v>134.41</v>
      </c>
    </row>
    <row r="4798" spans="1:32" ht="14.25" outlineLevel="1">
      <c r="A4798" s="147"/>
      <c r="B4798" s="148"/>
      <c r="C4798" s="148" t="s">
        <v>89</v>
      </c>
      <c r="D4798" s="149"/>
      <c r="E4798" s="134"/>
      <c r="F4798" s="150">
        <v>39.6</v>
      </c>
      <c r="G4798" s="127" t="s">
        <v>771</v>
      </c>
      <c r="H4798" s="128">
        <v>47.52</v>
      </c>
      <c r="I4798" s="151">
        <v>1</v>
      </c>
      <c r="J4798" s="128">
        <v>47.52</v>
      </c>
    </row>
    <row r="4799" spans="1:32" ht="14.25" outlineLevel="1">
      <c r="A4799" s="147"/>
      <c r="B4799" s="148"/>
      <c r="C4799" s="148" t="s">
        <v>96</v>
      </c>
      <c r="D4799" s="149"/>
      <c r="E4799" s="134"/>
      <c r="F4799" s="150">
        <v>4.43</v>
      </c>
      <c r="G4799" s="127" t="s">
        <v>771</v>
      </c>
      <c r="H4799" s="160">
        <v>5.32</v>
      </c>
      <c r="I4799" s="151">
        <v>1</v>
      </c>
      <c r="J4799" s="160">
        <v>5.32</v>
      </c>
      <c r="Q4799" s="47">
        <v>5.32</v>
      </c>
    </row>
    <row r="4800" spans="1:32" ht="14.25" outlineLevel="1">
      <c r="A4800" s="147"/>
      <c r="B4800" s="148"/>
      <c r="C4800" s="148" t="s">
        <v>97</v>
      </c>
      <c r="D4800" s="149"/>
      <c r="E4800" s="134"/>
      <c r="F4800" s="150">
        <v>48.32</v>
      </c>
      <c r="G4800" s="127" t="s">
        <v>98</v>
      </c>
      <c r="H4800" s="128">
        <v>48.32</v>
      </c>
      <c r="I4800" s="151">
        <v>1</v>
      </c>
      <c r="J4800" s="128">
        <v>48.32</v>
      </c>
    </row>
    <row r="4801" spans="1:32" ht="14.25" outlineLevel="1">
      <c r="A4801" s="147"/>
      <c r="B4801" s="148"/>
      <c r="C4801" s="148" t="s">
        <v>829</v>
      </c>
      <c r="D4801" s="149" t="s">
        <v>91</v>
      </c>
      <c r="E4801" s="134">
        <v>80</v>
      </c>
      <c r="F4801" s="150"/>
      <c r="G4801" s="127"/>
      <c r="H4801" s="128">
        <v>111.78</v>
      </c>
      <c r="I4801" s="151">
        <v>68</v>
      </c>
      <c r="J4801" s="128">
        <v>95.02</v>
      </c>
    </row>
    <row r="4802" spans="1:32" ht="14.25" outlineLevel="1">
      <c r="A4802" s="147"/>
      <c r="B4802" s="148"/>
      <c r="C4802" s="148" t="s">
        <v>830</v>
      </c>
      <c r="D4802" s="149" t="s">
        <v>91</v>
      </c>
      <c r="E4802" s="134">
        <v>60</v>
      </c>
      <c r="F4802" s="150"/>
      <c r="G4802" s="127"/>
      <c r="H4802" s="128">
        <v>83.84</v>
      </c>
      <c r="I4802" s="151">
        <v>48</v>
      </c>
      <c r="J4802" s="128">
        <v>67.069999999999993</v>
      </c>
    </row>
    <row r="4803" spans="1:32" ht="14.25" outlineLevel="1">
      <c r="A4803" s="152"/>
      <c r="B4803" s="153"/>
      <c r="C4803" s="153" t="s">
        <v>93</v>
      </c>
      <c r="D4803" s="154" t="s">
        <v>94</v>
      </c>
      <c r="E4803" s="155">
        <v>10.1</v>
      </c>
      <c r="F4803" s="156"/>
      <c r="G4803" s="157" t="s">
        <v>771</v>
      </c>
      <c r="H4803" s="158">
        <v>12.12</v>
      </c>
      <c r="I4803" s="159"/>
      <c r="J4803" s="158"/>
    </row>
    <row r="4804" spans="1:32" ht="15" outlineLevel="1">
      <c r="C4804" s="131" t="s">
        <v>95</v>
      </c>
      <c r="G4804" s="225">
        <v>425.87</v>
      </c>
      <c r="H4804" s="225"/>
      <c r="I4804" s="225">
        <v>392.34</v>
      </c>
      <c r="J4804" s="225"/>
      <c r="O4804" s="79">
        <v>425.87</v>
      </c>
      <c r="P4804" s="79">
        <v>392.34</v>
      </c>
    </row>
    <row r="4805" spans="1:32" ht="28.5" outlineLevel="1">
      <c r="A4805" s="152" t="s">
        <v>619</v>
      </c>
      <c r="B4805" s="153" t="s">
        <v>98</v>
      </c>
      <c r="C4805" s="153" t="s">
        <v>1840</v>
      </c>
      <c r="D4805" s="154" t="s">
        <v>454</v>
      </c>
      <c r="E4805" s="155">
        <v>1</v>
      </c>
      <c r="F4805" s="156">
        <v>4133.9799999999996</v>
      </c>
      <c r="G4805" s="157" t="s">
        <v>98</v>
      </c>
      <c r="H4805" s="158">
        <v>4133.9799999999996</v>
      </c>
      <c r="I4805" s="159">
        <v>1</v>
      </c>
      <c r="J4805" s="158">
        <v>4133.9799999999996</v>
      </c>
      <c r="R4805" s="47">
        <v>0</v>
      </c>
      <c r="S4805" s="47">
        <v>0</v>
      </c>
      <c r="T4805" s="47">
        <v>0</v>
      </c>
      <c r="U4805" s="47">
        <v>0</v>
      </c>
    </row>
    <row r="4806" spans="1:32" ht="15" outlineLevel="1">
      <c r="C4806" s="131" t="s">
        <v>95</v>
      </c>
      <c r="G4806" s="225">
        <v>4133.9799999999996</v>
      </c>
      <c r="H4806" s="225"/>
      <c r="I4806" s="225">
        <v>4133.9799999999996</v>
      </c>
      <c r="J4806" s="225"/>
      <c r="O4806" s="47">
        <v>4133.9799999999996</v>
      </c>
      <c r="P4806" s="47">
        <v>4133.9799999999996</v>
      </c>
    </row>
    <row r="4807" spans="1:32" ht="14.25" outlineLevel="1">
      <c r="A4807" s="152" t="s">
        <v>620</v>
      </c>
      <c r="B4807" s="153" t="s">
        <v>98</v>
      </c>
      <c r="C4807" s="153" t="s">
        <v>1837</v>
      </c>
      <c r="D4807" s="154" t="s">
        <v>454</v>
      </c>
      <c r="E4807" s="155">
        <v>1</v>
      </c>
      <c r="F4807" s="156">
        <v>354.13</v>
      </c>
      <c r="G4807" s="157" t="s">
        <v>98</v>
      </c>
      <c r="H4807" s="158">
        <v>354.13</v>
      </c>
      <c r="I4807" s="159">
        <v>1</v>
      </c>
      <c r="J4807" s="158">
        <v>354.13</v>
      </c>
      <c r="R4807" s="47">
        <v>0</v>
      </c>
      <c r="S4807" s="47">
        <v>0</v>
      </c>
      <c r="T4807" s="47">
        <v>0</v>
      </c>
      <c r="U4807" s="47">
        <v>0</v>
      </c>
    </row>
    <row r="4808" spans="1:32" ht="15" outlineLevel="1">
      <c r="C4808" s="131" t="s">
        <v>95</v>
      </c>
      <c r="G4808" s="225">
        <v>354.13</v>
      </c>
      <c r="H4808" s="225"/>
      <c r="I4808" s="225">
        <v>354.13</v>
      </c>
      <c r="J4808" s="225"/>
      <c r="O4808" s="47">
        <v>354.13</v>
      </c>
      <c r="P4808" s="47">
        <v>354.13</v>
      </c>
    </row>
    <row r="4809" spans="1:32" outlineLevel="1"/>
    <row r="4810" spans="1:32" ht="15" outlineLevel="1">
      <c r="A4810" s="240" t="s">
        <v>1841</v>
      </c>
      <c r="B4810" s="240"/>
      <c r="C4810" s="240"/>
      <c r="D4810" s="240"/>
      <c r="E4810" s="240"/>
      <c r="F4810" s="240"/>
      <c r="G4810" s="225">
        <v>4913.9799999999996</v>
      </c>
      <c r="H4810" s="225"/>
      <c r="I4810" s="225">
        <v>4880.45</v>
      </c>
      <c r="J4810" s="225"/>
      <c r="AF4810" s="85" t="s">
        <v>1841</v>
      </c>
    </row>
    <row r="4811" spans="1:32" outlineLevel="1"/>
    <row r="4812" spans="1:32" outlineLevel="1"/>
    <row r="4813" spans="1:32" outlineLevel="1"/>
    <row r="4814" spans="1:32" ht="16.5" outlineLevel="1">
      <c r="A4814" s="229" t="s">
        <v>1842</v>
      </c>
      <c r="B4814" s="229"/>
      <c r="C4814" s="229"/>
      <c r="D4814" s="229"/>
      <c r="E4814" s="229"/>
      <c r="F4814" s="229"/>
      <c r="G4814" s="229"/>
      <c r="H4814" s="229"/>
      <c r="I4814" s="229"/>
      <c r="J4814" s="229"/>
      <c r="AE4814" s="63" t="s">
        <v>1842</v>
      </c>
    </row>
    <row r="4815" spans="1:32" ht="28.5" outlineLevel="1">
      <c r="A4815" s="147" t="s">
        <v>621</v>
      </c>
      <c r="B4815" s="148" t="s">
        <v>1834</v>
      </c>
      <c r="C4815" s="148" t="s">
        <v>1835</v>
      </c>
      <c r="D4815" s="149" t="s">
        <v>460</v>
      </c>
      <c r="E4815" s="134">
        <v>1</v>
      </c>
      <c r="F4815" s="150"/>
      <c r="G4815" s="127"/>
      <c r="H4815" s="128"/>
      <c r="I4815" s="151" t="s">
        <v>98</v>
      </c>
      <c r="J4815" s="128"/>
      <c r="R4815" s="47">
        <v>111.78</v>
      </c>
      <c r="S4815" s="47">
        <v>95.02</v>
      </c>
      <c r="T4815" s="47">
        <v>83.84</v>
      </c>
      <c r="U4815" s="47">
        <v>67.069999999999993</v>
      </c>
    </row>
    <row r="4816" spans="1:32" ht="14.25" outlineLevel="1">
      <c r="A4816" s="147"/>
      <c r="B4816" s="148"/>
      <c r="C4816" s="148" t="s">
        <v>88</v>
      </c>
      <c r="D4816" s="149"/>
      <c r="E4816" s="134"/>
      <c r="F4816" s="150">
        <v>112.01</v>
      </c>
      <c r="G4816" s="127" t="s">
        <v>771</v>
      </c>
      <c r="H4816" s="128">
        <v>134.41</v>
      </c>
      <c r="I4816" s="151">
        <v>1</v>
      </c>
      <c r="J4816" s="128">
        <v>134.41</v>
      </c>
      <c r="Q4816" s="47">
        <v>134.41</v>
      </c>
    </row>
    <row r="4817" spans="1:32" ht="14.25" outlineLevel="1">
      <c r="A4817" s="147"/>
      <c r="B4817" s="148"/>
      <c r="C4817" s="148" t="s">
        <v>89</v>
      </c>
      <c r="D4817" s="149"/>
      <c r="E4817" s="134"/>
      <c r="F4817" s="150">
        <v>39.6</v>
      </c>
      <c r="G4817" s="127" t="s">
        <v>771</v>
      </c>
      <c r="H4817" s="128">
        <v>47.52</v>
      </c>
      <c r="I4817" s="151">
        <v>1</v>
      </c>
      <c r="J4817" s="128">
        <v>47.52</v>
      </c>
    </row>
    <row r="4818" spans="1:32" ht="14.25" outlineLevel="1">
      <c r="A4818" s="147"/>
      <c r="B4818" s="148"/>
      <c r="C4818" s="148" t="s">
        <v>96</v>
      </c>
      <c r="D4818" s="149"/>
      <c r="E4818" s="134"/>
      <c r="F4818" s="150">
        <v>4.43</v>
      </c>
      <c r="G4818" s="127" t="s">
        <v>771</v>
      </c>
      <c r="H4818" s="160">
        <v>5.32</v>
      </c>
      <c r="I4818" s="151">
        <v>1</v>
      </c>
      <c r="J4818" s="160">
        <v>5.32</v>
      </c>
      <c r="Q4818" s="47">
        <v>5.32</v>
      </c>
    </row>
    <row r="4819" spans="1:32" ht="14.25" outlineLevel="1">
      <c r="A4819" s="147"/>
      <c r="B4819" s="148"/>
      <c r="C4819" s="148" t="s">
        <v>97</v>
      </c>
      <c r="D4819" s="149"/>
      <c r="E4819" s="134"/>
      <c r="F4819" s="150">
        <v>48.32</v>
      </c>
      <c r="G4819" s="127" t="s">
        <v>98</v>
      </c>
      <c r="H4819" s="128">
        <v>48.32</v>
      </c>
      <c r="I4819" s="151">
        <v>1</v>
      </c>
      <c r="J4819" s="128">
        <v>48.32</v>
      </c>
    </row>
    <row r="4820" spans="1:32" ht="14.25" outlineLevel="1">
      <c r="A4820" s="147"/>
      <c r="B4820" s="148"/>
      <c r="C4820" s="148" t="s">
        <v>829</v>
      </c>
      <c r="D4820" s="149" t="s">
        <v>91</v>
      </c>
      <c r="E4820" s="134">
        <v>80</v>
      </c>
      <c r="F4820" s="150"/>
      <c r="G4820" s="127"/>
      <c r="H4820" s="128">
        <v>111.78</v>
      </c>
      <c r="I4820" s="151">
        <v>68</v>
      </c>
      <c r="J4820" s="128">
        <v>95.02</v>
      </c>
    </row>
    <row r="4821" spans="1:32" ht="14.25" outlineLevel="1">
      <c r="A4821" s="147"/>
      <c r="B4821" s="148"/>
      <c r="C4821" s="148" t="s">
        <v>830</v>
      </c>
      <c r="D4821" s="149" t="s">
        <v>91</v>
      </c>
      <c r="E4821" s="134">
        <v>60</v>
      </c>
      <c r="F4821" s="150"/>
      <c r="G4821" s="127"/>
      <c r="H4821" s="128">
        <v>83.84</v>
      </c>
      <c r="I4821" s="151">
        <v>48</v>
      </c>
      <c r="J4821" s="128">
        <v>67.069999999999993</v>
      </c>
    </row>
    <row r="4822" spans="1:32" ht="14.25" outlineLevel="1">
      <c r="A4822" s="152"/>
      <c r="B4822" s="153"/>
      <c r="C4822" s="153" t="s">
        <v>93</v>
      </c>
      <c r="D4822" s="154" t="s">
        <v>94</v>
      </c>
      <c r="E4822" s="155">
        <v>10.1</v>
      </c>
      <c r="F4822" s="156"/>
      <c r="G4822" s="157" t="s">
        <v>771</v>
      </c>
      <c r="H4822" s="158">
        <v>12.12</v>
      </c>
      <c r="I4822" s="159"/>
      <c r="J4822" s="158"/>
    </row>
    <row r="4823" spans="1:32" ht="15" outlineLevel="1">
      <c r="C4823" s="131" t="s">
        <v>95</v>
      </c>
      <c r="G4823" s="225">
        <v>425.87</v>
      </c>
      <c r="H4823" s="225"/>
      <c r="I4823" s="225">
        <v>392.34</v>
      </c>
      <c r="J4823" s="225"/>
      <c r="O4823" s="79">
        <v>425.87</v>
      </c>
      <c r="P4823" s="79">
        <v>392.34</v>
      </c>
    </row>
    <row r="4824" spans="1:32" ht="28.5" outlineLevel="1">
      <c r="A4824" s="152" t="s">
        <v>622</v>
      </c>
      <c r="B4824" s="153" t="s">
        <v>98</v>
      </c>
      <c r="C4824" s="153" t="s">
        <v>1843</v>
      </c>
      <c r="D4824" s="154" t="s">
        <v>454</v>
      </c>
      <c r="E4824" s="155">
        <v>1</v>
      </c>
      <c r="F4824" s="156">
        <v>2788.8</v>
      </c>
      <c r="G4824" s="157" t="s">
        <v>98</v>
      </c>
      <c r="H4824" s="158">
        <v>2788.8</v>
      </c>
      <c r="I4824" s="159">
        <v>1</v>
      </c>
      <c r="J4824" s="158">
        <v>2788.8</v>
      </c>
      <c r="R4824" s="47">
        <v>0</v>
      </c>
      <c r="S4824" s="47">
        <v>0</v>
      </c>
      <c r="T4824" s="47">
        <v>0</v>
      </c>
      <c r="U4824" s="47">
        <v>0</v>
      </c>
    </row>
    <row r="4825" spans="1:32" ht="15" outlineLevel="1">
      <c r="C4825" s="131" t="s">
        <v>95</v>
      </c>
      <c r="G4825" s="225">
        <v>2788.8</v>
      </c>
      <c r="H4825" s="225"/>
      <c r="I4825" s="225">
        <v>2788.8</v>
      </c>
      <c r="J4825" s="225"/>
      <c r="O4825" s="47">
        <v>2788.8</v>
      </c>
      <c r="P4825" s="47">
        <v>2788.8</v>
      </c>
    </row>
    <row r="4826" spans="1:32" ht="14.25" outlineLevel="1">
      <c r="A4826" s="152" t="s">
        <v>623</v>
      </c>
      <c r="B4826" s="153" t="s">
        <v>98</v>
      </c>
      <c r="C4826" s="153" t="s">
        <v>1837</v>
      </c>
      <c r="D4826" s="154" t="s">
        <v>454</v>
      </c>
      <c r="E4826" s="155">
        <v>1</v>
      </c>
      <c r="F4826" s="156">
        <v>354.13</v>
      </c>
      <c r="G4826" s="157" t="s">
        <v>98</v>
      </c>
      <c r="H4826" s="158">
        <v>354.13</v>
      </c>
      <c r="I4826" s="159">
        <v>1</v>
      </c>
      <c r="J4826" s="158">
        <v>354.13</v>
      </c>
      <c r="R4826" s="47">
        <v>0</v>
      </c>
      <c r="S4826" s="47">
        <v>0</v>
      </c>
      <c r="T4826" s="47">
        <v>0</v>
      </c>
      <c r="U4826" s="47">
        <v>0</v>
      </c>
    </row>
    <row r="4827" spans="1:32" ht="15" outlineLevel="1">
      <c r="C4827" s="131" t="s">
        <v>95</v>
      </c>
      <c r="G4827" s="225">
        <v>354.13</v>
      </c>
      <c r="H4827" s="225"/>
      <c r="I4827" s="225">
        <v>354.13</v>
      </c>
      <c r="J4827" s="225"/>
      <c r="O4827" s="47">
        <v>354.13</v>
      </c>
      <c r="P4827" s="47">
        <v>354.13</v>
      </c>
    </row>
    <row r="4828" spans="1:32" outlineLevel="1"/>
    <row r="4829" spans="1:32" ht="15" outlineLevel="1">
      <c r="A4829" s="240" t="s">
        <v>1844</v>
      </c>
      <c r="B4829" s="240"/>
      <c r="C4829" s="240"/>
      <c r="D4829" s="240"/>
      <c r="E4829" s="240"/>
      <c r="F4829" s="240"/>
      <c r="G4829" s="225">
        <v>3568.8</v>
      </c>
      <c r="H4829" s="225"/>
      <c r="I4829" s="225">
        <v>3535.2700000000004</v>
      </c>
      <c r="J4829" s="225"/>
      <c r="AF4829" s="85" t="s">
        <v>1844</v>
      </c>
    </row>
    <row r="4830" spans="1:32" outlineLevel="1"/>
    <row r="4831" spans="1:32" outlineLevel="1"/>
    <row r="4832" spans="1:32" outlineLevel="1"/>
    <row r="4833" spans="1:32" ht="15" outlineLevel="1">
      <c r="A4833" s="240" t="s">
        <v>1845</v>
      </c>
      <c r="B4833" s="240"/>
      <c r="C4833" s="240"/>
      <c r="D4833" s="240"/>
      <c r="E4833" s="240"/>
      <c r="F4833" s="240"/>
      <c r="G4833" s="225">
        <v>17071.420000000002</v>
      </c>
      <c r="H4833" s="225"/>
      <c r="I4833" s="225">
        <v>16970.829999999998</v>
      </c>
      <c r="J4833" s="225"/>
      <c r="AF4833" s="85" t="s">
        <v>1845</v>
      </c>
    </row>
    <row r="4834" spans="1:32" outlineLevel="1"/>
    <row r="4835" spans="1:32" outlineLevel="1"/>
    <row r="4836" spans="1:32" outlineLevel="1"/>
    <row r="4837" spans="1:32" ht="16.5" outlineLevel="1">
      <c r="A4837" s="229" t="s">
        <v>1846</v>
      </c>
      <c r="B4837" s="229"/>
      <c r="C4837" s="229"/>
      <c r="D4837" s="229"/>
      <c r="E4837" s="229"/>
      <c r="F4837" s="229"/>
      <c r="G4837" s="229"/>
      <c r="H4837" s="229"/>
      <c r="I4837" s="229"/>
      <c r="J4837" s="229"/>
      <c r="AE4837" s="63" t="s">
        <v>1846</v>
      </c>
    </row>
    <row r="4838" spans="1:32" ht="28.5" outlineLevel="1">
      <c r="A4838" s="147" t="s">
        <v>624</v>
      </c>
      <c r="B4838" s="148" t="s">
        <v>826</v>
      </c>
      <c r="C4838" s="148" t="s">
        <v>827</v>
      </c>
      <c r="D4838" s="149" t="s">
        <v>828</v>
      </c>
      <c r="E4838" s="134">
        <v>2</v>
      </c>
      <c r="F4838" s="150"/>
      <c r="G4838" s="127"/>
      <c r="H4838" s="128"/>
      <c r="I4838" s="151" t="s">
        <v>98</v>
      </c>
      <c r="J4838" s="128"/>
      <c r="R4838" s="47">
        <v>344.85</v>
      </c>
      <c r="S4838" s="47">
        <v>293.12</v>
      </c>
      <c r="T4838" s="47">
        <v>235.95</v>
      </c>
      <c r="U4838" s="47">
        <v>188.76</v>
      </c>
    </row>
    <row r="4839" spans="1:32" ht="14.25" outlineLevel="1">
      <c r="A4839" s="147"/>
      <c r="B4839" s="148"/>
      <c r="C4839" s="148" t="s">
        <v>88</v>
      </c>
      <c r="D4839" s="149"/>
      <c r="E4839" s="134"/>
      <c r="F4839" s="150">
        <v>140.44999999999999</v>
      </c>
      <c r="G4839" s="127" t="s">
        <v>771</v>
      </c>
      <c r="H4839" s="128">
        <v>337.08</v>
      </c>
      <c r="I4839" s="151">
        <v>1</v>
      </c>
      <c r="J4839" s="128">
        <v>337.08</v>
      </c>
      <c r="Q4839" s="47">
        <v>337.08</v>
      </c>
    </row>
    <row r="4840" spans="1:32" ht="14.25" outlineLevel="1">
      <c r="A4840" s="147"/>
      <c r="B4840" s="148"/>
      <c r="C4840" s="148" t="s">
        <v>89</v>
      </c>
      <c r="D4840" s="149"/>
      <c r="E4840" s="134"/>
      <c r="F4840" s="150">
        <v>177.46</v>
      </c>
      <c r="G4840" s="127" t="s">
        <v>771</v>
      </c>
      <c r="H4840" s="128">
        <v>425.9</v>
      </c>
      <c r="I4840" s="151">
        <v>1</v>
      </c>
      <c r="J4840" s="128">
        <v>425.9</v>
      </c>
    </row>
    <row r="4841" spans="1:32" ht="14.25" outlineLevel="1">
      <c r="A4841" s="147"/>
      <c r="B4841" s="148"/>
      <c r="C4841" s="148" t="s">
        <v>96</v>
      </c>
      <c r="D4841" s="149"/>
      <c r="E4841" s="134"/>
      <c r="F4841" s="150">
        <v>10.8</v>
      </c>
      <c r="G4841" s="127" t="s">
        <v>771</v>
      </c>
      <c r="H4841" s="160">
        <v>25.92</v>
      </c>
      <c r="I4841" s="151">
        <v>1</v>
      </c>
      <c r="J4841" s="160">
        <v>25.92</v>
      </c>
      <c r="Q4841" s="47">
        <v>25.92</v>
      </c>
    </row>
    <row r="4842" spans="1:32" ht="14.25" outlineLevel="1">
      <c r="A4842" s="147"/>
      <c r="B4842" s="148"/>
      <c r="C4842" s="148" t="s">
        <v>97</v>
      </c>
      <c r="D4842" s="149"/>
      <c r="E4842" s="134"/>
      <c r="F4842" s="150">
        <v>96.23</v>
      </c>
      <c r="G4842" s="127" t="s">
        <v>98</v>
      </c>
      <c r="H4842" s="128">
        <v>192.46</v>
      </c>
      <c r="I4842" s="151">
        <v>1</v>
      </c>
      <c r="J4842" s="128">
        <v>192.46</v>
      </c>
    </row>
    <row r="4843" spans="1:32" ht="14.25" outlineLevel="1">
      <c r="A4843" s="147"/>
      <c r="B4843" s="148"/>
      <c r="C4843" s="148" t="s">
        <v>829</v>
      </c>
      <c r="D4843" s="149" t="s">
        <v>91</v>
      </c>
      <c r="E4843" s="134">
        <v>95</v>
      </c>
      <c r="F4843" s="150"/>
      <c r="G4843" s="127"/>
      <c r="H4843" s="128">
        <v>344.85</v>
      </c>
      <c r="I4843" s="151">
        <v>80.75</v>
      </c>
      <c r="J4843" s="128">
        <v>293.12</v>
      </c>
    </row>
    <row r="4844" spans="1:32" ht="14.25" outlineLevel="1">
      <c r="A4844" s="147"/>
      <c r="B4844" s="148"/>
      <c r="C4844" s="148" t="s">
        <v>830</v>
      </c>
      <c r="D4844" s="149" t="s">
        <v>91</v>
      </c>
      <c r="E4844" s="134">
        <v>65</v>
      </c>
      <c r="F4844" s="150"/>
      <c r="G4844" s="127"/>
      <c r="H4844" s="128">
        <v>235.95</v>
      </c>
      <c r="I4844" s="151">
        <v>52</v>
      </c>
      <c r="J4844" s="128">
        <v>188.76</v>
      </c>
    </row>
    <row r="4845" spans="1:32" ht="14.25" outlineLevel="1">
      <c r="A4845" s="152"/>
      <c r="B4845" s="153"/>
      <c r="C4845" s="153" t="s">
        <v>93</v>
      </c>
      <c r="D4845" s="154" t="s">
        <v>94</v>
      </c>
      <c r="E4845" s="155">
        <v>14.6</v>
      </c>
      <c r="F4845" s="156"/>
      <c r="G4845" s="157" t="s">
        <v>771</v>
      </c>
      <c r="H4845" s="158">
        <v>35.04</v>
      </c>
      <c r="I4845" s="159"/>
      <c r="J4845" s="158"/>
    </row>
    <row r="4846" spans="1:32" ht="15" outlineLevel="1">
      <c r="C4846" s="131" t="s">
        <v>95</v>
      </c>
      <c r="G4846" s="225">
        <v>1536.2399999999998</v>
      </c>
      <c r="H4846" s="225"/>
      <c r="I4846" s="225">
        <v>1437.3200000000002</v>
      </c>
      <c r="J4846" s="225"/>
      <c r="O4846" s="79">
        <v>1536.2399999999998</v>
      </c>
      <c r="P4846" s="79">
        <v>1437.3200000000002</v>
      </c>
    </row>
    <row r="4847" spans="1:32" ht="42.75" outlineLevel="1">
      <c r="A4847" s="152" t="s">
        <v>631</v>
      </c>
      <c r="B4847" s="153" t="s">
        <v>98</v>
      </c>
      <c r="C4847" s="153" t="s">
        <v>1847</v>
      </c>
      <c r="D4847" s="154" t="s">
        <v>454</v>
      </c>
      <c r="E4847" s="155">
        <v>1</v>
      </c>
      <c r="F4847" s="156">
        <v>0</v>
      </c>
      <c r="G4847" s="157" t="s">
        <v>98</v>
      </c>
      <c r="H4847" s="158">
        <v>0</v>
      </c>
      <c r="I4847" s="159">
        <v>1</v>
      </c>
      <c r="J4847" s="158">
        <v>0</v>
      </c>
      <c r="R4847" s="47">
        <v>0</v>
      </c>
      <c r="S4847" s="47">
        <v>0</v>
      </c>
      <c r="T4847" s="47">
        <v>0</v>
      </c>
      <c r="U4847" s="47">
        <v>0</v>
      </c>
    </row>
    <row r="4848" spans="1:32" ht="15" outlineLevel="1">
      <c r="C4848" s="131" t="s">
        <v>95</v>
      </c>
      <c r="G4848" s="225">
        <v>0</v>
      </c>
      <c r="H4848" s="225"/>
      <c r="I4848" s="225">
        <v>0</v>
      </c>
      <c r="J4848" s="225"/>
      <c r="O4848" s="47">
        <v>0</v>
      </c>
      <c r="P4848" s="47">
        <v>0</v>
      </c>
    </row>
    <row r="4849" spans="1:32" ht="42.75" outlineLevel="1">
      <c r="A4849" s="152" t="s">
        <v>819</v>
      </c>
      <c r="B4849" s="153" t="s">
        <v>98</v>
      </c>
      <c r="C4849" s="153" t="s">
        <v>1848</v>
      </c>
      <c r="D4849" s="154" t="s">
        <v>454</v>
      </c>
      <c r="E4849" s="155">
        <v>1</v>
      </c>
      <c r="F4849" s="156">
        <v>0</v>
      </c>
      <c r="G4849" s="157" t="s">
        <v>98</v>
      </c>
      <c r="H4849" s="158">
        <v>0</v>
      </c>
      <c r="I4849" s="159">
        <v>1</v>
      </c>
      <c r="J4849" s="158">
        <v>0</v>
      </c>
      <c r="R4849" s="47">
        <v>0</v>
      </c>
      <c r="S4849" s="47">
        <v>0</v>
      </c>
      <c r="T4849" s="47">
        <v>0</v>
      </c>
      <c r="U4849" s="47">
        <v>0</v>
      </c>
    </row>
    <row r="4850" spans="1:32" ht="15" outlineLevel="1">
      <c r="C4850" s="131" t="s">
        <v>95</v>
      </c>
      <c r="G4850" s="225">
        <v>0</v>
      </c>
      <c r="H4850" s="225"/>
      <c r="I4850" s="225">
        <v>0</v>
      </c>
      <c r="J4850" s="225"/>
      <c r="O4850" s="47">
        <v>0</v>
      </c>
      <c r="P4850" s="47">
        <v>0</v>
      </c>
    </row>
    <row r="4851" spans="1:32" outlineLevel="1"/>
    <row r="4852" spans="1:32" ht="15" outlineLevel="1">
      <c r="A4852" s="240" t="s">
        <v>1849</v>
      </c>
      <c r="B4852" s="240"/>
      <c r="C4852" s="240"/>
      <c r="D4852" s="240"/>
      <c r="E4852" s="240"/>
      <c r="F4852" s="240"/>
      <c r="G4852" s="225">
        <v>1536.2399999999998</v>
      </c>
      <c r="H4852" s="225"/>
      <c r="I4852" s="225">
        <v>1437.3200000000002</v>
      </c>
      <c r="J4852" s="225"/>
      <c r="AF4852" s="85" t="s">
        <v>1849</v>
      </c>
    </row>
    <row r="4853" spans="1:32" outlineLevel="1"/>
    <row r="4854" spans="1:32" outlineLevel="1"/>
    <row r="4855" spans="1:32" outlineLevel="1"/>
    <row r="4856" spans="1:32" ht="16.5" outlineLevel="1">
      <c r="A4856" s="229" t="s">
        <v>1850</v>
      </c>
      <c r="B4856" s="229"/>
      <c r="C4856" s="229"/>
      <c r="D4856" s="229"/>
      <c r="E4856" s="229"/>
      <c r="F4856" s="229"/>
      <c r="G4856" s="229"/>
      <c r="H4856" s="229"/>
      <c r="I4856" s="229"/>
      <c r="J4856" s="229"/>
      <c r="AE4856" s="63" t="s">
        <v>1850</v>
      </c>
    </row>
    <row r="4857" spans="1:32" ht="68.25" outlineLevel="1">
      <c r="A4857" s="152" t="s">
        <v>633</v>
      </c>
      <c r="B4857" s="153" t="s">
        <v>98</v>
      </c>
      <c r="C4857" s="153" t="s">
        <v>283</v>
      </c>
      <c r="D4857" s="154" t="s">
        <v>454</v>
      </c>
      <c r="E4857" s="155">
        <v>8</v>
      </c>
      <c r="F4857" s="156">
        <v>1236.8599999999999</v>
      </c>
      <c r="G4857" s="157" t="s">
        <v>98</v>
      </c>
      <c r="H4857" s="158">
        <v>9894.8799999999992</v>
      </c>
      <c r="I4857" s="159">
        <v>1</v>
      </c>
      <c r="J4857" s="158">
        <v>9894.8799999999992</v>
      </c>
      <c r="R4857" s="47">
        <v>0</v>
      </c>
      <c r="S4857" s="47">
        <v>0</v>
      </c>
      <c r="T4857" s="47">
        <v>0</v>
      </c>
      <c r="U4857" s="47">
        <v>0</v>
      </c>
    </row>
    <row r="4858" spans="1:32" ht="15" outlineLevel="1">
      <c r="C4858" s="131" t="s">
        <v>95</v>
      </c>
      <c r="G4858" s="225">
        <v>9894.8799999999992</v>
      </c>
      <c r="H4858" s="225"/>
      <c r="I4858" s="225">
        <v>9894.8799999999992</v>
      </c>
      <c r="J4858" s="225"/>
      <c r="O4858" s="47">
        <v>9894.8799999999992</v>
      </c>
      <c r="P4858" s="47">
        <v>9894.8799999999992</v>
      </c>
    </row>
    <row r="4859" spans="1:32" ht="39.75" outlineLevel="1">
      <c r="A4859" s="152" t="s">
        <v>634</v>
      </c>
      <c r="B4859" s="153" t="s">
        <v>98</v>
      </c>
      <c r="C4859" s="153" t="s">
        <v>284</v>
      </c>
      <c r="D4859" s="154" t="s">
        <v>454</v>
      </c>
      <c r="E4859" s="155">
        <v>1</v>
      </c>
      <c r="F4859" s="156">
        <v>662.7</v>
      </c>
      <c r="G4859" s="157" t="s">
        <v>98</v>
      </c>
      <c r="H4859" s="158">
        <v>662.7</v>
      </c>
      <c r="I4859" s="159">
        <v>1</v>
      </c>
      <c r="J4859" s="158">
        <v>662.7</v>
      </c>
      <c r="R4859" s="47">
        <v>0</v>
      </c>
      <c r="S4859" s="47">
        <v>0</v>
      </c>
      <c r="T4859" s="47">
        <v>0</v>
      </c>
      <c r="U4859" s="47">
        <v>0</v>
      </c>
    </row>
    <row r="4860" spans="1:32" ht="15" outlineLevel="1">
      <c r="C4860" s="131" t="s">
        <v>95</v>
      </c>
      <c r="G4860" s="225">
        <v>662.7</v>
      </c>
      <c r="H4860" s="225"/>
      <c r="I4860" s="225">
        <v>662.7</v>
      </c>
      <c r="J4860" s="225"/>
      <c r="O4860" s="47">
        <v>662.7</v>
      </c>
      <c r="P4860" s="47">
        <v>662.7</v>
      </c>
    </row>
    <row r="4861" spans="1:32" ht="71.25" outlineLevel="1">
      <c r="A4861" s="147" t="s">
        <v>1089</v>
      </c>
      <c r="B4861" s="148" t="s">
        <v>902</v>
      </c>
      <c r="C4861" s="148" t="s">
        <v>903</v>
      </c>
      <c r="D4861" s="149" t="s">
        <v>530</v>
      </c>
      <c r="E4861" s="134">
        <v>23.05</v>
      </c>
      <c r="F4861" s="150"/>
      <c r="G4861" s="127"/>
      <c r="H4861" s="128"/>
      <c r="I4861" s="151" t="s">
        <v>98</v>
      </c>
      <c r="J4861" s="128"/>
      <c r="R4861" s="47">
        <v>10267.209999999999</v>
      </c>
      <c r="S4861" s="47">
        <v>8727.1299999999992</v>
      </c>
      <c r="T4861" s="47">
        <v>7024.93</v>
      </c>
      <c r="U4861" s="47">
        <v>5619.95</v>
      </c>
    </row>
    <row r="4862" spans="1:32" outlineLevel="1">
      <c r="C4862" s="163" t="s">
        <v>1851</v>
      </c>
    </row>
    <row r="4863" spans="1:32" ht="14.25" outlineLevel="1">
      <c r="A4863" s="147"/>
      <c r="B4863" s="148"/>
      <c r="C4863" s="148" t="s">
        <v>88</v>
      </c>
      <c r="D4863" s="149"/>
      <c r="E4863" s="134"/>
      <c r="F4863" s="150">
        <v>388.03</v>
      </c>
      <c r="G4863" s="127" t="s">
        <v>771</v>
      </c>
      <c r="H4863" s="128">
        <v>10732.91</v>
      </c>
      <c r="I4863" s="151">
        <v>1</v>
      </c>
      <c r="J4863" s="128">
        <v>10732.91</v>
      </c>
      <c r="Q4863" s="47">
        <v>10732.91</v>
      </c>
    </row>
    <row r="4864" spans="1:32" ht="14.25" outlineLevel="1">
      <c r="A4864" s="147"/>
      <c r="B4864" s="148"/>
      <c r="C4864" s="148" t="s">
        <v>89</v>
      </c>
      <c r="D4864" s="149"/>
      <c r="E4864" s="134"/>
      <c r="F4864" s="150">
        <v>70.430000000000007</v>
      </c>
      <c r="G4864" s="127" t="s">
        <v>771</v>
      </c>
      <c r="H4864" s="128">
        <v>1948.09</v>
      </c>
      <c r="I4864" s="151">
        <v>1</v>
      </c>
      <c r="J4864" s="128">
        <v>1948.09</v>
      </c>
    </row>
    <row r="4865" spans="1:21" ht="14.25" outlineLevel="1">
      <c r="A4865" s="147"/>
      <c r="B4865" s="148"/>
      <c r="C4865" s="148" t="s">
        <v>96</v>
      </c>
      <c r="D4865" s="149"/>
      <c r="E4865" s="134"/>
      <c r="F4865" s="150">
        <v>2.7</v>
      </c>
      <c r="G4865" s="127" t="s">
        <v>771</v>
      </c>
      <c r="H4865" s="160">
        <v>74.680000000000007</v>
      </c>
      <c r="I4865" s="151">
        <v>1</v>
      </c>
      <c r="J4865" s="160">
        <v>74.680000000000007</v>
      </c>
      <c r="Q4865" s="47">
        <v>74.680000000000007</v>
      </c>
    </row>
    <row r="4866" spans="1:21" ht="14.25" outlineLevel="1">
      <c r="A4866" s="147"/>
      <c r="B4866" s="148"/>
      <c r="C4866" s="148" t="s">
        <v>97</v>
      </c>
      <c r="D4866" s="149"/>
      <c r="E4866" s="134"/>
      <c r="F4866" s="150">
        <v>191.35</v>
      </c>
      <c r="G4866" s="127" t="s">
        <v>98</v>
      </c>
      <c r="H4866" s="128">
        <v>4410.62</v>
      </c>
      <c r="I4866" s="151">
        <v>1</v>
      </c>
      <c r="J4866" s="128">
        <v>4410.62</v>
      </c>
    </row>
    <row r="4867" spans="1:21" ht="14.25" outlineLevel="1">
      <c r="A4867" s="147"/>
      <c r="B4867" s="148"/>
      <c r="C4867" s="148" t="s">
        <v>829</v>
      </c>
      <c r="D4867" s="149" t="s">
        <v>91</v>
      </c>
      <c r="E4867" s="134">
        <v>95</v>
      </c>
      <c r="F4867" s="150"/>
      <c r="G4867" s="127"/>
      <c r="H4867" s="128">
        <v>10267.209999999999</v>
      </c>
      <c r="I4867" s="151">
        <v>80.75</v>
      </c>
      <c r="J4867" s="128">
        <v>8727.1299999999992</v>
      </c>
    </row>
    <row r="4868" spans="1:21" ht="14.25" outlineLevel="1">
      <c r="A4868" s="147"/>
      <c r="B4868" s="148"/>
      <c r="C4868" s="148" t="s">
        <v>830</v>
      </c>
      <c r="D4868" s="149" t="s">
        <v>91</v>
      </c>
      <c r="E4868" s="134">
        <v>65</v>
      </c>
      <c r="F4868" s="150"/>
      <c r="G4868" s="127"/>
      <c r="H4868" s="128">
        <v>7024.93</v>
      </c>
      <c r="I4868" s="151">
        <v>52</v>
      </c>
      <c r="J4868" s="128">
        <v>5619.95</v>
      </c>
    </row>
    <row r="4869" spans="1:21" ht="14.25" outlineLevel="1">
      <c r="A4869" s="152"/>
      <c r="B4869" s="153"/>
      <c r="C4869" s="153" t="s">
        <v>93</v>
      </c>
      <c r="D4869" s="154" t="s">
        <v>94</v>
      </c>
      <c r="E4869" s="155">
        <v>41.28</v>
      </c>
      <c r="F4869" s="156"/>
      <c r="G4869" s="157" t="s">
        <v>771</v>
      </c>
      <c r="H4869" s="158">
        <v>1141.8048000000001</v>
      </c>
      <c r="I4869" s="159"/>
      <c r="J4869" s="158"/>
    </row>
    <row r="4870" spans="1:21" ht="15" outlineLevel="1">
      <c r="C4870" s="131" t="s">
        <v>95</v>
      </c>
      <c r="G4870" s="225">
        <v>34383.759999999995</v>
      </c>
      <c r="H4870" s="225"/>
      <c r="I4870" s="225">
        <v>31438.699999999997</v>
      </c>
      <c r="J4870" s="225"/>
      <c r="O4870" s="79">
        <v>34383.759999999995</v>
      </c>
      <c r="P4870" s="79">
        <v>31438.699999999997</v>
      </c>
    </row>
    <row r="4871" spans="1:21" ht="28.5" outlineLevel="1">
      <c r="A4871" s="147" t="s">
        <v>635</v>
      </c>
      <c r="B4871" s="148" t="s">
        <v>98</v>
      </c>
      <c r="C4871" s="148" t="s">
        <v>1852</v>
      </c>
      <c r="D4871" s="149" t="s">
        <v>687</v>
      </c>
      <c r="E4871" s="134">
        <v>81.599999999999994</v>
      </c>
      <c r="F4871" s="150">
        <v>13.53</v>
      </c>
      <c r="G4871" s="127" t="s">
        <v>98</v>
      </c>
      <c r="H4871" s="128">
        <v>1104.05</v>
      </c>
      <c r="I4871" s="151">
        <v>1</v>
      </c>
      <c r="J4871" s="128">
        <v>1104.05</v>
      </c>
      <c r="R4871" s="47">
        <v>0</v>
      </c>
      <c r="S4871" s="47">
        <v>0</v>
      </c>
      <c r="T4871" s="47">
        <v>0</v>
      </c>
      <c r="U4871" s="47">
        <v>0</v>
      </c>
    </row>
    <row r="4872" spans="1:21" outlineLevel="1">
      <c r="A4872" s="161"/>
      <c r="B4872" s="161"/>
      <c r="C4872" s="162" t="s">
        <v>1853</v>
      </c>
      <c r="D4872" s="161"/>
      <c r="E4872" s="161"/>
      <c r="F4872" s="161"/>
      <c r="G4872" s="161"/>
      <c r="H4872" s="161"/>
      <c r="I4872" s="161"/>
      <c r="J4872" s="161"/>
    </row>
    <row r="4873" spans="1:21" ht="15" outlineLevel="1">
      <c r="C4873" s="131" t="s">
        <v>95</v>
      </c>
      <c r="G4873" s="225">
        <v>1104.05</v>
      </c>
      <c r="H4873" s="225"/>
      <c r="I4873" s="225">
        <v>1104.05</v>
      </c>
      <c r="J4873" s="225"/>
      <c r="O4873" s="47">
        <v>1104.05</v>
      </c>
      <c r="P4873" s="47">
        <v>1104.05</v>
      </c>
    </row>
    <row r="4874" spans="1:21" ht="28.5" outlineLevel="1">
      <c r="A4874" s="147" t="s">
        <v>637</v>
      </c>
      <c r="B4874" s="148" t="s">
        <v>98</v>
      </c>
      <c r="C4874" s="148" t="s">
        <v>1854</v>
      </c>
      <c r="D4874" s="149" t="s">
        <v>687</v>
      </c>
      <c r="E4874" s="134">
        <v>61.2</v>
      </c>
      <c r="F4874" s="150">
        <v>6.15</v>
      </c>
      <c r="G4874" s="127" t="s">
        <v>98</v>
      </c>
      <c r="H4874" s="128">
        <v>376.38</v>
      </c>
      <c r="I4874" s="151">
        <v>1</v>
      </c>
      <c r="J4874" s="128">
        <v>376.38</v>
      </c>
      <c r="R4874" s="47">
        <v>0</v>
      </c>
      <c r="S4874" s="47">
        <v>0</v>
      </c>
      <c r="T4874" s="47">
        <v>0</v>
      </c>
      <c r="U4874" s="47">
        <v>0</v>
      </c>
    </row>
    <row r="4875" spans="1:21" outlineLevel="1">
      <c r="A4875" s="161"/>
      <c r="B4875" s="161"/>
      <c r="C4875" s="162" t="s">
        <v>1855</v>
      </c>
      <c r="D4875" s="161"/>
      <c r="E4875" s="161"/>
      <c r="F4875" s="161"/>
      <c r="G4875" s="161"/>
      <c r="H4875" s="161"/>
      <c r="I4875" s="161"/>
      <c r="J4875" s="161"/>
    </row>
    <row r="4876" spans="1:21" ht="15" outlineLevel="1">
      <c r="C4876" s="131" t="s">
        <v>95</v>
      </c>
      <c r="G4876" s="225">
        <v>376.38</v>
      </c>
      <c r="H4876" s="225"/>
      <c r="I4876" s="225">
        <v>376.38</v>
      </c>
      <c r="J4876" s="225"/>
      <c r="O4876" s="47">
        <v>376.38</v>
      </c>
      <c r="P4876" s="47">
        <v>376.38</v>
      </c>
    </row>
    <row r="4877" spans="1:21" ht="28.5" outlineLevel="1">
      <c r="A4877" s="147" t="s">
        <v>1090</v>
      </c>
      <c r="B4877" s="148" t="s">
        <v>98</v>
      </c>
      <c r="C4877" s="148" t="s">
        <v>1856</v>
      </c>
      <c r="D4877" s="149" t="s">
        <v>687</v>
      </c>
      <c r="E4877" s="134">
        <v>15.3</v>
      </c>
      <c r="F4877" s="150">
        <v>9.56</v>
      </c>
      <c r="G4877" s="127" t="s">
        <v>98</v>
      </c>
      <c r="H4877" s="128">
        <v>146.27000000000001</v>
      </c>
      <c r="I4877" s="151">
        <v>1</v>
      </c>
      <c r="J4877" s="128">
        <v>146.27000000000001</v>
      </c>
      <c r="R4877" s="47">
        <v>0</v>
      </c>
      <c r="S4877" s="47">
        <v>0</v>
      </c>
      <c r="T4877" s="47">
        <v>0</v>
      </c>
      <c r="U4877" s="47">
        <v>0</v>
      </c>
    </row>
    <row r="4878" spans="1:21" outlineLevel="1">
      <c r="A4878" s="161"/>
      <c r="B4878" s="161"/>
      <c r="C4878" s="162" t="s">
        <v>888</v>
      </c>
      <c r="D4878" s="161"/>
      <c r="E4878" s="161"/>
      <c r="F4878" s="161"/>
      <c r="G4878" s="161"/>
      <c r="H4878" s="161"/>
      <c r="I4878" s="161"/>
      <c r="J4878" s="161"/>
    </row>
    <row r="4879" spans="1:21" ht="15" outlineLevel="1">
      <c r="C4879" s="131" t="s">
        <v>95</v>
      </c>
      <c r="G4879" s="225">
        <v>146.27000000000001</v>
      </c>
      <c r="H4879" s="225"/>
      <c r="I4879" s="225">
        <v>146.27000000000001</v>
      </c>
      <c r="J4879" s="225"/>
      <c r="O4879" s="47">
        <v>146.27000000000001</v>
      </c>
      <c r="P4879" s="47">
        <v>146.27000000000001</v>
      </c>
    </row>
    <row r="4880" spans="1:21" ht="28.5" outlineLevel="1">
      <c r="A4880" s="147" t="s">
        <v>638</v>
      </c>
      <c r="B4880" s="148" t="s">
        <v>98</v>
      </c>
      <c r="C4880" s="148" t="s">
        <v>1857</v>
      </c>
      <c r="D4880" s="149" t="s">
        <v>687</v>
      </c>
      <c r="E4880" s="134">
        <v>30.6</v>
      </c>
      <c r="F4880" s="150">
        <v>8.5299999999999994</v>
      </c>
      <c r="G4880" s="127" t="s">
        <v>98</v>
      </c>
      <c r="H4880" s="128">
        <v>261.02</v>
      </c>
      <c r="I4880" s="151">
        <v>1</v>
      </c>
      <c r="J4880" s="128">
        <v>261.02</v>
      </c>
      <c r="R4880" s="47">
        <v>0</v>
      </c>
      <c r="S4880" s="47">
        <v>0</v>
      </c>
      <c r="T4880" s="47">
        <v>0</v>
      </c>
      <c r="U4880" s="47">
        <v>0</v>
      </c>
    </row>
    <row r="4881" spans="1:21" outlineLevel="1">
      <c r="A4881" s="161"/>
      <c r="B4881" s="161"/>
      <c r="C4881" s="162" t="s">
        <v>1858</v>
      </c>
      <c r="D4881" s="161"/>
      <c r="E4881" s="161"/>
      <c r="F4881" s="161"/>
      <c r="G4881" s="161"/>
      <c r="H4881" s="161"/>
      <c r="I4881" s="161"/>
      <c r="J4881" s="161"/>
    </row>
    <row r="4882" spans="1:21" ht="15" outlineLevel="1">
      <c r="C4882" s="131" t="s">
        <v>95</v>
      </c>
      <c r="G4882" s="225">
        <v>261.02</v>
      </c>
      <c r="H4882" s="225"/>
      <c r="I4882" s="225">
        <v>261.02</v>
      </c>
      <c r="J4882" s="225"/>
      <c r="O4882" s="47">
        <v>261.02</v>
      </c>
      <c r="P4882" s="47">
        <v>261.02</v>
      </c>
    </row>
    <row r="4883" spans="1:21" ht="42.75" outlineLevel="1">
      <c r="A4883" s="147" t="s">
        <v>640</v>
      </c>
      <c r="B4883" s="148" t="s">
        <v>98</v>
      </c>
      <c r="C4883" s="148" t="s">
        <v>1859</v>
      </c>
      <c r="D4883" s="149" t="s">
        <v>687</v>
      </c>
      <c r="E4883" s="134">
        <v>30.6</v>
      </c>
      <c r="F4883" s="150">
        <v>25.69</v>
      </c>
      <c r="G4883" s="127" t="s">
        <v>98</v>
      </c>
      <c r="H4883" s="128">
        <v>786.11</v>
      </c>
      <c r="I4883" s="151">
        <v>1</v>
      </c>
      <c r="J4883" s="128">
        <v>786.11</v>
      </c>
      <c r="R4883" s="47">
        <v>0</v>
      </c>
      <c r="S4883" s="47">
        <v>0</v>
      </c>
      <c r="T4883" s="47">
        <v>0</v>
      </c>
      <c r="U4883" s="47">
        <v>0</v>
      </c>
    </row>
    <row r="4884" spans="1:21" outlineLevel="1">
      <c r="A4884" s="161"/>
      <c r="B4884" s="161"/>
      <c r="C4884" s="162" t="s">
        <v>1858</v>
      </c>
      <c r="D4884" s="161"/>
      <c r="E4884" s="161"/>
      <c r="F4884" s="161"/>
      <c r="G4884" s="161"/>
      <c r="H4884" s="161"/>
      <c r="I4884" s="161"/>
      <c r="J4884" s="161"/>
    </row>
    <row r="4885" spans="1:21" ht="15" outlineLevel="1">
      <c r="C4885" s="131" t="s">
        <v>95</v>
      </c>
      <c r="G4885" s="225">
        <v>786.11</v>
      </c>
      <c r="H4885" s="225"/>
      <c r="I4885" s="225">
        <v>786.11</v>
      </c>
      <c r="J4885" s="225"/>
      <c r="O4885" s="47">
        <v>786.11</v>
      </c>
      <c r="P4885" s="47">
        <v>786.11</v>
      </c>
    </row>
    <row r="4886" spans="1:21" ht="42.75" outlineLevel="1">
      <c r="A4886" s="147" t="s">
        <v>641</v>
      </c>
      <c r="B4886" s="148" t="s">
        <v>98</v>
      </c>
      <c r="C4886" s="148" t="s">
        <v>1860</v>
      </c>
      <c r="D4886" s="149" t="s">
        <v>687</v>
      </c>
      <c r="E4886" s="134">
        <v>30.6</v>
      </c>
      <c r="F4886" s="150">
        <v>34.14</v>
      </c>
      <c r="G4886" s="127" t="s">
        <v>98</v>
      </c>
      <c r="H4886" s="128">
        <v>1044.68</v>
      </c>
      <c r="I4886" s="151">
        <v>1</v>
      </c>
      <c r="J4886" s="128">
        <v>1044.68</v>
      </c>
      <c r="R4886" s="47">
        <v>0</v>
      </c>
      <c r="S4886" s="47">
        <v>0</v>
      </c>
      <c r="T4886" s="47">
        <v>0</v>
      </c>
      <c r="U4886" s="47">
        <v>0</v>
      </c>
    </row>
    <row r="4887" spans="1:21" outlineLevel="1">
      <c r="A4887" s="161"/>
      <c r="B4887" s="161"/>
      <c r="C4887" s="162" t="s">
        <v>1858</v>
      </c>
      <c r="D4887" s="161"/>
      <c r="E4887" s="161"/>
      <c r="F4887" s="161"/>
      <c r="G4887" s="161"/>
      <c r="H4887" s="161"/>
      <c r="I4887" s="161"/>
      <c r="J4887" s="161"/>
    </row>
    <row r="4888" spans="1:21" ht="15" outlineLevel="1">
      <c r="C4888" s="131" t="s">
        <v>95</v>
      </c>
      <c r="G4888" s="225">
        <v>1044.68</v>
      </c>
      <c r="H4888" s="225"/>
      <c r="I4888" s="225">
        <v>1044.68</v>
      </c>
      <c r="J4888" s="225"/>
      <c r="O4888" s="47">
        <v>1044.68</v>
      </c>
      <c r="P4888" s="47">
        <v>1044.68</v>
      </c>
    </row>
    <row r="4889" spans="1:21" ht="42.75" outlineLevel="1">
      <c r="A4889" s="147" t="s">
        <v>642</v>
      </c>
      <c r="B4889" s="148" t="s">
        <v>98</v>
      </c>
      <c r="C4889" s="148" t="s">
        <v>1861</v>
      </c>
      <c r="D4889" s="149" t="s">
        <v>687</v>
      </c>
      <c r="E4889" s="134">
        <v>30.6</v>
      </c>
      <c r="F4889" s="150">
        <v>68.3</v>
      </c>
      <c r="G4889" s="127" t="s">
        <v>98</v>
      </c>
      <c r="H4889" s="128">
        <v>2089.98</v>
      </c>
      <c r="I4889" s="151">
        <v>1</v>
      </c>
      <c r="J4889" s="128">
        <v>2089.98</v>
      </c>
      <c r="R4889" s="47">
        <v>0</v>
      </c>
      <c r="S4889" s="47">
        <v>0</v>
      </c>
      <c r="T4889" s="47">
        <v>0</v>
      </c>
      <c r="U4889" s="47">
        <v>0</v>
      </c>
    </row>
    <row r="4890" spans="1:21" outlineLevel="1">
      <c r="A4890" s="161"/>
      <c r="B4890" s="161"/>
      <c r="C4890" s="162" t="s">
        <v>1858</v>
      </c>
      <c r="D4890" s="161"/>
      <c r="E4890" s="161"/>
      <c r="F4890" s="161"/>
      <c r="G4890" s="161"/>
      <c r="H4890" s="161"/>
      <c r="I4890" s="161"/>
      <c r="J4890" s="161"/>
    </row>
    <row r="4891" spans="1:21" ht="15" outlineLevel="1">
      <c r="C4891" s="131" t="s">
        <v>95</v>
      </c>
      <c r="G4891" s="225">
        <v>2089.98</v>
      </c>
      <c r="H4891" s="225"/>
      <c r="I4891" s="225">
        <v>2089.98</v>
      </c>
      <c r="J4891" s="225"/>
      <c r="O4891" s="47">
        <v>2089.98</v>
      </c>
      <c r="P4891" s="47">
        <v>2089.98</v>
      </c>
    </row>
    <row r="4892" spans="1:21" ht="28.5" outlineLevel="1">
      <c r="A4892" s="147" t="s">
        <v>643</v>
      </c>
      <c r="B4892" s="148" t="s">
        <v>98</v>
      </c>
      <c r="C4892" s="148" t="s">
        <v>1862</v>
      </c>
      <c r="D4892" s="149" t="s">
        <v>687</v>
      </c>
      <c r="E4892" s="134">
        <v>1111.8</v>
      </c>
      <c r="F4892" s="150">
        <v>2.77</v>
      </c>
      <c r="G4892" s="127" t="s">
        <v>98</v>
      </c>
      <c r="H4892" s="128">
        <v>3079.69</v>
      </c>
      <c r="I4892" s="151">
        <v>1</v>
      </c>
      <c r="J4892" s="128">
        <v>3079.69</v>
      </c>
      <c r="R4892" s="47">
        <v>0</v>
      </c>
      <c r="S4892" s="47">
        <v>0</v>
      </c>
      <c r="T4892" s="47">
        <v>0</v>
      </c>
      <c r="U4892" s="47">
        <v>0</v>
      </c>
    </row>
    <row r="4893" spans="1:21" outlineLevel="1">
      <c r="A4893" s="161"/>
      <c r="B4893" s="161"/>
      <c r="C4893" s="162" t="s">
        <v>1863</v>
      </c>
      <c r="D4893" s="161"/>
      <c r="E4893" s="161"/>
      <c r="F4893" s="161"/>
      <c r="G4893" s="161"/>
      <c r="H4893" s="161"/>
      <c r="I4893" s="161"/>
      <c r="J4893" s="161"/>
    </row>
    <row r="4894" spans="1:21" ht="15" outlineLevel="1">
      <c r="C4894" s="131" t="s">
        <v>95</v>
      </c>
      <c r="G4894" s="225">
        <v>3079.69</v>
      </c>
      <c r="H4894" s="225"/>
      <c r="I4894" s="225">
        <v>3079.69</v>
      </c>
      <c r="J4894" s="225"/>
      <c r="O4894" s="47">
        <v>3079.69</v>
      </c>
      <c r="P4894" s="47">
        <v>3079.69</v>
      </c>
    </row>
    <row r="4895" spans="1:21" ht="28.5" outlineLevel="1">
      <c r="A4895" s="147" t="s">
        <v>644</v>
      </c>
      <c r="B4895" s="148" t="s">
        <v>98</v>
      </c>
      <c r="C4895" s="148" t="s">
        <v>1864</v>
      </c>
      <c r="D4895" s="149" t="s">
        <v>687</v>
      </c>
      <c r="E4895" s="134">
        <v>255</v>
      </c>
      <c r="F4895" s="150">
        <v>6.28</v>
      </c>
      <c r="G4895" s="127" t="s">
        <v>98</v>
      </c>
      <c r="H4895" s="128">
        <v>1601.4</v>
      </c>
      <c r="I4895" s="151">
        <v>1</v>
      </c>
      <c r="J4895" s="128">
        <v>1601.4</v>
      </c>
      <c r="R4895" s="47">
        <v>0</v>
      </c>
      <c r="S4895" s="47">
        <v>0</v>
      </c>
      <c r="T4895" s="47">
        <v>0</v>
      </c>
      <c r="U4895" s="47">
        <v>0</v>
      </c>
    </row>
    <row r="4896" spans="1:21" outlineLevel="1">
      <c r="A4896" s="161"/>
      <c r="B4896" s="161"/>
      <c r="C4896" s="162" t="s">
        <v>1865</v>
      </c>
      <c r="D4896" s="161"/>
      <c r="E4896" s="161"/>
      <c r="F4896" s="161"/>
      <c r="G4896" s="161"/>
      <c r="H4896" s="161"/>
      <c r="I4896" s="161"/>
      <c r="J4896" s="161"/>
    </row>
    <row r="4897" spans="1:21" ht="15" outlineLevel="1">
      <c r="C4897" s="131" t="s">
        <v>95</v>
      </c>
      <c r="G4897" s="225">
        <v>1601.4</v>
      </c>
      <c r="H4897" s="225"/>
      <c r="I4897" s="225">
        <v>1601.4</v>
      </c>
      <c r="J4897" s="225"/>
      <c r="O4897" s="47">
        <v>1601.4</v>
      </c>
      <c r="P4897" s="47">
        <v>1601.4</v>
      </c>
    </row>
    <row r="4898" spans="1:21" ht="28.5" outlineLevel="1">
      <c r="A4898" s="147" t="s">
        <v>645</v>
      </c>
      <c r="B4898" s="148" t="s">
        <v>98</v>
      </c>
      <c r="C4898" s="148" t="s">
        <v>1866</v>
      </c>
      <c r="D4898" s="149" t="s">
        <v>687</v>
      </c>
      <c r="E4898" s="134">
        <v>61.2</v>
      </c>
      <c r="F4898" s="150">
        <v>16.22</v>
      </c>
      <c r="G4898" s="127" t="s">
        <v>98</v>
      </c>
      <c r="H4898" s="128">
        <v>992.66</v>
      </c>
      <c r="I4898" s="151">
        <v>1</v>
      </c>
      <c r="J4898" s="128">
        <v>992.66</v>
      </c>
      <c r="R4898" s="47">
        <v>0</v>
      </c>
      <c r="S4898" s="47">
        <v>0</v>
      </c>
      <c r="T4898" s="47">
        <v>0</v>
      </c>
      <c r="U4898" s="47">
        <v>0</v>
      </c>
    </row>
    <row r="4899" spans="1:21" outlineLevel="1">
      <c r="A4899" s="161"/>
      <c r="B4899" s="161"/>
      <c r="C4899" s="162" t="s">
        <v>1855</v>
      </c>
      <c r="D4899" s="161"/>
      <c r="E4899" s="161"/>
      <c r="F4899" s="161"/>
      <c r="G4899" s="161"/>
      <c r="H4899" s="161"/>
      <c r="I4899" s="161"/>
      <c r="J4899" s="161"/>
    </row>
    <row r="4900" spans="1:21" ht="15" outlineLevel="1">
      <c r="C4900" s="131" t="s">
        <v>95</v>
      </c>
      <c r="G4900" s="225">
        <v>992.66</v>
      </c>
      <c r="H4900" s="225"/>
      <c r="I4900" s="225">
        <v>992.66</v>
      </c>
      <c r="J4900" s="225"/>
      <c r="O4900" s="47">
        <v>992.66</v>
      </c>
      <c r="P4900" s="47">
        <v>992.66</v>
      </c>
    </row>
    <row r="4901" spans="1:21" ht="28.5" outlineLevel="1">
      <c r="A4901" s="147" t="s">
        <v>646</v>
      </c>
      <c r="B4901" s="148" t="s">
        <v>98</v>
      </c>
      <c r="C4901" s="148" t="s">
        <v>1867</v>
      </c>
      <c r="D4901" s="149" t="s">
        <v>687</v>
      </c>
      <c r="E4901" s="134">
        <v>61.2</v>
      </c>
      <c r="F4901" s="150">
        <v>3.17</v>
      </c>
      <c r="G4901" s="127" t="s">
        <v>98</v>
      </c>
      <c r="H4901" s="128">
        <v>194</v>
      </c>
      <c r="I4901" s="151">
        <v>1</v>
      </c>
      <c r="J4901" s="128">
        <v>194</v>
      </c>
      <c r="R4901" s="47">
        <v>0</v>
      </c>
      <c r="S4901" s="47">
        <v>0</v>
      </c>
      <c r="T4901" s="47">
        <v>0</v>
      </c>
      <c r="U4901" s="47">
        <v>0</v>
      </c>
    </row>
    <row r="4902" spans="1:21" outlineLevel="1">
      <c r="A4902" s="161"/>
      <c r="B4902" s="161"/>
      <c r="C4902" s="162" t="s">
        <v>1855</v>
      </c>
      <c r="D4902" s="161"/>
      <c r="E4902" s="161"/>
      <c r="F4902" s="161"/>
      <c r="G4902" s="161"/>
      <c r="H4902" s="161"/>
      <c r="I4902" s="161"/>
      <c r="J4902" s="161"/>
    </row>
    <row r="4903" spans="1:21" ht="15" outlineLevel="1">
      <c r="C4903" s="131" t="s">
        <v>95</v>
      </c>
      <c r="G4903" s="225">
        <v>194</v>
      </c>
      <c r="H4903" s="225"/>
      <c r="I4903" s="225">
        <v>194</v>
      </c>
      <c r="J4903" s="225"/>
      <c r="O4903" s="47">
        <v>194</v>
      </c>
      <c r="P4903" s="47">
        <v>194</v>
      </c>
    </row>
    <row r="4904" spans="1:21" ht="28.5" outlineLevel="1">
      <c r="A4904" s="147" t="s">
        <v>647</v>
      </c>
      <c r="B4904" s="148" t="s">
        <v>98</v>
      </c>
      <c r="C4904" s="148" t="s">
        <v>1868</v>
      </c>
      <c r="D4904" s="149" t="s">
        <v>687</v>
      </c>
      <c r="E4904" s="134">
        <v>387.6</v>
      </c>
      <c r="F4904" s="150">
        <v>5.43</v>
      </c>
      <c r="G4904" s="127" t="s">
        <v>98</v>
      </c>
      <c r="H4904" s="128">
        <v>2104.67</v>
      </c>
      <c r="I4904" s="151">
        <v>1</v>
      </c>
      <c r="J4904" s="128">
        <v>2104.67</v>
      </c>
      <c r="R4904" s="47">
        <v>0</v>
      </c>
      <c r="S4904" s="47">
        <v>0</v>
      </c>
      <c r="T4904" s="47">
        <v>0</v>
      </c>
      <c r="U4904" s="47">
        <v>0</v>
      </c>
    </row>
    <row r="4905" spans="1:21" outlineLevel="1">
      <c r="A4905" s="161"/>
      <c r="B4905" s="161"/>
      <c r="C4905" s="162" t="s">
        <v>1869</v>
      </c>
      <c r="D4905" s="161"/>
      <c r="E4905" s="161"/>
      <c r="F4905" s="161"/>
      <c r="G4905" s="161"/>
      <c r="H4905" s="161"/>
      <c r="I4905" s="161"/>
      <c r="J4905" s="161"/>
    </row>
    <row r="4906" spans="1:21" ht="15" outlineLevel="1">
      <c r="C4906" s="131" t="s">
        <v>95</v>
      </c>
      <c r="G4906" s="225">
        <v>2104.67</v>
      </c>
      <c r="H4906" s="225"/>
      <c r="I4906" s="225">
        <v>2104.67</v>
      </c>
      <c r="J4906" s="225"/>
      <c r="O4906" s="47">
        <v>2104.67</v>
      </c>
      <c r="P4906" s="47">
        <v>2104.67</v>
      </c>
    </row>
    <row r="4907" spans="1:21" ht="42.75" outlineLevel="1">
      <c r="A4907" s="147" t="s">
        <v>648</v>
      </c>
      <c r="B4907" s="148" t="s">
        <v>98</v>
      </c>
      <c r="C4907" s="148" t="s">
        <v>1870</v>
      </c>
      <c r="D4907" s="149" t="s">
        <v>687</v>
      </c>
      <c r="E4907" s="134">
        <v>127.5</v>
      </c>
      <c r="F4907" s="150">
        <v>6.4</v>
      </c>
      <c r="G4907" s="127" t="s">
        <v>98</v>
      </c>
      <c r="H4907" s="128">
        <v>816</v>
      </c>
      <c r="I4907" s="151">
        <v>1</v>
      </c>
      <c r="J4907" s="128">
        <v>816</v>
      </c>
      <c r="R4907" s="47">
        <v>0</v>
      </c>
      <c r="S4907" s="47">
        <v>0</v>
      </c>
      <c r="T4907" s="47">
        <v>0</v>
      </c>
      <c r="U4907" s="47">
        <v>0</v>
      </c>
    </row>
    <row r="4908" spans="1:21" outlineLevel="1">
      <c r="A4908" s="161"/>
      <c r="B4908" s="161"/>
      <c r="C4908" s="162" t="s">
        <v>1871</v>
      </c>
      <c r="D4908" s="161"/>
      <c r="E4908" s="161"/>
      <c r="F4908" s="161"/>
      <c r="G4908" s="161"/>
      <c r="H4908" s="161"/>
      <c r="I4908" s="161"/>
      <c r="J4908" s="161"/>
    </row>
    <row r="4909" spans="1:21" ht="15" outlineLevel="1">
      <c r="C4909" s="131" t="s">
        <v>95</v>
      </c>
      <c r="G4909" s="225">
        <v>816</v>
      </c>
      <c r="H4909" s="225"/>
      <c r="I4909" s="225">
        <v>816</v>
      </c>
      <c r="J4909" s="225"/>
      <c r="O4909" s="47">
        <v>816</v>
      </c>
      <c r="P4909" s="47">
        <v>816</v>
      </c>
    </row>
    <row r="4910" spans="1:21" ht="14.25" outlineLevel="1">
      <c r="A4910" s="147" t="s">
        <v>649</v>
      </c>
      <c r="B4910" s="148" t="s">
        <v>98</v>
      </c>
      <c r="C4910" s="148" t="s">
        <v>1872</v>
      </c>
      <c r="D4910" s="149" t="s">
        <v>687</v>
      </c>
      <c r="E4910" s="134">
        <v>102</v>
      </c>
      <c r="F4910" s="150">
        <v>6.77</v>
      </c>
      <c r="G4910" s="127" t="s">
        <v>98</v>
      </c>
      <c r="H4910" s="128">
        <v>690.54</v>
      </c>
      <c r="I4910" s="151">
        <v>1</v>
      </c>
      <c r="J4910" s="128">
        <v>690.54</v>
      </c>
      <c r="R4910" s="47">
        <v>0</v>
      </c>
      <c r="S4910" s="47">
        <v>0</v>
      </c>
      <c r="T4910" s="47">
        <v>0</v>
      </c>
      <c r="U4910" s="47">
        <v>0</v>
      </c>
    </row>
    <row r="4911" spans="1:21" outlineLevel="1">
      <c r="A4911" s="161"/>
      <c r="B4911" s="161"/>
      <c r="C4911" s="162" t="s">
        <v>1873</v>
      </c>
      <c r="D4911" s="161"/>
      <c r="E4911" s="161"/>
      <c r="F4911" s="161"/>
      <c r="G4911" s="161"/>
      <c r="H4911" s="161"/>
      <c r="I4911" s="161"/>
      <c r="J4911" s="161"/>
    </row>
    <row r="4912" spans="1:21" ht="15" outlineLevel="1">
      <c r="C4912" s="131" t="s">
        <v>95</v>
      </c>
      <c r="G4912" s="225">
        <v>690.54</v>
      </c>
      <c r="H4912" s="225"/>
      <c r="I4912" s="225">
        <v>690.54</v>
      </c>
      <c r="J4912" s="225"/>
      <c r="O4912" s="47">
        <v>690.54</v>
      </c>
      <c r="P4912" s="47">
        <v>690.54</v>
      </c>
    </row>
    <row r="4913" spans="1:32" outlineLevel="1"/>
    <row r="4914" spans="1:32" ht="15" outlineLevel="1">
      <c r="A4914" s="240" t="s">
        <v>1874</v>
      </c>
      <c r="B4914" s="240"/>
      <c r="C4914" s="240"/>
      <c r="D4914" s="240"/>
      <c r="E4914" s="240"/>
      <c r="F4914" s="240"/>
      <c r="G4914" s="225">
        <v>60228.79</v>
      </c>
      <c r="H4914" s="225"/>
      <c r="I4914" s="225">
        <v>57283.73</v>
      </c>
      <c r="J4914" s="225"/>
      <c r="AF4914" s="85" t="s">
        <v>1874</v>
      </c>
    </row>
    <row r="4915" spans="1:32" outlineLevel="1"/>
    <row r="4916" spans="1:32" outlineLevel="1"/>
    <row r="4917" spans="1:32" outlineLevel="1"/>
    <row r="4918" spans="1:32" ht="16.5" outlineLevel="1">
      <c r="A4918" s="229" t="s">
        <v>1875</v>
      </c>
      <c r="B4918" s="229"/>
      <c r="C4918" s="229"/>
      <c r="D4918" s="229"/>
      <c r="E4918" s="229"/>
      <c r="F4918" s="229"/>
      <c r="G4918" s="229"/>
      <c r="H4918" s="229"/>
      <c r="I4918" s="229"/>
      <c r="J4918" s="229"/>
      <c r="AE4918" s="63" t="s">
        <v>1875</v>
      </c>
    </row>
    <row r="4919" spans="1:32" ht="28.5" outlineLevel="1">
      <c r="A4919" s="147" t="s">
        <v>652</v>
      </c>
      <c r="B4919" s="148" t="s">
        <v>1661</v>
      </c>
      <c r="C4919" s="148" t="s">
        <v>1662</v>
      </c>
      <c r="D4919" s="149" t="s">
        <v>530</v>
      </c>
      <c r="E4919" s="134">
        <v>0.6</v>
      </c>
      <c r="F4919" s="150"/>
      <c r="G4919" s="127"/>
      <c r="H4919" s="128"/>
      <c r="I4919" s="151" t="s">
        <v>98</v>
      </c>
      <c r="J4919" s="128"/>
      <c r="R4919" s="47">
        <v>152.13999999999999</v>
      </c>
      <c r="S4919" s="47">
        <v>129.32</v>
      </c>
      <c r="T4919" s="47">
        <v>104.1</v>
      </c>
      <c r="U4919" s="47">
        <v>83.28</v>
      </c>
    </row>
    <row r="4920" spans="1:32" outlineLevel="1">
      <c r="C4920" s="163" t="s">
        <v>1876</v>
      </c>
    </row>
    <row r="4921" spans="1:32" ht="14.25" outlineLevel="1">
      <c r="A4921" s="147"/>
      <c r="B4921" s="148"/>
      <c r="C4921" s="148" t="s">
        <v>88</v>
      </c>
      <c r="D4921" s="149"/>
      <c r="E4921" s="134"/>
      <c r="F4921" s="150">
        <v>221.09</v>
      </c>
      <c r="G4921" s="127" t="s">
        <v>771</v>
      </c>
      <c r="H4921" s="128">
        <v>159.18</v>
      </c>
      <c r="I4921" s="151">
        <v>1</v>
      </c>
      <c r="J4921" s="128">
        <v>159.18</v>
      </c>
      <c r="Q4921" s="47">
        <v>159.18</v>
      </c>
    </row>
    <row r="4922" spans="1:32" ht="14.25" outlineLevel="1">
      <c r="A4922" s="147"/>
      <c r="B4922" s="148"/>
      <c r="C4922" s="148" t="s">
        <v>89</v>
      </c>
      <c r="D4922" s="149"/>
      <c r="E4922" s="134"/>
      <c r="F4922" s="150">
        <v>36.200000000000003</v>
      </c>
      <c r="G4922" s="127" t="s">
        <v>771</v>
      </c>
      <c r="H4922" s="128">
        <v>26.06</v>
      </c>
      <c r="I4922" s="151">
        <v>1</v>
      </c>
      <c r="J4922" s="128">
        <v>26.06</v>
      </c>
    </row>
    <row r="4923" spans="1:32" ht="14.25" outlineLevel="1">
      <c r="A4923" s="147"/>
      <c r="B4923" s="148"/>
      <c r="C4923" s="148" t="s">
        <v>96</v>
      </c>
      <c r="D4923" s="149"/>
      <c r="E4923" s="134"/>
      <c r="F4923" s="150">
        <v>1.35</v>
      </c>
      <c r="G4923" s="127" t="s">
        <v>771</v>
      </c>
      <c r="H4923" s="160">
        <v>0.97</v>
      </c>
      <c r="I4923" s="151">
        <v>1</v>
      </c>
      <c r="J4923" s="160">
        <v>0.97</v>
      </c>
      <c r="Q4923" s="47">
        <v>0.97</v>
      </c>
    </row>
    <row r="4924" spans="1:32" ht="14.25" outlineLevel="1">
      <c r="A4924" s="147"/>
      <c r="B4924" s="148"/>
      <c r="C4924" s="148" t="s">
        <v>97</v>
      </c>
      <c r="D4924" s="149"/>
      <c r="E4924" s="134"/>
      <c r="F4924" s="150">
        <v>111.92</v>
      </c>
      <c r="G4924" s="127" t="s">
        <v>98</v>
      </c>
      <c r="H4924" s="128">
        <v>67.150000000000006</v>
      </c>
      <c r="I4924" s="151">
        <v>1</v>
      </c>
      <c r="J4924" s="128">
        <v>67.150000000000006</v>
      </c>
    </row>
    <row r="4925" spans="1:32" ht="14.25" outlineLevel="1">
      <c r="A4925" s="147"/>
      <c r="B4925" s="148"/>
      <c r="C4925" s="148" t="s">
        <v>829</v>
      </c>
      <c r="D4925" s="149" t="s">
        <v>91</v>
      </c>
      <c r="E4925" s="134">
        <v>95</v>
      </c>
      <c r="F4925" s="150"/>
      <c r="G4925" s="127"/>
      <c r="H4925" s="128">
        <v>152.13999999999999</v>
      </c>
      <c r="I4925" s="151">
        <v>80.75</v>
      </c>
      <c r="J4925" s="128">
        <v>129.32</v>
      </c>
    </row>
    <row r="4926" spans="1:32" ht="14.25" outlineLevel="1">
      <c r="A4926" s="147"/>
      <c r="B4926" s="148"/>
      <c r="C4926" s="148" t="s">
        <v>830</v>
      </c>
      <c r="D4926" s="149" t="s">
        <v>91</v>
      </c>
      <c r="E4926" s="134">
        <v>65</v>
      </c>
      <c r="F4926" s="150"/>
      <c r="G4926" s="127"/>
      <c r="H4926" s="128">
        <v>104.1</v>
      </c>
      <c r="I4926" s="151">
        <v>52</v>
      </c>
      <c r="J4926" s="128">
        <v>83.28</v>
      </c>
    </row>
    <row r="4927" spans="1:32" ht="14.25" outlineLevel="1">
      <c r="A4927" s="152"/>
      <c r="B4927" s="153"/>
      <c r="C4927" s="153" t="s">
        <v>93</v>
      </c>
      <c r="D4927" s="154" t="s">
        <v>94</v>
      </c>
      <c r="E4927" s="155">
        <v>23.52</v>
      </c>
      <c r="F4927" s="156"/>
      <c r="G4927" s="157" t="s">
        <v>771</v>
      </c>
      <c r="H4927" s="158">
        <v>16.9344</v>
      </c>
      <c r="I4927" s="159"/>
      <c r="J4927" s="158"/>
    </row>
    <row r="4928" spans="1:32" ht="15" outlineLevel="1">
      <c r="C4928" s="131" t="s">
        <v>95</v>
      </c>
      <c r="G4928" s="225">
        <v>508.63</v>
      </c>
      <c r="H4928" s="225"/>
      <c r="I4928" s="225">
        <v>464.99</v>
      </c>
      <c r="J4928" s="225"/>
      <c r="O4928" s="79">
        <v>508.63</v>
      </c>
      <c r="P4928" s="79">
        <v>464.99</v>
      </c>
    </row>
    <row r="4929" spans="1:21" ht="28.5" outlineLevel="1">
      <c r="A4929" s="152" t="s">
        <v>655</v>
      </c>
      <c r="B4929" s="153" t="s">
        <v>98</v>
      </c>
      <c r="C4929" s="153" t="s">
        <v>1877</v>
      </c>
      <c r="D4929" s="154" t="s">
        <v>687</v>
      </c>
      <c r="E4929" s="155">
        <v>60</v>
      </c>
      <c r="F4929" s="156">
        <v>60.82</v>
      </c>
      <c r="G4929" s="157" t="s">
        <v>98</v>
      </c>
      <c r="H4929" s="158">
        <v>3649.2</v>
      </c>
      <c r="I4929" s="159">
        <v>1</v>
      </c>
      <c r="J4929" s="158">
        <v>3649.2</v>
      </c>
      <c r="R4929" s="47">
        <v>0</v>
      </c>
      <c r="S4929" s="47">
        <v>0</v>
      </c>
      <c r="T4929" s="47">
        <v>0</v>
      </c>
      <c r="U4929" s="47">
        <v>0</v>
      </c>
    </row>
    <row r="4930" spans="1:21" ht="15" outlineLevel="1">
      <c r="C4930" s="131" t="s">
        <v>95</v>
      </c>
      <c r="G4930" s="225">
        <v>3649.2</v>
      </c>
      <c r="H4930" s="225"/>
      <c r="I4930" s="225">
        <v>3649.2</v>
      </c>
      <c r="J4930" s="225"/>
      <c r="O4930" s="47">
        <v>3649.2</v>
      </c>
      <c r="P4930" s="47">
        <v>3649.2</v>
      </c>
    </row>
    <row r="4931" spans="1:21" ht="28.5" outlineLevel="1">
      <c r="A4931" s="152" t="s">
        <v>1102</v>
      </c>
      <c r="B4931" s="153" t="s">
        <v>98</v>
      </c>
      <c r="C4931" s="153" t="s">
        <v>1878</v>
      </c>
      <c r="D4931" s="154" t="s">
        <v>454</v>
      </c>
      <c r="E4931" s="155">
        <v>30</v>
      </c>
      <c r="F4931" s="156">
        <v>27.14</v>
      </c>
      <c r="G4931" s="157" t="s">
        <v>98</v>
      </c>
      <c r="H4931" s="158">
        <v>814.2</v>
      </c>
      <c r="I4931" s="159">
        <v>1</v>
      </c>
      <c r="J4931" s="158">
        <v>814.2</v>
      </c>
      <c r="R4931" s="47">
        <v>0</v>
      </c>
      <c r="S4931" s="47">
        <v>0</v>
      </c>
      <c r="T4931" s="47">
        <v>0</v>
      </c>
      <c r="U4931" s="47">
        <v>0</v>
      </c>
    </row>
    <row r="4932" spans="1:21" ht="15" outlineLevel="1">
      <c r="C4932" s="131" t="s">
        <v>95</v>
      </c>
      <c r="G4932" s="225">
        <v>814.2</v>
      </c>
      <c r="H4932" s="225"/>
      <c r="I4932" s="225">
        <v>814.2</v>
      </c>
      <c r="J4932" s="225"/>
      <c r="O4932" s="47">
        <v>814.2</v>
      </c>
      <c r="P4932" s="47">
        <v>814.2</v>
      </c>
    </row>
    <row r="4933" spans="1:21" ht="28.5" outlineLevel="1">
      <c r="A4933" s="152" t="s">
        <v>658</v>
      </c>
      <c r="B4933" s="153" t="s">
        <v>98</v>
      </c>
      <c r="C4933" s="153" t="s">
        <v>1879</v>
      </c>
      <c r="D4933" s="154" t="s">
        <v>454</v>
      </c>
      <c r="E4933" s="155">
        <v>60</v>
      </c>
      <c r="F4933" s="156">
        <v>47.36</v>
      </c>
      <c r="G4933" s="157" t="s">
        <v>98</v>
      </c>
      <c r="H4933" s="158">
        <v>2841.6</v>
      </c>
      <c r="I4933" s="159">
        <v>1</v>
      </c>
      <c r="J4933" s="158">
        <v>2841.6</v>
      </c>
      <c r="R4933" s="47">
        <v>0</v>
      </c>
      <c r="S4933" s="47">
        <v>0</v>
      </c>
      <c r="T4933" s="47">
        <v>0</v>
      </c>
      <c r="U4933" s="47">
        <v>0</v>
      </c>
    </row>
    <row r="4934" spans="1:21" ht="15" outlineLevel="1">
      <c r="C4934" s="131" t="s">
        <v>95</v>
      </c>
      <c r="G4934" s="225">
        <v>2841.6</v>
      </c>
      <c r="H4934" s="225"/>
      <c r="I4934" s="225">
        <v>2841.6</v>
      </c>
      <c r="J4934" s="225"/>
      <c r="O4934" s="47">
        <v>2841.6</v>
      </c>
      <c r="P4934" s="47">
        <v>2841.6</v>
      </c>
    </row>
    <row r="4935" spans="1:21" ht="28.5" outlineLevel="1">
      <c r="A4935" s="152" t="s">
        <v>659</v>
      </c>
      <c r="B4935" s="153" t="s">
        <v>98</v>
      </c>
      <c r="C4935" s="153" t="s">
        <v>1880</v>
      </c>
      <c r="D4935" s="154" t="s">
        <v>454</v>
      </c>
      <c r="E4935" s="155">
        <v>30</v>
      </c>
      <c r="F4935" s="156">
        <v>25.24</v>
      </c>
      <c r="G4935" s="157" t="s">
        <v>98</v>
      </c>
      <c r="H4935" s="158">
        <v>757.2</v>
      </c>
      <c r="I4935" s="159">
        <v>1</v>
      </c>
      <c r="J4935" s="158">
        <v>757.2</v>
      </c>
      <c r="R4935" s="47">
        <v>0</v>
      </c>
      <c r="S4935" s="47">
        <v>0</v>
      </c>
      <c r="T4935" s="47">
        <v>0</v>
      </c>
      <c r="U4935" s="47">
        <v>0</v>
      </c>
    </row>
    <row r="4936" spans="1:21" ht="15" outlineLevel="1">
      <c r="C4936" s="131" t="s">
        <v>95</v>
      </c>
      <c r="G4936" s="225">
        <v>757.2</v>
      </c>
      <c r="H4936" s="225"/>
      <c r="I4936" s="225">
        <v>757.2</v>
      </c>
      <c r="J4936" s="225"/>
      <c r="O4936" s="47">
        <v>757.2</v>
      </c>
      <c r="P4936" s="47">
        <v>757.2</v>
      </c>
    </row>
    <row r="4937" spans="1:21" ht="42.75" outlineLevel="1">
      <c r="A4937" s="152" t="s">
        <v>660</v>
      </c>
      <c r="B4937" s="153" t="s">
        <v>98</v>
      </c>
      <c r="C4937" s="153" t="s">
        <v>1881</v>
      </c>
      <c r="D4937" s="154" t="s">
        <v>454</v>
      </c>
      <c r="E4937" s="155">
        <v>4</v>
      </c>
      <c r="F4937" s="156">
        <v>188.2</v>
      </c>
      <c r="G4937" s="157" t="s">
        <v>98</v>
      </c>
      <c r="H4937" s="158">
        <v>752.8</v>
      </c>
      <c r="I4937" s="159">
        <v>1</v>
      </c>
      <c r="J4937" s="158">
        <v>752.8</v>
      </c>
      <c r="R4937" s="47">
        <v>0</v>
      </c>
      <c r="S4937" s="47">
        <v>0</v>
      </c>
      <c r="T4937" s="47">
        <v>0</v>
      </c>
      <c r="U4937" s="47">
        <v>0</v>
      </c>
    </row>
    <row r="4938" spans="1:21" ht="15" outlineLevel="1">
      <c r="C4938" s="131" t="s">
        <v>95</v>
      </c>
      <c r="G4938" s="225">
        <v>752.8</v>
      </c>
      <c r="H4938" s="225"/>
      <c r="I4938" s="225">
        <v>752.8</v>
      </c>
      <c r="J4938" s="225"/>
      <c r="O4938" s="47">
        <v>752.8</v>
      </c>
      <c r="P4938" s="47">
        <v>752.8</v>
      </c>
    </row>
    <row r="4939" spans="1:21" ht="28.5" outlineLevel="1">
      <c r="A4939" s="147" t="s">
        <v>661</v>
      </c>
      <c r="B4939" s="148" t="s">
        <v>1661</v>
      </c>
      <c r="C4939" s="148" t="s">
        <v>1662</v>
      </c>
      <c r="D4939" s="149" t="s">
        <v>530</v>
      </c>
      <c r="E4939" s="134">
        <v>0.6</v>
      </c>
      <c r="F4939" s="150"/>
      <c r="G4939" s="127"/>
      <c r="H4939" s="128"/>
      <c r="I4939" s="151" t="s">
        <v>98</v>
      </c>
      <c r="J4939" s="128"/>
      <c r="R4939" s="47">
        <v>152.13999999999999</v>
      </c>
      <c r="S4939" s="47">
        <v>129.32</v>
      </c>
      <c r="T4939" s="47">
        <v>104.1</v>
      </c>
      <c r="U4939" s="47">
        <v>83.28</v>
      </c>
    </row>
    <row r="4940" spans="1:21" outlineLevel="1">
      <c r="C4940" s="163" t="s">
        <v>1876</v>
      </c>
    </row>
    <row r="4941" spans="1:21" ht="14.25" outlineLevel="1">
      <c r="A4941" s="147"/>
      <c r="B4941" s="148"/>
      <c r="C4941" s="148" t="s">
        <v>88</v>
      </c>
      <c r="D4941" s="149"/>
      <c r="E4941" s="134"/>
      <c r="F4941" s="150">
        <v>221.09</v>
      </c>
      <c r="G4941" s="127" t="s">
        <v>771</v>
      </c>
      <c r="H4941" s="128">
        <v>159.18</v>
      </c>
      <c r="I4941" s="151">
        <v>1</v>
      </c>
      <c r="J4941" s="128">
        <v>159.18</v>
      </c>
      <c r="Q4941" s="47">
        <v>159.18</v>
      </c>
    </row>
    <row r="4942" spans="1:21" ht="14.25" outlineLevel="1">
      <c r="A4942" s="147"/>
      <c r="B4942" s="148"/>
      <c r="C4942" s="148" t="s">
        <v>89</v>
      </c>
      <c r="D4942" s="149"/>
      <c r="E4942" s="134"/>
      <c r="F4942" s="150">
        <v>36.200000000000003</v>
      </c>
      <c r="G4942" s="127" t="s">
        <v>771</v>
      </c>
      <c r="H4942" s="128">
        <v>26.06</v>
      </c>
      <c r="I4942" s="151">
        <v>1</v>
      </c>
      <c r="J4942" s="128">
        <v>26.06</v>
      </c>
    </row>
    <row r="4943" spans="1:21" ht="14.25" outlineLevel="1">
      <c r="A4943" s="147"/>
      <c r="B4943" s="148"/>
      <c r="C4943" s="148" t="s">
        <v>96</v>
      </c>
      <c r="D4943" s="149"/>
      <c r="E4943" s="134"/>
      <c r="F4943" s="150">
        <v>1.35</v>
      </c>
      <c r="G4943" s="127" t="s">
        <v>771</v>
      </c>
      <c r="H4943" s="160">
        <v>0.97</v>
      </c>
      <c r="I4943" s="151">
        <v>1</v>
      </c>
      <c r="J4943" s="160">
        <v>0.97</v>
      </c>
      <c r="Q4943" s="47">
        <v>0.97</v>
      </c>
    </row>
    <row r="4944" spans="1:21" ht="14.25" outlineLevel="1">
      <c r="A4944" s="147"/>
      <c r="B4944" s="148"/>
      <c r="C4944" s="148" t="s">
        <v>97</v>
      </c>
      <c r="D4944" s="149"/>
      <c r="E4944" s="134"/>
      <c r="F4944" s="150">
        <v>111.92</v>
      </c>
      <c r="G4944" s="127" t="s">
        <v>98</v>
      </c>
      <c r="H4944" s="128">
        <v>67.150000000000006</v>
      </c>
      <c r="I4944" s="151">
        <v>1</v>
      </c>
      <c r="J4944" s="128">
        <v>67.150000000000006</v>
      </c>
    </row>
    <row r="4945" spans="1:21" ht="14.25" outlineLevel="1">
      <c r="A4945" s="147"/>
      <c r="B4945" s="148"/>
      <c r="C4945" s="148" t="s">
        <v>829</v>
      </c>
      <c r="D4945" s="149" t="s">
        <v>91</v>
      </c>
      <c r="E4945" s="134">
        <v>95</v>
      </c>
      <c r="F4945" s="150"/>
      <c r="G4945" s="127"/>
      <c r="H4945" s="128">
        <v>152.13999999999999</v>
      </c>
      <c r="I4945" s="151">
        <v>80.75</v>
      </c>
      <c r="J4945" s="128">
        <v>129.32</v>
      </c>
    </row>
    <row r="4946" spans="1:21" ht="14.25" outlineLevel="1">
      <c r="A4946" s="147"/>
      <c r="B4946" s="148"/>
      <c r="C4946" s="148" t="s">
        <v>830</v>
      </c>
      <c r="D4946" s="149" t="s">
        <v>91</v>
      </c>
      <c r="E4946" s="134">
        <v>65</v>
      </c>
      <c r="F4946" s="150"/>
      <c r="G4946" s="127"/>
      <c r="H4946" s="128">
        <v>104.1</v>
      </c>
      <c r="I4946" s="151">
        <v>52</v>
      </c>
      <c r="J4946" s="128">
        <v>83.28</v>
      </c>
    </row>
    <row r="4947" spans="1:21" ht="14.25" outlineLevel="1">
      <c r="A4947" s="152"/>
      <c r="B4947" s="153"/>
      <c r="C4947" s="153" t="s">
        <v>93</v>
      </c>
      <c r="D4947" s="154" t="s">
        <v>94</v>
      </c>
      <c r="E4947" s="155">
        <v>23.52</v>
      </c>
      <c r="F4947" s="156"/>
      <c r="G4947" s="157" t="s">
        <v>771</v>
      </c>
      <c r="H4947" s="158">
        <v>16.9344</v>
      </c>
      <c r="I4947" s="159"/>
      <c r="J4947" s="158"/>
    </row>
    <row r="4948" spans="1:21" ht="15" outlineLevel="1">
      <c r="C4948" s="131" t="s">
        <v>95</v>
      </c>
      <c r="G4948" s="225">
        <v>508.63</v>
      </c>
      <c r="H4948" s="225"/>
      <c r="I4948" s="225">
        <v>464.99</v>
      </c>
      <c r="J4948" s="225"/>
      <c r="O4948" s="79">
        <v>508.63</v>
      </c>
      <c r="P4948" s="79">
        <v>464.99</v>
      </c>
    </row>
    <row r="4949" spans="1:21" ht="28.5" outlineLevel="1">
      <c r="A4949" s="152" t="s">
        <v>1104</v>
      </c>
      <c r="B4949" s="153" t="s">
        <v>98</v>
      </c>
      <c r="C4949" s="153" t="s">
        <v>1882</v>
      </c>
      <c r="D4949" s="154" t="s">
        <v>687</v>
      </c>
      <c r="E4949" s="155">
        <v>60</v>
      </c>
      <c r="F4949" s="156">
        <v>65.489999999999995</v>
      </c>
      <c r="G4949" s="157" t="s">
        <v>98</v>
      </c>
      <c r="H4949" s="158">
        <v>3929.4</v>
      </c>
      <c r="I4949" s="159">
        <v>1</v>
      </c>
      <c r="J4949" s="158">
        <v>3929.4</v>
      </c>
      <c r="R4949" s="47">
        <v>0</v>
      </c>
      <c r="S4949" s="47">
        <v>0</v>
      </c>
      <c r="T4949" s="47">
        <v>0</v>
      </c>
      <c r="U4949" s="47">
        <v>0</v>
      </c>
    </row>
    <row r="4950" spans="1:21" ht="15" outlineLevel="1">
      <c r="C4950" s="131" t="s">
        <v>95</v>
      </c>
      <c r="G4950" s="225">
        <v>3929.4</v>
      </c>
      <c r="H4950" s="225"/>
      <c r="I4950" s="225">
        <v>3929.4</v>
      </c>
      <c r="J4950" s="225"/>
      <c r="O4950" s="47">
        <v>3929.4</v>
      </c>
      <c r="P4950" s="47">
        <v>3929.4</v>
      </c>
    </row>
    <row r="4951" spans="1:21" ht="28.5" outlineLevel="1">
      <c r="A4951" s="152" t="s">
        <v>662</v>
      </c>
      <c r="B4951" s="153" t="s">
        <v>98</v>
      </c>
      <c r="C4951" s="153" t="s">
        <v>1883</v>
      </c>
      <c r="D4951" s="154" t="s">
        <v>687</v>
      </c>
      <c r="E4951" s="155">
        <v>60</v>
      </c>
      <c r="F4951" s="156">
        <v>50.75</v>
      </c>
      <c r="G4951" s="157" t="s">
        <v>98</v>
      </c>
      <c r="H4951" s="158">
        <v>3045</v>
      </c>
      <c r="I4951" s="159">
        <v>1</v>
      </c>
      <c r="J4951" s="158">
        <v>3045</v>
      </c>
      <c r="R4951" s="47">
        <v>0</v>
      </c>
      <c r="S4951" s="47">
        <v>0</v>
      </c>
      <c r="T4951" s="47">
        <v>0</v>
      </c>
      <c r="U4951" s="47">
        <v>0</v>
      </c>
    </row>
    <row r="4952" spans="1:21" ht="15" outlineLevel="1">
      <c r="C4952" s="131" t="s">
        <v>95</v>
      </c>
      <c r="G4952" s="225">
        <v>3045</v>
      </c>
      <c r="H4952" s="225"/>
      <c r="I4952" s="225">
        <v>3045</v>
      </c>
      <c r="J4952" s="225"/>
      <c r="O4952" s="47">
        <v>3045</v>
      </c>
      <c r="P4952" s="47">
        <v>3045</v>
      </c>
    </row>
    <row r="4953" spans="1:21" ht="14.25" outlineLevel="1">
      <c r="A4953" s="152" t="s">
        <v>663</v>
      </c>
      <c r="B4953" s="153" t="s">
        <v>98</v>
      </c>
      <c r="C4953" s="153" t="s">
        <v>1884</v>
      </c>
      <c r="D4953" s="154" t="s">
        <v>687</v>
      </c>
      <c r="E4953" s="155">
        <v>60</v>
      </c>
      <c r="F4953" s="156">
        <v>27.49</v>
      </c>
      <c r="G4953" s="157" t="s">
        <v>98</v>
      </c>
      <c r="H4953" s="158">
        <v>1649.4</v>
      </c>
      <c r="I4953" s="159">
        <v>1</v>
      </c>
      <c r="J4953" s="158">
        <v>1649.4</v>
      </c>
      <c r="R4953" s="47">
        <v>0</v>
      </c>
      <c r="S4953" s="47">
        <v>0</v>
      </c>
      <c r="T4953" s="47">
        <v>0</v>
      </c>
      <c r="U4953" s="47">
        <v>0</v>
      </c>
    </row>
    <row r="4954" spans="1:21" ht="15" outlineLevel="1">
      <c r="C4954" s="131" t="s">
        <v>95</v>
      </c>
      <c r="G4954" s="225">
        <v>1649.4</v>
      </c>
      <c r="H4954" s="225"/>
      <c r="I4954" s="225">
        <v>1649.4</v>
      </c>
      <c r="J4954" s="225"/>
      <c r="O4954" s="47">
        <v>1649.4</v>
      </c>
      <c r="P4954" s="47">
        <v>1649.4</v>
      </c>
    </row>
    <row r="4955" spans="1:21" ht="28.5" outlineLevel="1">
      <c r="A4955" s="152" t="s">
        <v>664</v>
      </c>
      <c r="B4955" s="153" t="s">
        <v>98</v>
      </c>
      <c r="C4955" s="153" t="s">
        <v>1878</v>
      </c>
      <c r="D4955" s="154" t="s">
        <v>454</v>
      </c>
      <c r="E4955" s="155">
        <v>20</v>
      </c>
      <c r="F4955" s="156">
        <v>14.78</v>
      </c>
      <c r="G4955" s="157" t="s">
        <v>98</v>
      </c>
      <c r="H4955" s="158">
        <v>295.60000000000002</v>
      </c>
      <c r="I4955" s="159">
        <v>1</v>
      </c>
      <c r="J4955" s="158">
        <v>295.60000000000002</v>
      </c>
      <c r="R4955" s="47">
        <v>0</v>
      </c>
      <c r="S4955" s="47">
        <v>0</v>
      </c>
      <c r="T4955" s="47">
        <v>0</v>
      </c>
      <c r="U4955" s="47">
        <v>0</v>
      </c>
    </row>
    <row r="4956" spans="1:21" ht="15" outlineLevel="1">
      <c r="C4956" s="131" t="s">
        <v>95</v>
      </c>
      <c r="G4956" s="225">
        <v>295.60000000000002</v>
      </c>
      <c r="H4956" s="225"/>
      <c r="I4956" s="225">
        <v>295.60000000000002</v>
      </c>
      <c r="J4956" s="225"/>
      <c r="O4956" s="47">
        <v>295.60000000000002</v>
      </c>
      <c r="P4956" s="47">
        <v>295.60000000000002</v>
      </c>
    </row>
    <row r="4957" spans="1:21" ht="28.5" outlineLevel="1">
      <c r="A4957" s="152" t="s">
        <v>665</v>
      </c>
      <c r="B4957" s="153" t="s">
        <v>98</v>
      </c>
      <c r="C4957" s="153" t="s">
        <v>1885</v>
      </c>
      <c r="D4957" s="154" t="s">
        <v>454</v>
      </c>
      <c r="E4957" s="155">
        <v>100</v>
      </c>
      <c r="F4957" s="156">
        <v>25.24</v>
      </c>
      <c r="G4957" s="157" t="s">
        <v>98</v>
      </c>
      <c r="H4957" s="158">
        <v>2524</v>
      </c>
      <c r="I4957" s="159">
        <v>1</v>
      </c>
      <c r="J4957" s="158">
        <v>2524</v>
      </c>
      <c r="R4957" s="47">
        <v>0</v>
      </c>
      <c r="S4957" s="47">
        <v>0</v>
      </c>
      <c r="T4957" s="47">
        <v>0</v>
      </c>
      <c r="U4957" s="47">
        <v>0</v>
      </c>
    </row>
    <row r="4958" spans="1:21" ht="15" outlineLevel="1">
      <c r="C4958" s="131" t="s">
        <v>95</v>
      </c>
      <c r="G4958" s="225">
        <v>2524</v>
      </c>
      <c r="H4958" s="225"/>
      <c r="I4958" s="225">
        <v>2524</v>
      </c>
      <c r="J4958" s="225"/>
      <c r="O4958" s="47">
        <v>2524</v>
      </c>
      <c r="P4958" s="47">
        <v>2524</v>
      </c>
    </row>
    <row r="4959" spans="1:21" ht="28.5" outlineLevel="1">
      <c r="A4959" s="152" t="s">
        <v>666</v>
      </c>
      <c r="B4959" s="153" t="s">
        <v>98</v>
      </c>
      <c r="C4959" s="153" t="s">
        <v>1886</v>
      </c>
      <c r="D4959" s="154" t="s">
        <v>454</v>
      </c>
      <c r="E4959" s="155">
        <v>100</v>
      </c>
      <c r="F4959" s="156">
        <v>47.27</v>
      </c>
      <c r="G4959" s="157" t="s">
        <v>98</v>
      </c>
      <c r="H4959" s="158">
        <v>4727</v>
      </c>
      <c r="I4959" s="159">
        <v>1</v>
      </c>
      <c r="J4959" s="158">
        <v>4727</v>
      </c>
      <c r="R4959" s="47">
        <v>0</v>
      </c>
      <c r="S4959" s="47">
        <v>0</v>
      </c>
      <c r="T4959" s="47">
        <v>0</v>
      </c>
      <c r="U4959" s="47">
        <v>0</v>
      </c>
    </row>
    <row r="4960" spans="1:21" ht="15" outlineLevel="1">
      <c r="C4960" s="131" t="s">
        <v>95</v>
      </c>
      <c r="G4960" s="225">
        <v>4727</v>
      </c>
      <c r="H4960" s="225"/>
      <c r="I4960" s="225">
        <v>4727</v>
      </c>
      <c r="J4960" s="225"/>
      <c r="O4960" s="47">
        <v>4727</v>
      </c>
      <c r="P4960" s="47">
        <v>4727</v>
      </c>
    </row>
    <row r="4961" spans="1:21" ht="42.75" outlineLevel="1">
      <c r="A4961" s="152" t="s">
        <v>668</v>
      </c>
      <c r="B4961" s="153" t="s">
        <v>98</v>
      </c>
      <c r="C4961" s="153" t="s">
        <v>1881</v>
      </c>
      <c r="D4961" s="154" t="s">
        <v>454</v>
      </c>
      <c r="E4961" s="155">
        <v>10</v>
      </c>
      <c r="F4961" s="156">
        <v>188.2</v>
      </c>
      <c r="G4961" s="157" t="s">
        <v>98</v>
      </c>
      <c r="H4961" s="158">
        <v>1882</v>
      </c>
      <c r="I4961" s="159">
        <v>1</v>
      </c>
      <c r="J4961" s="158">
        <v>1882</v>
      </c>
      <c r="R4961" s="47">
        <v>0</v>
      </c>
      <c r="S4961" s="47">
        <v>0</v>
      </c>
      <c r="T4961" s="47">
        <v>0</v>
      </c>
      <c r="U4961" s="47">
        <v>0</v>
      </c>
    </row>
    <row r="4962" spans="1:21" ht="15" outlineLevel="1">
      <c r="C4962" s="131" t="s">
        <v>95</v>
      </c>
      <c r="G4962" s="225">
        <v>1882</v>
      </c>
      <c r="H4962" s="225"/>
      <c r="I4962" s="225">
        <v>1882</v>
      </c>
      <c r="J4962" s="225"/>
      <c r="O4962" s="47">
        <v>1882</v>
      </c>
      <c r="P4962" s="47">
        <v>1882</v>
      </c>
    </row>
    <row r="4963" spans="1:21" ht="28.5" outlineLevel="1">
      <c r="A4963" s="147" t="s">
        <v>669</v>
      </c>
      <c r="B4963" s="148" t="s">
        <v>1654</v>
      </c>
      <c r="C4963" s="148" t="s">
        <v>1655</v>
      </c>
      <c r="D4963" s="149" t="s">
        <v>530</v>
      </c>
      <c r="E4963" s="134">
        <v>5</v>
      </c>
      <c r="F4963" s="150"/>
      <c r="G4963" s="127"/>
      <c r="H4963" s="128"/>
      <c r="I4963" s="151" t="s">
        <v>98</v>
      </c>
      <c r="J4963" s="128"/>
      <c r="R4963" s="47">
        <v>795.38</v>
      </c>
      <c r="S4963" s="47">
        <v>676.07</v>
      </c>
      <c r="T4963" s="47">
        <v>544.21</v>
      </c>
      <c r="U4963" s="47">
        <v>435.36</v>
      </c>
    </row>
    <row r="4964" spans="1:21" outlineLevel="1">
      <c r="C4964" s="163" t="s">
        <v>1887</v>
      </c>
    </row>
    <row r="4965" spans="1:21" ht="14.25" outlineLevel="1">
      <c r="A4965" s="147"/>
      <c r="B4965" s="148"/>
      <c r="C4965" s="148" t="s">
        <v>88</v>
      </c>
      <c r="D4965" s="149"/>
      <c r="E4965" s="134"/>
      <c r="F4965" s="150">
        <v>139.54</v>
      </c>
      <c r="G4965" s="127" t="s">
        <v>771</v>
      </c>
      <c r="H4965" s="128">
        <v>837.24</v>
      </c>
      <c r="I4965" s="151">
        <v>1</v>
      </c>
      <c r="J4965" s="128">
        <v>837.24</v>
      </c>
      <c r="Q4965" s="47">
        <v>837.24</v>
      </c>
    </row>
    <row r="4966" spans="1:21" ht="14.25" outlineLevel="1">
      <c r="A4966" s="147"/>
      <c r="B4966" s="148"/>
      <c r="C4966" s="148" t="s">
        <v>89</v>
      </c>
      <c r="D4966" s="149"/>
      <c r="E4966" s="134"/>
      <c r="F4966" s="150">
        <v>63.56</v>
      </c>
      <c r="G4966" s="127" t="s">
        <v>771</v>
      </c>
      <c r="H4966" s="128">
        <v>381.36</v>
      </c>
      <c r="I4966" s="151">
        <v>1</v>
      </c>
      <c r="J4966" s="128">
        <v>381.36</v>
      </c>
    </row>
    <row r="4967" spans="1:21" ht="14.25" outlineLevel="1">
      <c r="A4967" s="147"/>
      <c r="B4967" s="148"/>
      <c r="C4967" s="148" t="s">
        <v>96</v>
      </c>
      <c r="D4967" s="149"/>
      <c r="E4967" s="134"/>
      <c r="F4967" s="150">
        <v>0</v>
      </c>
      <c r="G4967" s="127" t="s">
        <v>771</v>
      </c>
      <c r="H4967" s="160">
        <v>0</v>
      </c>
      <c r="I4967" s="151">
        <v>1</v>
      </c>
      <c r="J4967" s="160">
        <v>0</v>
      </c>
      <c r="Q4967" s="47">
        <v>0</v>
      </c>
    </row>
    <row r="4968" spans="1:21" ht="14.25" outlineLevel="1">
      <c r="A4968" s="147"/>
      <c r="B4968" s="148"/>
      <c r="C4968" s="148" t="s">
        <v>97</v>
      </c>
      <c r="D4968" s="149"/>
      <c r="E4968" s="134"/>
      <c r="F4968" s="150">
        <v>16.79</v>
      </c>
      <c r="G4968" s="127" t="s">
        <v>98</v>
      </c>
      <c r="H4968" s="128">
        <v>83.95</v>
      </c>
      <c r="I4968" s="151">
        <v>1</v>
      </c>
      <c r="J4968" s="128">
        <v>83.95</v>
      </c>
    </row>
    <row r="4969" spans="1:21" ht="14.25" outlineLevel="1">
      <c r="A4969" s="147"/>
      <c r="B4969" s="148"/>
      <c r="C4969" s="148" t="s">
        <v>829</v>
      </c>
      <c r="D4969" s="149" t="s">
        <v>91</v>
      </c>
      <c r="E4969" s="134">
        <v>95</v>
      </c>
      <c r="F4969" s="150"/>
      <c r="G4969" s="127"/>
      <c r="H4969" s="128">
        <v>795.38</v>
      </c>
      <c r="I4969" s="151">
        <v>80.75</v>
      </c>
      <c r="J4969" s="128">
        <v>676.07</v>
      </c>
    </row>
    <row r="4970" spans="1:21" ht="14.25" outlineLevel="1">
      <c r="A4970" s="147"/>
      <c r="B4970" s="148"/>
      <c r="C4970" s="148" t="s">
        <v>830</v>
      </c>
      <c r="D4970" s="149" t="s">
        <v>91</v>
      </c>
      <c r="E4970" s="134">
        <v>65</v>
      </c>
      <c r="F4970" s="150"/>
      <c r="G4970" s="127"/>
      <c r="H4970" s="128">
        <v>544.21</v>
      </c>
      <c r="I4970" s="151">
        <v>52</v>
      </c>
      <c r="J4970" s="128">
        <v>435.36</v>
      </c>
    </row>
    <row r="4971" spans="1:21" ht="14.25" outlineLevel="1">
      <c r="A4971" s="152"/>
      <c r="B4971" s="153"/>
      <c r="C4971" s="153" t="s">
        <v>93</v>
      </c>
      <c r="D4971" s="154" t="s">
        <v>94</v>
      </c>
      <c r="E4971" s="155">
        <v>15.2</v>
      </c>
      <c r="F4971" s="156"/>
      <c r="G4971" s="157" t="s">
        <v>771</v>
      </c>
      <c r="H4971" s="158">
        <v>91.199999999999989</v>
      </c>
      <c r="I4971" s="159"/>
      <c r="J4971" s="158"/>
    </row>
    <row r="4972" spans="1:21" ht="15" outlineLevel="1">
      <c r="C4972" s="131" t="s">
        <v>95</v>
      </c>
      <c r="G4972" s="225">
        <v>2642.1400000000003</v>
      </c>
      <c r="H4972" s="225"/>
      <c r="I4972" s="225">
        <v>2413.98</v>
      </c>
      <c r="J4972" s="225"/>
      <c r="O4972" s="79">
        <v>2642.1400000000003</v>
      </c>
      <c r="P4972" s="79">
        <v>2413.98</v>
      </c>
    </row>
    <row r="4973" spans="1:21" ht="28.5" outlineLevel="1">
      <c r="A4973" s="147" t="s">
        <v>670</v>
      </c>
      <c r="B4973" s="148" t="s">
        <v>98</v>
      </c>
      <c r="C4973" s="148" t="s">
        <v>1888</v>
      </c>
      <c r="D4973" s="149" t="s">
        <v>687</v>
      </c>
      <c r="E4973" s="134">
        <v>510</v>
      </c>
      <c r="F4973" s="150">
        <v>2.58</v>
      </c>
      <c r="G4973" s="127" t="s">
        <v>98</v>
      </c>
      <c r="H4973" s="128">
        <v>1315.8</v>
      </c>
      <c r="I4973" s="151">
        <v>1</v>
      </c>
      <c r="J4973" s="128">
        <v>1315.8</v>
      </c>
      <c r="R4973" s="47">
        <v>0</v>
      </c>
      <c r="S4973" s="47">
        <v>0</v>
      </c>
      <c r="T4973" s="47">
        <v>0</v>
      </c>
      <c r="U4973" s="47">
        <v>0</v>
      </c>
    </row>
    <row r="4974" spans="1:21" outlineLevel="1">
      <c r="A4974" s="161"/>
      <c r="B4974" s="161"/>
      <c r="C4974" s="162" t="s">
        <v>1889</v>
      </c>
      <c r="D4974" s="161"/>
      <c r="E4974" s="161"/>
      <c r="F4974" s="161"/>
      <c r="G4974" s="161"/>
      <c r="H4974" s="161"/>
      <c r="I4974" s="161"/>
      <c r="J4974" s="161"/>
    </row>
    <row r="4975" spans="1:21" ht="15" outlineLevel="1">
      <c r="C4975" s="131" t="s">
        <v>95</v>
      </c>
      <c r="G4975" s="225">
        <v>1315.8</v>
      </c>
      <c r="H4975" s="225"/>
      <c r="I4975" s="225">
        <v>1315.8</v>
      </c>
      <c r="J4975" s="225"/>
      <c r="O4975" s="47">
        <v>1315.8</v>
      </c>
      <c r="P4975" s="47">
        <v>1315.8</v>
      </c>
    </row>
    <row r="4976" spans="1:21" ht="28.5" outlineLevel="1">
      <c r="A4976" s="152" t="s">
        <v>671</v>
      </c>
      <c r="B4976" s="153" t="s">
        <v>98</v>
      </c>
      <c r="C4976" s="153" t="s">
        <v>1890</v>
      </c>
      <c r="D4976" s="154" t="s">
        <v>687</v>
      </c>
      <c r="E4976" s="155">
        <v>80</v>
      </c>
      <c r="F4976" s="156">
        <v>43.74</v>
      </c>
      <c r="G4976" s="157" t="s">
        <v>98</v>
      </c>
      <c r="H4976" s="158">
        <v>3499.2</v>
      </c>
      <c r="I4976" s="159">
        <v>1</v>
      </c>
      <c r="J4976" s="158">
        <v>3499.2</v>
      </c>
      <c r="R4976" s="47">
        <v>0</v>
      </c>
      <c r="S4976" s="47">
        <v>0</v>
      </c>
      <c r="T4976" s="47">
        <v>0</v>
      </c>
      <c r="U4976" s="47">
        <v>0</v>
      </c>
    </row>
    <row r="4977" spans="1:32" ht="15" outlineLevel="1">
      <c r="C4977" s="131" t="s">
        <v>95</v>
      </c>
      <c r="G4977" s="225">
        <v>3499.2</v>
      </c>
      <c r="H4977" s="225"/>
      <c r="I4977" s="225">
        <v>3499.2</v>
      </c>
      <c r="J4977" s="225"/>
      <c r="O4977" s="47">
        <v>3499.2</v>
      </c>
      <c r="P4977" s="47">
        <v>3499.2</v>
      </c>
    </row>
    <row r="4978" spans="1:32" ht="28.5" outlineLevel="1">
      <c r="A4978" s="152" t="s">
        <v>1109</v>
      </c>
      <c r="B4978" s="153" t="s">
        <v>98</v>
      </c>
      <c r="C4978" s="153" t="s">
        <v>1891</v>
      </c>
      <c r="D4978" s="154" t="s">
        <v>454</v>
      </c>
      <c r="E4978" s="155">
        <v>15</v>
      </c>
      <c r="F4978" s="156">
        <v>0</v>
      </c>
      <c r="G4978" s="157" t="s">
        <v>98</v>
      </c>
      <c r="H4978" s="158">
        <v>0</v>
      </c>
      <c r="I4978" s="159">
        <v>1</v>
      </c>
      <c r="J4978" s="158">
        <v>0</v>
      </c>
      <c r="R4978" s="47">
        <v>0</v>
      </c>
      <c r="S4978" s="47">
        <v>0</v>
      </c>
      <c r="T4978" s="47">
        <v>0</v>
      </c>
      <c r="U4978" s="47">
        <v>0</v>
      </c>
    </row>
    <row r="4979" spans="1:32" ht="15" outlineLevel="1">
      <c r="C4979" s="131" t="s">
        <v>95</v>
      </c>
      <c r="G4979" s="225">
        <v>0</v>
      </c>
      <c r="H4979" s="225"/>
      <c r="I4979" s="225">
        <v>0</v>
      </c>
      <c r="J4979" s="225"/>
      <c r="O4979" s="47">
        <v>0</v>
      </c>
      <c r="P4979" s="47">
        <v>0</v>
      </c>
    </row>
    <row r="4980" spans="1:32" outlineLevel="1"/>
    <row r="4981" spans="1:32" ht="15" outlineLevel="1">
      <c r="A4981" s="240" t="s">
        <v>1892</v>
      </c>
      <c r="B4981" s="240"/>
      <c r="C4981" s="240"/>
      <c r="D4981" s="240"/>
      <c r="E4981" s="240"/>
      <c r="F4981" s="240"/>
      <c r="G4981" s="225">
        <v>35341.799999999996</v>
      </c>
      <c r="H4981" s="225"/>
      <c r="I4981" s="225">
        <v>35026.359999999993</v>
      </c>
      <c r="J4981" s="225"/>
      <c r="AF4981" s="85" t="s">
        <v>1892</v>
      </c>
    </row>
    <row r="4982" spans="1:32" outlineLevel="1"/>
    <row r="4983" spans="1:32" outlineLevel="1"/>
    <row r="4984" spans="1:32" outlineLevel="1"/>
    <row r="4985" spans="1:32" ht="16.5" outlineLevel="1">
      <c r="A4985" s="229" t="s">
        <v>1893</v>
      </c>
      <c r="B4985" s="229"/>
      <c r="C4985" s="229"/>
      <c r="D4985" s="229"/>
      <c r="E4985" s="229"/>
      <c r="F4985" s="229"/>
      <c r="G4985" s="229"/>
      <c r="H4985" s="229"/>
      <c r="I4985" s="229"/>
      <c r="J4985" s="229"/>
      <c r="AE4985" s="63" t="s">
        <v>1893</v>
      </c>
    </row>
    <row r="4986" spans="1:32" ht="28.5" outlineLevel="1">
      <c r="A4986" s="152" t="s">
        <v>1112</v>
      </c>
      <c r="B4986" s="153" t="s">
        <v>98</v>
      </c>
      <c r="C4986" s="153" t="s">
        <v>1894</v>
      </c>
      <c r="D4986" s="154" t="s">
        <v>454</v>
      </c>
      <c r="E4986" s="155">
        <v>15</v>
      </c>
      <c r="F4986" s="156">
        <v>9.86</v>
      </c>
      <c r="G4986" s="157" t="s">
        <v>98</v>
      </c>
      <c r="H4986" s="158">
        <v>147.9</v>
      </c>
      <c r="I4986" s="159">
        <v>1</v>
      </c>
      <c r="J4986" s="158">
        <v>147.9</v>
      </c>
      <c r="R4986" s="47">
        <v>0</v>
      </c>
      <c r="S4986" s="47">
        <v>0</v>
      </c>
      <c r="T4986" s="47">
        <v>0</v>
      </c>
      <c r="U4986" s="47">
        <v>0</v>
      </c>
    </row>
    <row r="4987" spans="1:32" ht="15" outlineLevel="1">
      <c r="C4987" s="131" t="s">
        <v>95</v>
      </c>
      <c r="G4987" s="225">
        <v>147.9</v>
      </c>
      <c r="H4987" s="225"/>
      <c r="I4987" s="225">
        <v>147.9</v>
      </c>
      <c r="J4987" s="225"/>
      <c r="O4987" s="47">
        <v>147.9</v>
      </c>
      <c r="P4987" s="47">
        <v>147.9</v>
      </c>
    </row>
    <row r="4988" spans="1:32" ht="28.5" outlineLevel="1">
      <c r="A4988" s="147" t="s">
        <v>1115</v>
      </c>
      <c r="B4988" s="148" t="s">
        <v>1654</v>
      </c>
      <c r="C4988" s="148" t="s">
        <v>1655</v>
      </c>
      <c r="D4988" s="149" t="s">
        <v>530</v>
      </c>
      <c r="E4988" s="134">
        <v>3</v>
      </c>
      <c r="F4988" s="150"/>
      <c r="G4988" s="127"/>
      <c r="H4988" s="128"/>
      <c r="I4988" s="151" t="s">
        <v>98</v>
      </c>
      <c r="J4988" s="128"/>
      <c r="R4988" s="47">
        <v>477.22</v>
      </c>
      <c r="S4988" s="47">
        <v>405.64</v>
      </c>
      <c r="T4988" s="47">
        <v>326.52</v>
      </c>
      <c r="U4988" s="47">
        <v>261.22000000000003</v>
      </c>
    </row>
    <row r="4989" spans="1:32" outlineLevel="1">
      <c r="C4989" s="163" t="s">
        <v>1895</v>
      </c>
    </row>
    <row r="4990" spans="1:32" ht="14.25" outlineLevel="1">
      <c r="A4990" s="147"/>
      <c r="B4990" s="148"/>
      <c r="C4990" s="148" t="s">
        <v>88</v>
      </c>
      <c r="D4990" s="149"/>
      <c r="E4990" s="134"/>
      <c r="F4990" s="150">
        <v>139.54</v>
      </c>
      <c r="G4990" s="127" t="s">
        <v>771</v>
      </c>
      <c r="H4990" s="128">
        <v>502.34</v>
      </c>
      <c r="I4990" s="151">
        <v>1</v>
      </c>
      <c r="J4990" s="128">
        <v>502.34</v>
      </c>
      <c r="Q4990" s="47">
        <v>502.34</v>
      </c>
    </row>
    <row r="4991" spans="1:32" ht="14.25" outlineLevel="1">
      <c r="A4991" s="147"/>
      <c r="B4991" s="148"/>
      <c r="C4991" s="148" t="s">
        <v>89</v>
      </c>
      <c r="D4991" s="149"/>
      <c r="E4991" s="134"/>
      <c r="F4991" s="150">
        <v>63.56</v>
      </c>
      <c r="G4991" s="127" t="s">
        <v>771</v>
      </c>
      <c r="H4991" s="128">
        <v>228.82</v>
      </c>
      <c r="I4991" s="151">
        <v>1</v>
      </c>
      <c r="J4991" s="128">
        <v>228.82</v>
      </c>
    </row>
    <row r="4992" spans="1:32" ht="14.25" outlineLevel="1">
      <c r="A4992" s="147"/>
      <c r="B4992" s="148"/>
      <c r="C4992" s="148" t="s">
        <v>96</v>
      </c>
      <c r="D4992" s="149"/>
      <c r="E4992" s="134"/>
      <c r="F4992" s="150">
        <v>0</v>
      </c>
      <c r="G4992" s="127" t="s">
        <v>771</v>
      </c>
      <c r="H4992" s="160">
        <v>0</v>
      </c>
      <c r="I4992" s="151">
        <v>1</v>
      </c>
      <c r="J4992" s="160">
        <v>0</v>
      </c>
      <c r="Q4992" s="47">
        <v>0</v>
      </c>
    </row>
    <row r="4993" spans="1:32" ht="14.25" outlineLevel="1">
      <c r="A4993" s="147"/>
      <c r="B4993" s="148"/>
      <c r="C4993" s="148" t="s">
        <v>97</v>
      </c>
      <c r="D4993" s="149"/>
      <c r="E4993" s="134"/>
      <c r="F4993" s="150">
        <v>16.79</v>
      </c>
      <c r="G4993" s="127" t="s">
        <v>98</v>
      </c>
      <c r="H4993" s="128">
        <v>50.37</v>
      </c>
      <c r="I4993" s="151">
        <v>1</v>
      </c>
      <c r="J4993" s="128">
        <v>50.37</v>
      </c>
    </row>
    <row r="4994" spans="1:32" ht="14.25" outlineLevel="1">
      <c r="A4994" s="147"/>
      <c r="B4994" s="148"/>
      <c r="C4994" s="148" t="s">
        <v>829</v>
      </c>
      <c r="D4994" s="149" t="s">
        <v>91</v>
      </c>
      <c r="E4994" s="134">
        <v>95</v>
      </c>
      <c r="F4994" s="150"/>
      <c r="G4994" s="127"/>
      <c r="H4994" s="128">
        <v>477.22</v>
      </c>
      <c r="I4994" s="151">
        <v>80.75</v>
      </c>
      <c r="J4994" s="128">
        <v>405.64</v>
      </c>
    </row>
    <row r="4995" spans="1:32" ht="14.25" outlineLevel="1">
      <c r="A4995" s="147"/>
      <c r="B4995" s="148"/>
      <c r="C4995" s="148" t="s">
        <v>830</v>
      </c>
      <c r="D4995" s="149" t="s">
        <v>91</v>
      </c>
      <c r="E4995" s="134">
        <v>65</v>
      </c>
      <c r="F4995" s="150"/>
      <c r="G4995" s="127"/>
      <c r="H4995" s="128">
        <v>326.52</v>
      </c>
      <c r="I4995" s="151">
        <v>52</v>
      </c>
      <c r="J4995" s="128">
        <v>261.22000000000003</v>
      </c>
    </row>
    <row r="4996" spans="1:32" ht="14.25" outlineLevel="1">
      <c r="A4996" s="152"/>
      <c r="B4996" s="153"/>
      <c r="C4996" s="153" t="s">
        <v>93</v>
      </c>
      <c r="D4996" s="154" t="s">
        <v>94</v>
      </c>
      <c r="E4996" s="155">
        <v>15.2</v>
      </c>
      <c r="F4996" s="156"/>
      <c r="G4996" s="157" t="s">
        <v>771</v>
      </c>
      <c r="H4996" s="158">
        <v>54.72</v>
      </c>
      <c r="I4996" s="159"/>
      <c r="J4996" s="158"/>
    </row>
    <row r="4997" spans="1:32" ht="15" outlineLevel="1">
      <c r="C4997" s="131" t="s">
        <v>95</v>
      </c>
      <c r="G4997" s="225">
        <v>1585.27</v>
      </c>
      <c r="H4997" s="225"/>
      <c r="I4997" s="225">
        <v>1448.3899999999999</v>
      </c>
      <c r="J4997" s="225"/>
      <c r="O4997" s="79">
        <v>1585.27</v>
      </c>
      <c r="P4997" s="79">
        <v>1448.3899999999999</v>
      </c>
    </row>
    <row r="4998" spans="1:32" ht="28.5" outlineLevel="1">
      <c r="A4998" s="152" t="s">
        <v>1117</v>
      </c>
      <c r="B4998" s="153" t="s">
        <v>98</v>
      </c>
      <c r="C4998" s="153" t="s">
        <v>1896</v>
      </c>
      <c r="D4998" s="154" t="s">
        <v>454</v>
      </c>
      <c r="E4998" s="155">
        <v>6</v>
      </c>
      <c r="F4998" s="156">
        <v>152.37</v>
      </c>
      <c r="G4998" s="157" t="s">
        <v>98</v>
      </c>
      <c r="H4998" s="158">
        <v>914.22</v>
      </c>
      <c r="I4998" s="159">
        <v>1</v>
      </c>
      <c r="J4998" s="158">
        <v>914.22</v>
      </c>
      <c r="R4998" s="47">
        <v>0</v>
      </c>
      <c r="S4998" s="47">
        <v>0</v>
      </c>
      <c r="T4998" s="47">
        <v>0</v>
      </c>
      <c r="U4998" s="47">
        <v>0</v>
      </c>
    </row>
    <row r="4999" spans="1:32" ht="15" outlineLevel="1">
      <c r="C4999" s="131" t="s">
        <v>95</v>
      </c>
      <c r="G4999" s="225">
        <v>914.22</v>
      </c>
      <c r="H4999" s="225"/>
      <c r="I4999" s="225">
        <v>914.22</v>
      </c>
      <c r="J4999" s="225"/>
      <c r="O4999" s="47">
        <v>914.22</v>
      </c>
      <c r="P4999" s="47">
        <v>914.22</v>
      </c>
    </row>
    <row r="5000" spans="1:32" ht="14.25" outlineLevel="1">
      <c r="A5000" s="152" t="s">
        <v>1120</v>
      </c>
      <c r="B5000" s="153" t="s">
        <v>98</v>
      </c>
      <c r="C5000" s="153" t="s">
        <v>920</v>
      </c>
      <c r="D5000" s="154" t="s">
        <v>803</v>
      </c>
      <c r="E5000" s="155">
        <v>1</v>
      </c>
      <c r="F5000" s="156">
        <v>22131.31</v>
      </c>
      <c r="G5000" s="157" t="s">
        <v>98</v>
      </c>
      <c r="H5000" s="158">
        <v>22131.31</v>
      </c>
      <c r="I5000" s="159">
        <v>1</v>
      </c>
      <c r="J5000" s="158">
        <v>22131.31</v>
      </c>
      <c r="R5000" s="47">
        <v>0</v>
      </c>
      <c r="S5000" s="47">
        <v>0</v>
      </c>
      <c r="T5000" s="47">
        <v>0</v>
      </c>
      <c r="U5000" s="47">
        <v>0</v>
      </c>
    </row>
    <row r="5001" spans="1:32" ht="15" outlineLevel="1">
      <c r="C5001" s="131" t="s">
        <v>95</v>
      </c>
      <c r="G5001" s="225">
        <v>22131.31</v>
      </c>
      <c r="H5001" s="225"/>
      <c r="I5001" s="225">
        <v>22131.31</v>
      </c>
      <c r="J5001" s="225"/>
      <c r="O5001" s="47">
        <v>22131.31</v>
      </c>
      <c r="P5001" s="47">
        <v>22131.31</v>
      </c>
    </row>
    <row r="5002" spans="1:32" outlineLevel="1"/>
    <row r="5003" spans="1:32" ht="15" outlineLevel="1">
      <c r="A5003" s="240" t="s">
        <v>1897</v>
      </c>
      <c r="B5003" s="240"/>
      <c r="C5003" s="240"/>
      <c r="D5003" s="240"/>
      <c r="E5003" s="240"/>
      <c r="F5003" s="240"/>
      <c r="G5003" s="225">
        <v>24778.7</v>
      </c>
      <c r="H5003" s="225"/>
      <c r="I5003" s="225">
        <v>24641.82</v>
      </c>
      <c r="J5003" s="225"/>
      <c r="AF5003" s="85" t="s">
        <v>1897</v>
      </c>
    </row>
    <row r="5004" spans="1:32" outlineLevel="1"/>
    <row r="5005" spans="1:32" outlineLevel="1"/>
    <row r="5006" spans="1:32" outlineLevel="1"/>
    <row r="5007" spans="1:32" ht="15" outlineLevel="1">
      <c r="A5007" s="240" t="s">
        <v>822</v>
      </c>
      <c r="B5007" s="240"/>
      <c r="C5007" s="240"/>
      <c r="D5007" s="240"/>
      <c r="E5007" s="240"/>
      <c r="F5007" s="240"/>
      <c r="G5007" s="225">
        <v>774272.99000000022</v>
      </c>
      <c r="H5007" s="225"/>
      <c r="I5007" s="225">
        <v>768789.76000000013</v>
      </c>
      <c r="J5007" s="225"/>
      <c r="AF5007" s="85" t="s">
        <v>822</v>
      </c>
    </row>
    <row r="5008" spans="1:32" outlineLevel="1"/>
    <row r="5009" spans="1:34" outlineLevel="1"/>
    <row r="5010" spans="1:34" outlineLevel="1"/>
    <row r="5011" spans="1:34" ht="15" customHeight="1" outlineLevel="1">
      <c r="A5011" s="240" t="s">
        <v>1898</v>
      </c>
      <c r="B5011" s="240"/>
      <c r="C5011" s="240"/>
      <c r="D5011" s="240"/>
      <c r="E5011" s="240"/>
      <c r="F5011" s="240"/>
      <c r="G5011" s="225">
        <v>774272.99000000022</v>
      </c>
      <c r="H5011" s="225"/>
      <c r="I5011" s="225">
        <v>768789.76000000013</v>
      </c>
      <c r="J5011" s="225"/>
      <c r="AF5011" s="85" t="s">
        <v>1899</v>
      </c>
    </row>
    <row r="5012" spans="1:34" outlineLevel="1"/>
    <row r="5013" spans="1:34" ht="14.25" outlineLevel="1">
      <c r="C5013" s="235" t="s">
        <v>148</v>
      </c>
      <c r="D5013" s="235"/>
      <c r="E5013" s="235"/>
      <c r="F5013" s="235"/>
      <c r="G5013" s="235"/>
      <c r="H5013" s="235"/>
      <c r="I5013" s="241">
        <v>295945.03999999998</v>
      </c>
      <c r="J5013" s="241"/>
      <c r="AH5013" s="84" t="s">
        <v>148</v>
      </c>
    </row>
    <row r="5014" spans="1:34" ht="14.25" outlineLevel="1">
      <c r="C5014" s="235" t="s">
        <v>149</v>
      </c>
      <c r="D5014" s="235"/>
      <c r="E5014" s="235"/>
      <c r="F5014" s="235"/>
      <c r="G5014" s="235"/>
      <c r="H5014" s="235"/>
      <c r="I5014" s="241">
        <v>0</v>
      </c>
      <c r="J5014" s="241"/>
      <c r="AH5014" s="84" t="s">
        <v>149</v>
      </c>
    </row>
    <row r="5015" spans="1:34" ht="14.25" outlineLevel="1">
      <c r="C5015" s="235" t="s">
        <v>150</v>
      </c>
      <c r="D5015" s="235"/>
      <c r="E5015" s="235"/>
      <c r="F5015" s="235"/>
      <c r="G5015" s="235"/>
      <c r="H5015" s="235"/>
      <c r="I5015" s="241">
        <v>264174.96000000002</v>
      </c>
      <c r="J5015" s="241"/>
      <c r="AH5015" s="84" t="s">
        <v>150</v>
      </c>
    </row>
    <row r="5016" spans="1:34" ht="14.25" outlineLevel="1">
      <c r="C5016" s="235" t="s">
        <v>151</v>
      </c>
      <c r="D5016" s="235"/>
      <c r="E5016" s="235"/>
      <c r="F5016" s="235"/>
      <c r="G5016" s="235"/>
      <c r="H5016" s="235"/>
      <c r="I5016" s="241"/>
      <c r="J5016" s="241"/>
      <c r="AH5016" s="84" t="s">
        <v>151</v>
      </c>
    </row>
    <row r="5017" spans="1:34" ht="14.25" outlineLevel="1">
      <c r="C5017" s="235" t="s">
        <v>152</v>
      </c>
      <c r="D5017" s="235"/>
      <c r="E5017" s="235"/>
      <c r="F5017" s="235"/>
      <c r="G5017" s="235"/>
      <c r="H5017" s="235"/>
      <c r="I5017" s="241">
        <v>560120</v>
      </c>
      <c r="J5017" s="241"/>
      <c r="AH5017" s="84" t="s">
        <v>152</v>
      </c>
    </row>
    <row r="5018" spans="1:34" ht="14.25" outlineLevel="1">
      <c r="C5018" s="127"/>
      <c r="D5018" s="127"/>
      <c r="E5018" s="127"/>
      <c r="F5018" s="127"/>
      <c r="G5018" s="127"/>
      <c r="H5018" s="127"/>
      <c r="I5018" s="128"/>
      <c r="J5018" s="128"/>
      <c r="AH5018" s="84"/>
    </row>
    <row r="5019" spans="1:34" ht="30" outlineLevel="1">
      <c r="C5019" s="130" t="s">
        <v>299</v>
      </c>
      <c r="D5019" s="127"/>
      <c r="E5019" s="127"/>
      <c r="F5019" s="127"/>
      <c r="G5019" s="127"/>
      <c r="H5019" s="127"/>
      <c r="I5019" s="128"/>
      <c r="J5019" s="128"/>
      <c r="AH5019" s="84"/>
    </row>
    <row r="5020" spans="1:34" ht="14.25" outlineLevel="1">
      <c r="C5020" s="235" t="s">
        <v>300</v>
      </c>
      <c r="D5020" s="235"/>
      <c r="E5020" s="235"/>
      <c r="F5020" s="235"/>
      <c r="G5020" s="235"/>
      <c r="H5020" s="235"/>
      <c r="I5020" s="128"/>
      <c r="J5020" s="128">
        <v>1059483.24</v>
      </c>
      <c r="AH5020" s="84"/>
    </row>
    <row r="5021" spans="1:34" ht="14.25" outlineLevel="1">
      <c r="C5021" s="235" t="s">
        <v>301</v>
      </c>
      <c r="D5021" s="235"/>
      <c r="E5021" s="235"/>
      <c r="F5021" s="235"/>
      <c r="G5021" s="235"/>
      <c r="H5021" s="235"/>
      <c r="I5021" s="128"/>
      <c r="J5021" s="128">
        <v>0</v>
      </c>
      <c r="AH5021" s="84"/>
    </row>
    <row r="5022" spans="1:34" ht="14.25" outlineLevel="1">
      <c r="C5022" s="235" t="s">
        <v>302</v>
      </c>
      <c r="D5022" s="235"/>
      <c r="E5022" s="235"/>
      <c r="F5022" s="235"/>
      <c r="G5022" s="235"/>
      <c r="H5022" s="235"/>
      <c r="I5022" s="128"/>
      <c r="J5022" s="128">
        <v>1875642.22</v>
      </c>
      <c r="AH5022" s="84"/>
    </row>
    <row r="5023" spans="1:34" ht="14.25" outlineLevel="1">
      <c r="C5023" s="235" t="s">
        <v>303</v>
      </c>
      <c r="D5023" s="235"/>
      <c r="E5023" s="235"/>
      <c r="F5023" s="235"/>
      <c r="G5023" s="235"/>
      <c r="H5023" s="235"/>
      <c r="I5023" s="128"/>
      <c r="J5023" s="128">
        <v>0</v>
      </c>
      <c r="AH5023" s="84"/>
    </row>
    <row r="5024" spans="1:34" ht="15" outlineLevel="1">
      <c r="C5024" s="240" t="s">
        <v>152</v>
      </c>
      <c r="D5024" s="240"/>
      <c r="E5024" s="240"/>
      <c r="F5024" s="240"/>
      <c r="G5024" s="240"/>
      <c r="H5024" s="240"/>
      <c r="I5024" s="131"/>
      <c r="J5024" s="131">
        <v>2935125.46</v>
      </c>
      <c r="AH5024" s="84"/>
    </row>
    <row r="5025" spans="1:31" ht="14.25">
      <c r="A5025" s="137"/>
      <c r="B5025" s="137"/>
      <c r="C5025" s="137"/>
      <c r="D5025" s="137"/>
      <c r="E5025" s="137"/>
      <c r="F5025" s="137"/>
      <c r="G5025" s="137"/>
      <c r="H5025" s="137"/>
      <c r="I5025" s="137"/>
      <c r="J5025" s="137"/>
    </row>
    <row r="5026" spans="1:31" ht="15.75">
      <c r="A5026" s="238" t="s">
        <v>318</v>
      </c>
      <c r="B5026" s="238"/>
      <c r="C5026" s="238"/>
      <c r="D5026" s="238"/>
      <c r="E5026" s="238"/>
      <c r="F5026" s="238"/>
      <c r="G5026" s="238"/>
      <c r="H5026" s="238"/>
      <c r="I5026" s="238"/>
      <c r="J5026" s="238"/>
      <c r="AE5026" s="54" t="s">
        <v>315</v>
      </c>
    </row>
    <row r="5027" spans="1:31">
      <c r="A5027" s="233" t="s">
        <v>71</v>
      </c>
      <c r="B5027" s="233"/>
      <c r="C5027" s="233"/>
      <c r="D5027" s="233"/>
      <c r="E5027" s="233"/>
      <c r="F5027" s="233"/>
      <c r="G5027" s="233"/>
      <c r="H5027" s="233"/>
      <c r="I5027" s="233"/>
      <c r="J5027" s="233"/>
    </row>
    <row r="5028" spans="1:31" ht="14.25" outlineLevel="1">
      <c r="A5028" s="137"/>
      <c r="B5028" s="137"/>
      <c r="C5028" s="137"/>
      <c r="D5028" s="137"/>
      <c r="E5028" s="137"/>
      <c r="F5028" s="137"/>
      <c r="G5028" s="137"/>
      <c r="H5028" s="137"/>
      <c r="I5028" s="137"/>
      <c r="J5028" s="137"/>
    </row>
    <row r="5029" spans="1:31" ht="18" outlineLevel="1">
      <c r="A5029" s="230" t="s">
        <v>98</v>
      </c>
      <c r="B5029" s="230"/>
      <c r="C5029" s="230"/>
      <c r="D5029" s="230"/>
      <c r="E5029" s="230"/>
      <c r="F5029" s="230"/>
      <c r="G5029" s="230"/>
      <c r="H5029" s="230"/>
      <c r="I5029" s="230"/>
      <c r="J5029" s="230"/>
      <c r="AE5029" s="88" t="s">
        <v>98</v>
      </c>
    </row>
    <row r="5030" spans="1:31" ht="14.25" outlineLevel="1">
      <c r="A5030" s="137"/>
      <c r="B5030" s="137"/>
      <c r="C5030" s="137"/>
      <c r="D5030" s="137"/>
      <c r="E5030" s="137"/>
      <c r="F5030" s="137"/>
      <c r="G5030" s="137"/>
      <c r="H5030" s="137"/>
      <c r="I5030" s="137"/>
      <c r="J5030" s="137"/>
    </row>
    <row r="5031" spans="1:31" ht="18" outlineLevel="1">
      <c r="A5031" s="231" t="s">
        <v>51</v>
      </c>
      <c r="B5031" s="232"/>
      <c r="C5031" s="232"/>
      <c r="D5031" s="232"/>
      <c r="E5031" s="232"/>
      <c r="F5031" s="232"/>
      <c r="G5031" s="232"/>
      <c r="H5031" s="232"/>
      <c r="I5031" s="232"/>
      <c r="J5031" s="232"/>
      <c r="AE5031" s="55" t="s">
        <v>1900</v>
      </c>
    </row>
    <row r="5032" spans="1:31" outlineLevel="1">
      <c r="A5032" s="233" t="s">
        <v>72</v>
      </c>
      <c r="B5032" s="234"/>
      <c r="C5032" s="234"/>
      <c r="D5032" s="234"/>
      <c r="E5032" s="234"/>
      <c r="F5032" s="234"/>
      <c r="G5032" s="234"/>
      <c r="H5032" s="234"/>
      <c r="I5032" s="234"/>
      <c r="J5032" s="234"/>
    </row>
    <row r="5033" spans="1:31" ht="14.25" outlineLevel="1">
      <c r="A5033" s="137"/>
      <c r="B5033" s="137"/>
      <c r="C5033" s="137"/>
      <c r="D5033" s="137"/>
      <c r="E5033" s="137"/>
      <c r="F5033" s="137"/>
      <c r="G5033" s="137"/>
      <c r="H5033" s="137"/>
      <c r="I5033" s="137"/>
      <c r="J5033" s="137"/>
    </row>
    <row r="5034" spans="1:31" ht="14.25" outlineLevel="1">
      <c r="A5034" s="235" t="s">
        <v>373</v>
      </c>
      <c r="B5034" s="235"/>
      <c r="C5034" s="235"/>
      <c r="D5034" s="235"/>
      <c r="E5034" s="235"/>
      <c r="F5034" s="235"/>
      <c r="G5034" s="235"/>
      <c r="H5034" s="235"/>
      <c r="I5034" s="235"/>
      <c r="J5034" s="235"/>
      <c r="AE5034" s="56" t="s">
        <v>373</v>
      </c>
    </row>
    <row r="5035" spans="1:31" ht="14.25" outlineLevel="1">
      <c r="A5035" s="137"/>
      <c r="B5035" s="137"/>
      <c r="C5035" s="137"/>
      <c r="D5035" s="137"/>
      <c r="E5035" s="137"/>
      <c r="F5035" s="137"/>
      <c r="G5035" s="137"/>
      <c r="H5035" s="137"/>
      <c r="I5035" s="137"/>
      <c r="J5035" s="137"/>
    </row>
    <row r="5036" spans="1:31" ht="14.25" outlineLevel="1">
      <c r="A5036" s="137"/>
      <c r="B5036" s="137"/>
      <c r="C5036" s="137"/>
      <c r="D5036" s="137"/>
      <c r="E5036" s="137"/>
      <c r="F5036" s="137"/>
      <c r="G5036" s="137"/>
      <c r="H5036" s="142" t="s">
        <v>73</v>
      </c>
      <c r="I5036" s="142" t="s">
        <v>74</v>
      </c>
      <c r="J5036" s="137"/>
    </row>
    <row r="5037" spans="1:31" ht="14.25" outlineLevel="1">
      <c r="A5037" s="137"/>
      <c r="B5037" s="137"/>
      <c r="C5037" s="137"/>
      <c r="D5037" s="137"/>
      <c r="E5037" s="137"/>
      <c r="F5037" s="137"/>
      <c r="G5037" s="137"/>
      <c r="H5037" s="142" t="s">
        <v>75</v>
      </c>
      <c r="I5037" s="142" t="s">
        <v>75</v>
      </c>
      <c r="J5037" s="137"/>
    </row>
    <row r="5038" spans="1:31" ht="14.25" outlineLevel="1">
      <c r="A5038" s="137"/>
      <c r="B5038" s="137"/>
      <c r="C5038" s="137"/>
      <c r="D5038" s="137"/>
      <c r="E5038" s="228" t="s">
        <v>76</v>
      </c>
      <c r="F5038" s="228"/>
      <c r="G5038" s="228"/>
      <c r="H5038" s="128">
        <v>96.376870000000054</v>
      </c>
      <c r="I5038" s="128">
        <v>94.959279999999993</v>
      </c>
      <c r="J5038" s="137" t="s">
        <v>77</v>
      </c>
    </row>
    <row r="5039" spans="1:31" ht="14.25" outlineLevel="1">
      <c r="A5039" s="137"/>
      <c r="B5039" s="137"/>
      <c r="C5039" s="137"/>
      <c r="D5039" s="137"/>
      <c r="E5039" s="228" t="s">
        <v>78</v>
      </c>
      <c r="F5039" s="228"/>
      <c r="G5039" s="228"/>
      <c r="H5039" s="128">
        <v>551.76239999999996</v>
      </c>
      <c r="I5039" s="128">
        <v>551.76239999999996</v>
      </c>
      <c r="J5039" s="137" t="s">
        <v>79</v>
      </c>
    </row>
    <row r="5040" spans="1:31" ht="14.25" outlineLevel="1">
      <c r="A5040" s="137"/>
      <c r="B5040" s="137"/>
      <c r="C5040" s="137"/>
      <c r="D5040" s="137"/>
      <c r="E5040" s="228" t="s">
        <v>26</v>
      </c>
      <c r="F5040" s="228"/>
      <c r="G5040" s="228"/>
      <c r="H5040" s="128">
        <v>5.2507900000000003</v>
      </c>
      <c r="I5040" s="128">
        <v>5.2507900000000003</v>
      </c>
      <c r="J5040" s="137" t="s">
        <v>77</v>
      </c>
    </row>
    <row r="5041" spans="1:31" ht="14.25" outlineLevel="1">
      <c r="A5041" s="137"/>
      <c r="B5041" s="137"/>
      <c r="C5041" s="137"/>
      <c r="D5041" s="137"/>
      <c r="E5041" s="137"/>
      <c r="F5041" s="137"/>
      <c r="G5041" s="137"/>
      <c r="H5041" s="134"/>
      <c r="I5041" s="128"/>
      <c r="J5041" s="137"/>
    </row>
    <row r="5042" spans="1:31" ht="14.25" outlineLevel="1">
      <c r="A5042" s="137" t="s">
        <v>246</v>
      </c>
      <c r="B5042" s="137"/>
      <c r="C5042" s="137"/>
      <c r="D5042" s="143"/>
      <c r="E5042" s="144"/>
      <c r="F5042" s="137"/>
      <c r="G5042" s="137"/>
      <c r="H5042" s="137"/>
      <c r="I5042" s="137"/>
      <c r="J5042" s="137"/>
    </row>
    <row r="5043" spans="1:31" ht="71.25" outlineLevel="1">
      <c r="A5043" s="145" t="s">
        <v>2</v>
      </c>
      <c r="B5043" s="145" t="s">
        <v>80</v>
      </c>
      <c r="C5043" s="145" t="s">
        <v>24</v>
      </c>
      <c r="D5043" s="145" t="s">
        <v>81</v>
      </c>
      <c r="E5043" s="145" t="s">
        <v>82</v>
      </c>
      <c r="F5043" s="145" t="s">
        <v>83</v>
      </c>
      <c r="G5043" s="146" t="s">
        <v>84</v>
      </c>
      <c r="H5043" s="145" t="s">
        <v>85</v>
      </c>
      <c r="I5043" s="145" t="s">
        <v>86</v>
      </c>
      <c r="J5043" s="145" t="s">
        <v>87</v>
      </c>
    </row>
    <row r="5044" spans="1:31" ht="14.25" outlineLevel="1">
      <c r="A5044" s="145">
        <v>1</v>
      </c>
      <c r="B5044" s="145">
        <v>2</v>
      </c>
      <c r="C5044" s="145">
        <v>3</v>
      </c>
      <c r="D5044" s="145">
        <v>4</v>
      </c>
      <c r="E5044" s="145">
        <v>5</v>
      </c>
      <c r="F5044" s="145">
        <v>6</v>
      </c>
      <c r="G5044" s="145">
        <v>7</v>
      </c>
      <c r="H5044" s="145">
        <v>8</v>
      </c>
      <c r="I5044" s="145">
        <v>9</v>
      </c>
      <c r="J5044" s="145">
        <v>10</v>
      </c>
    </row>
    <row r="5045" spans="1:31" outlineLevel="1"/>
    <row r="5046" spans="1:31" ht="16.5" outlineLevel="1">
      <c r="A5046" s="229" t="s">
        <v>1901</v>
      </c>
      <c r="B5046" s="229"/>
      <c r="C5046" s="229"/>
      <c r="D5046" s="229"/>
      <c r="E5046" s="229"/>
      <c r="F5046" s="229"/>
      <c r="G5046" s="229"/>
      <c r="H5046" s="229"/>
      <c r="I5046" s="229"/>
      <c r="J5046" s="229"/>
      <c r="AE5046" s="63" t="s">
        <v>1901</v>
      </c>
    </row>
    <row r="5047" spans="1:31" ht="42.75" outlineLevel="1">
      <c r="A5047" s="147" t="s">
        <v>376</v>
      </c>
      <c r="B5047" s="148" t="s">
        <v>1902</v>
      </c>
      <c r="C5047" s="148" t="s">
        <v>1903</v>
      </c>
      <c r="D5047" s="149" t="s">
        <v>460</v>
      </c>
      <c r="E5047" s="134">
        <v>4</v>
      </c>
      <c r="F5047" s="150"/>
      <c r="G5047" s="127"/>
      <c r="H5047" s="128"/>
      <c r="I5047" s="151" t="s">
        <v>98</v>
      </c>
      <c r="J5047" s="128"/>
      <c r="R5047" s="47">
        <v>31.02</v>
      </c>
      <c r="S5047" s="47">
        <v>26.37</v>
      </c>
      <c r="T5047" s="47">
        <v>23.27</v>
      </c>
      <c r="U5047" s="47">
        <v>18.61</v>
      </c>
    </row>
    <row r="5048" spans="1:31" ht="14.25" outlineLevel="1">
      <c r="A5048" s="147"/>
      <c r="B5048" s="148"/>
      <c r="C5048" s="148" t="s">
        <v>88</v>
      </c>
      <c r="D5048" s="149"/>
      <c r="E5048" s="134"/>
      <c r="F5048" s="150">
        <v>8.08</v>
      </c>
      <c r="G5048" s="127" t="s">
        <v>771</v>
      </c>
      <c r="H5048" s="128">
        <v>38.78</v>
      </c>
      <c r="I5048" s="151">
        <v>1</v>
      </c>
      <c r="J5048" s="128">
        <v>38.78</v>
      </c>
      <c r="Q5048" s="47">
        <v>38.78</v>
      </c>
    </row>
    <row r="5049" spans="1:31" ht="14.25" outlineLevel="1">
      <c r="A5049" s="147"/>
      <c r="B5049" s="148"/>
      <c r="C5049" s="148" t="s">
        <v>89</v>
      </c>
      <c r="D5049" s="149"/>
      <c r="E5049" s="134"/>
      <c r="F5049" s="150">
        <v>0</v>
      </c>
      <c r="G5049" s="127" t="s">
        <v>771</v>
      </c>
      <c r="H5049" s="128">
        <v>0</v>
      </c>
      <c r="I5049" s="151">
        <v>1</v>
      </c>
      <c r="J5049" s="128">
        <v>0</v>
      </c>
    </row>
    <row r="5050" spans="1:31" ht="14.25" outlineLevel="1">
      <c r="A5050" s="147"/>
      <c r="B5050" s="148"/>
      <c r="C5050" s="148" t="s">
        <v>96</v>
      </c>
      <c r="D5050" s="149"/>
      <c r="E5050" s="134"/>
      <c r="F5050" s="150">
        <v>0</v>
      </c>
      <c r="G5050" s="127" t="s">
        <v>771</v>
      </c>
      <c r="H5050" s="160">
        <v>0</v>
      </c>
      <c r="I5050" s="151">
        <v>1</v>
      </c>
      <c r="J5050" s="160">
        <v>0</v>
      </c>
      <c r="Q5050" s="47">
        <v>0</v>
      </c>
    </row>
    <row r="5051" spans="1:31" ht="14.25" outlineLevel="1">
      <c r="A5051" s="147"/>
      <c r="B5051" s="148"/>
      <c r="C5051" s="148" t="s">
        <v>97</v>
      </c>
      <c r="D5051" s="149"/>
      <c r="E5051" s="134"/>
      <c r="F5051" s="150">
        <v>1.88</v>
      </c>
      <c r="G5051" s="127" t="s">
        <v>98</v>
      </c>
      <c r="H5051" s="128">
        <v>7.52</v>
      </c>
      <c r="I5051" s="151">
        <v>1</v>
      </c>
      <c r="J5051" s="128">
        <v>7.52</v>
      </c>
    </row>
    <row r="5052" spans="1:31" ht="14.25" outlineLevel="1">
      <c r="A5052" s="147"/>
      <c r="B5052" s="148"/>
      <c r="C5052" s="148" t="s">
        <v>829</v>
      </c>
      <c r="D5052" s="149" t="s">
        <v>91</v>
      </c>
      <c r="E5052" s="134">
        <v>80</v>
      </c>
      <c r="F5052" s="150"/>
      <c r="G5052" s="127"/>
      <c r="H5052" s="128">
        <v>31.02</v>
      </c>
      <c r="I5052" s="151">
        <v>68</v>
      </c>
      <c r="J5052" s="128">
        <v>26.37</v>
      </c>
    </row>
    <row r="5053" spans="1:31" ht="14.25" outlineLevel="1">
      <c r="A5053" s="147"/>
      <c r="B5053" s="148"/>
      <c r="C5053" s="148" t="s">
        <v>830</v>
      </c>
      <c r="D5053" s="149" t="s">
        <v>91</v>
      </c>
      <c r="E5053" s="134">
        <v>60</v>
      </c>
      <c r="F5053" s="150"/>
      <c r="G5053" s="127"/>
      <c r="H5053" s="128">
        <v>23.27</v>
      </c>
      <c r="I5053" s="151">
        <v>48</v>
      </c>
      <c r="J5053" s="128">
        <v>18.61</v>
      </c>
    </row>
    <row r="5054" spans="1:31" ht="14.25" outlineLevel="1">
      <c r="A5054" s="152"/>
      <c r="B5054" s="153"/>
      <c r="C5054" s="153" t="s">
        <v>93</v>
      </c>
      <c r="D5054" s="154" t="s">
        <v>94</v>
      </c>
      <c r="E5054" s="155">
        <v>0.84</v>
      </c>
      <c r="F5054" s="156"/>
      <c r="G5054" s="157" t="s">
        <v>771</v>
      </c>
      <c r="H5054" s="158">
        <v>4.032</v>
      </c>
      <c r="I5054" s="159"/>
      <c r="J5054" s="158"/>
    </row>
    <row r="5055" spans="1:31" ht="15" outlineLevel="1">
      <c r="C5055" s="131" t="s">
        <v>95</v>
      </c>
      <c r="G5055" s="225">
        <v>100.59</v>
      </c>
      <c r="H5055" s="225"/>
      <c r="I5055" s="225">
        <v>91.28</v>
      </c>
      <c r="J5055" s="225"/>
      <c r="O5055" s="79">
        <v>100.59</v>
      </c>
      <c r="P5055" s="79">
        <v>91.28</v>
      </c>
    </row>
    <row r="5056" spans="1:31" ht="28.5" outlineLevel="1">
      <c r="A5056" s="147" t="s">
        <v>381</v>
      </c>
      <c r="B5056" s="148" t="s">
        <v>1904</v>
      </c>
      <c r="C5056" s="148" t="s">
        <v>1905</v>
      </c>
      <c r="D5056" s="149" t="s">
        <v>834</v>
      </c>
      <c r="E5056" s="134">
        <v>0.03</v>
      </c>
      <c r="F5056" s="150">
        <v>2571</v>
      </c>
      <c r="G5056" s="127" t="s">
        <v>98</v>
      </c>
      <c r="H5056" s="128">
        <v>77.13</v>
      </c>
      <c r="I5056" s="151">
        <v>1</v>
      </c>
      <c r="J5056" s="128">
        <v>77.13</v>
      </c>
      <c r="R5056" s="47">
        <v>0</v>
      </c>
      <c r="S5056" s="47">
        <v>0</v>
      </c>
      <c r="T5056" s="47">
        <v>0</v>
      </c>
      <c r="U5056" s="47">
        <v>0</v>
      </c>
    </row>
    <row r="5057" spans="1:21" outlineLevel="1">
      <c r="A5057" s="161"/>
      <c r="B5057" s="161"/>
      <c r="C5057" s="162" t="s">
        <v>843</v>
      </c>
      <c r="D5057" s="161"/>
      <c r="E5057" s="161"/>
      <c r="F5057" s="161"/>
      <c r="G5057" s="161"/>
      <c r="H5057" s="161"/>
      <c r="I5057" s="161"/>
      <c r="J5057" s="161"/>
    </row>
    <row r="5058" spans="1:21" ht="15" outlineLevel="1">
      <c r="C5058" s="131" t="s">
        <v>95</v>
      </c>
      <c r="G5058" s="225">
        <v>77.13</v>
      </c>
      <c r="H5058" s="225"/>
      <c r="I5058" s="225">
        <v>77.13</v>
      </c>
      <c r="J5058" s="225"/>
      <c r="O5058" s="47">
        <v>77.13</v>
      </c>
      <c r="P5058" s="47">
        <v>77.13</v>
      </c>
    </row>
    <row r="5059" spans="1:21" ht="28.5" outlineLevel="1">
      <c r="A5059" s="152" t="s">
        <v>385</v>
      </c>
      <c r="B5059" s="153" t="s">
        <v>1906</v>
      </c>
      <c r="C5059" s="153" t="s">
        <v>1907</v>
      </c>
      <c r="D5059" s="154" t="s">
        <v>454</v>
      </c>
      <c r="E5059" s="155">
        <v>1</v>
      </c>
      <c r="F5059" s="156">
        <v>157.53</v>
      </c>
      <c r="G5059" s="157" t="s">
        <v>98</v>
      </c>
      <c r="H5059" s="158">
        <v>157.53</v>
      </c>
      <c r="I5059" s="159">
        <v>1</v>
      </c>
      <c r="J5059" s="158">
        <v>157.53</v>
      </c>
      <c r="R5059" s="47">
        <v>0</v>
      </c>
      <c r="S5059" s="47">
        <v>0</v>
      </c>
      <c r="T5059" s="47">
        <v>0</v>
      </c>
      <c r="U5059" s="47">
        <v>0</v>
      </c>
    </row>
    <row r="5060" spans="1:21" ht="15" outlineLevel="1">
      <c r="C5060" s="131" t="s">
        <v>95</v>
      </c>
      <c r="G5060" s="225">
        <v>157.53</v>
      </c>
      <c r="H5060" s="225"/>
      <c r="I5060" s="225">
        <v>157.53</v>
      </c>
      <c r="J5060" s="225"/>
      <c r="O5060" s="47">
        <v>157.53</v>
      </c>
      <c r="P5060" s="47">
        <v>157.53</v>
      </c>
    </row>
    <row r="5061" spans="1:21" ht="28.5" outlineLevel="1">
      <c r="A5061" s="147" t="s">
        <v>389</v>
      </c>
      <c r="B5061" s="148" t="s">
        <v>847</v>
      </c>
      <c r="C5061" s="148" t="s">
        <v>848</v>
      </c>
      <c r="D5061" s="149" t="s">
        <v>460</v>
      </c>
      <c r="E5061" s="134">
        <v>19</v>
      </c>
      <c r="F5061" s="150"/>
      <c r="G5061" s="127"/>
      <c r="H5061" s="128"/>
      <c r="I5061" s="151" t="s">
        <v>98</v>
      </c>
      <c r="J5061" s="128"/>
      <c r="R5061" s="47">
        <v>403.58</v>
      </c>
      <c r="S5061" s="47">
        <v>343.04</v>
      </c>
      <c r="T5061" s="47">
        <v>285.14</v>
      </c>
      <c r="U5061" s="47">
        <v>228.11</v>
      </c>
    </row>
    <row r="5062" spans="1:21" ht="14.25" outlineLevel="1">
      <c r="A5062" s="147"/>
      <c r="B5062" s="148"/>
      <c r="C5062" s="148" t="s">
        <v>88</v>
      </c>
      <c r="D5062" s="149"/>
      <c r="E5062" s="134"/>
      <c r="F5062" s="150">
        <v>19.239999999999998</v>
      </c>
      <c r="G5062" s="127" t="s">
        <v>771</v>
      </c>
      <c r="H5062" s="128">
        <v>438.67</v>
      </c>
      <c r="I5062" s="151">
        <v>1</v>
      </c>
      <c r="J5062" s="128">
        <v>438.67</v>
      </c>
      <c r="Q5062" s="47">
        <v>438.67</v>
      </c>
    </row>
    <row r="5063" spans="1:21" ht="14.25" outlineLevel="1">
      <c r="A5063" s="147"/>
      <c r="B5063" s="148"/>
      <c r="C5063" s="148" t="s">
        <v>89</v>
      </c>
      <c r="D5063" s="149"/>
      <c r="E5063" s="134"/>
      <c r="F5063" s="150">
        <v>0</v>
      </c>
      <c r="G5063" s="127" t="s">
        <v>771</v>
      </c>
      <c r="H5063" s="128">
        <v>0</v>
      </c>
      <c r="I5063" s="151">
        <v>1</v>
      </c>
      <c r="J5063" s="128">
        <v>0</v>
      </c>
    </row>
    <row r="5064" spans="1:21" ht="14.25" outlineLevel="1">
      <c r="A5064" s="147"/>
      <c r="B5064" s="148"/>
      <c r="C5064" s="148" t="s">
        <v>96</v>
      </c>
      <c r="D5064" s="149"/>
      <c r="E5064" s="134"/>
      <c r="F5064" s="150">
        <v>0</v>
      </c>
      <c r="G5064" s="127" t="s">
        <v>771</v>
      </c>
      <c r="H5064" s="160">
        <v>0</v>
      </c>
      <c r="I5064" s="151">
        <v>1</v>
      </c>
      <c r="J5064" s="160">
        <v>0</v>
      </c>
      <c r="Q5064" s="47">
        <v>0</v>
      </c>
    </row>
    <row r="5065" spans="1:21" ht="14.25" outlineLevel="1">
      <c r="A5065" s="147"/>
      <c r="B5065" s="148"/>
      <c r="C5065" s="148" t="s">
        <v>97</v>
      </c>
      <c r="D5065" s="149"/>
      <c r="E5065" s="134"/>
      <c r="F5065" s="150">
        <v>2.08</v>
      </c>
      <c r="G5065" s="127" t="s">
        <v>98</v>
      </c>
      <c r="H5065" s="128">
        <v>39.520000000000003</v>
      </c>
      <c r="I5065" s="151">
        <v>1</v>
      </c>
      <c r="J5065" s="128">
        <v>39.520000000000003</v>
      </c>
    </row>
    <row r="5066" spans="1:21" ht="14.25" outlineLevel="1">
      <c r="A5066" s="147"/>
      <c r="B5066" s="148"/>
      <c r="C5066" s="148" t="s">
        <v>829</v>
      </c>
      <c r="D5066" s="149" t="s">
        <v>91</v>
      </c>
      <c r="E5066" s="134">
        <v>92</v>
      </c>
      <c r="F5066" s="150"/>
      <c r="G5066" s="127"/>
      <c r="H5066" s="128">
        <v>403.58</v>
      </c>
      <c r="I5066" s="151">
        <v>78.2</v>
      </c>
      <c r="J5066" s="128">
        <v>343.04</v>
      </c>
    </row>
    <row r="5067" spans="1:21" ht="14.25" outlineLevel="1">
      <c r="A5067" s="147"/>
      <c r="B5067" s="148"/>
      <c r="C5067" s="148" t="s">
        <v>830</v>
      </c>
      <c r="D5067" s="149" t="s">
        <v>91</v>
      </c>
      <c r="E5067" s="134">
        <v>65</v>
      </c>
      <c r="F5067" s="150"/>
      <c r="G5067" s="127"/>
      <c r="H5067" s="128">
        <v>285.14</v>
      </c>
      <c r="I5067" s="151">
        <v>52</v>
      </c>
      <c r="J5067" s="128">
        <v>228.11</v>
      </c>
    </row>
    <row r="5068" spans="1:21" ht="14.25" outlineLevel="1">
      <c r="A5068" s="152"/>
      <c r="B5068" s="153"/>
      <c r="C5068" s="153" t="s">
        <v>93</v>
      </c>
      <c r="D5068" s="154" t="s">
        <v>94</v>
      </c>
      <c r="E5068" s="155">
        <v>2</v>
      </c>
      <c r="F5068" s="156"/>
      <c r="G5068" s="157" t="s">
        <v>771</v>
      </c>
      <c r="H5068" s="158">
        <v>45.6</v>
      </c>
      <c r="I5068" s="159"/>
      <c r="J5068" s="158"/>
    </row>
    <row r="5069" spans="1:21" ht="15" outlineLevel="1">
      <c r="C5069" s="131" t="s">
        <v>95</v>
      </c>
      <c r="G5069" s="225">
        <v>1166.9100000000001</v>
      </c>
      <c r="H5069" s="225"/>
      <c r="I5069" s="225">
        <v>1049.3400000000001</v>
      </c>
      <c r="J5069" s="225"/>
      <c r="O5069" s="79">
        <v>1166.9100000000001</v>
      </c>
      <c r="P5069" s="79">
        <v>1049.3400000000001</v>
      </c>
    </row>
    <row r="5070" spans="1:21" ht="54" outlineLevel="1">
      <c r="A5070" s="152" t="s">
        <v>392</v>
      </c>
      <c r="B5070" s="153" t="s">
        <v>1754</v>
      </c>
      <c r="C5070" s="153" t="s">
        <v>285</v>
      </c>
      <c r="D5070" s="154" t="s">
        <v>454</v>
      </c>
      <c r="E5070" s="155">
        <v>17</v>
      </c>
      <c r="F5070" s="156">
        <v>1256.2</v>
      </c>
      <c r="G5070" s="157" t="s">
        <v>98</v>
      </c>
      <c r="H5070" s="158">
        <v>21355.4</v>
      </c>
      <c r="I5070" s="159">
        <v>1</v>
      </c>
      <c r="J5070" s="158">
        <v>21355.4</v>
      </c>
      <c r="R5070" s="47">
        <v>0</v>
      </c>
      <c r="S5070" s="47">
        <v>0</v>
      </c>
      <c r="T5070" s="47">
        <v>0</v>
      </c>
      <c r="U5070" s="47">
        <v>0</v>
      </c>
    </row>
    <row r="5071" spans="1:21" ht="15" outlineLevel="1">
      <c r="C5071" s="131" t="s">
        <v>95</v>
      </c>
      <c r="G5071" s="225">
        <v>21355.4</v>
      </c>
      <c r="H5071" s="225"/>
      <c r="I5071" s="225">
        <v>21355.4</v>
      </c>
      <c r="J5071" s="225"/>
      <c r="O5071" s="47">
        <v>21355.4</v>
      </c>
      <c r="P5071" s="47">
        <v>21355.4</v>
      </c>
    </row>
    <row r="5072" spans="1:21" ht="82.5" outlineLevel="1">
      <c r="A5072" s="152" t="s">
        <v>396</v>
      </c>
      <c r="B5072" s="153" t="s">
        <v>1908</v>
      </c>
      <c r="C5072" s="153" t="s">
        <v>286</v>
      </c>
      <c r="D5072" s="154" t="s">
        <v>454</v>
      </c>
      <c r="E5072" s="155">
        <v>2</v>
      </c>
      <c r="F5072" s="156">
        <v>2625.7</v>
      </c>
      <c r="G5072" s="157" t="s">
        <v>98</v>
      </c>
      <c r="H5072" s="158">
        <v>5251.4</v>
      </c>
      <c r="I5072" s="159">
        <v>1</v>
      </c>
      <c r="J5072" s="158">
        <v>5251.4</v>
      </c>
      <c r="R5072" s="47">
        <v>0</v>
      </c>
      <c r="S5072" s="47">
        <v>0</v>
      </c>
      <c r="T5072" s="47">
        <v>0</v>
      </c>
      <c r="U5072" s="47">
        <v>0</v>
      </c>
    </row>
    <row r="5073" spans="1:21" ht="15" outlineLevel="1">
      <c r="C5073" s="131" t="s">
        <v>95</v>
      </c>
      <c r="G5073" s="225">
        <v>5251.4</v>
      </c>
      <c r="H5073" s="225"/>
      <c r="I5073" s="225">
        <v>5251.4</v>
      </c>
      <c r="J5073" s="225"/>
      <c r="O5073" s="47">
        <v>5251.4</v>
      </c>
      <c r="P5073" s="47">
        <v>5251.4</v>
      </c>
    </row>
    <row r="5074" spans="1:21" ht="28.5" outlineLevel="1">
      <c r="A5074" s="147" t="s">
        <v>401</v>
      </c>
      <c r="B5074" s="148" t="s">
        <v>1667</v>
      </c>
      <c r="C5074" s="148" t="s">
        <v>1909</v>
      </c>
      <c r="D5074" s="149" t="s">
        <v>460</v>
      </c>
      <c r="E5074" s="134">
        <v>3</v>
      </c>
      <c r="F5074" s="150"/>
      <c r="G5074" s="127"/>
      <c r="H5074" s="128"/>
      <c r="I5074" s="151" t="s">
        <v>98</v>
      </c>
      <c r="J5074" s="128"/>
      <c r="R5074" s="47">
        <v>23.45</v>
      </c>
      <c r="S5074" s="47">
        <v>19.93</v>
      </c>
      <c r="T5074" s="47">
        <v>17.59</v>
      </c>
      <c r="U5074" s="47">
        <v>14.07</v>
      </c>
    </row>
    <row r="5075" spans="1:21" ht="14.25" outlineLevel="1">
      <c r="A5075" s="147"/>
      <c r="B5075" s="148"/>
      <c r="C5075" s="148" t="s">
        <v>88</v>
      </c>
      <c r="D5075" s="149"/>
      <c r="E5075" s="134"/>
      <c r="F5075" s="150">
        <v>5.03</v>
      </c>
      <c r="G5075" s="127" t="s">
        <v>771</v>
      </c>
      <c r="H5075" s="128">
        <v>18.11</v>
      </c>
      <c r="I5075" s="151">
        <v>1</v>
      </c>
      <c r="J5075" s="128">
        <v>18.11</v>
      </c>
      <c r="Q5075" s="47">
        <v>18.11</v>
      </c>
    </row>
    <row r="5076" spans="1:21" ht="14.25" outlineLevel="1">
      <c r="A5076" s="147"/>
      <c r="B5076" s="148"/>
      <c r="C5076" s="148" t="s">
        <v>89</v>
      </c>
      <c r="D5076" s="149"/>
      <c r="E5076" s="134"/>
      <c r="F5076" s="150">
        <v>34.56</v>
      </c>
      <c r="G5076" s="127" t="s">
        <v>771</v>
      </c>
      <c r="H5076" s="128">
        <v>124.42</v>
      </c>
      <c r="I5076" s="151">
        <v>1</v>
      </c>
      <c r="J5076" s="128">
        <v>124.42</v>
      </c>
    </row>
    <row r="5077" spans="1:21" ht="14.25" outlineLevel="1">
      <c r="A5077" s="147"/>
      <c r="B5077" s="148"/>
      <c r="C5077" s="148" t="s">
        <v>96</v>
      </c>
      <c r="D5077" s="149"/>
      <c r="E5077" s="134"/>
      <c r="F5077" s="150">
        <v>3.11</v>
      </c>
      <c r="G5077" s="127" t="s">
        <v>771</v>
      </c>
      <c r="H5077" s="160">
        <v>11.2</v>
      </c>
      <c r="I5077" s="151">
        <v>1</v>
      </c>
      <c r="J5077" s="160">
        <v>11.2</v>
      </c>
      <c r="Q5077" s="47">
        <v>11.2</v>
      </c>
    </row>
    <row r="5078" spans="1:21" ht="14.25" outlineLevel="1">
      <c r="A5078" s="147"/>
      <c r="B5078" s="148"/>
      <c r="C5078" s="148" t="s">
        <v>97</v>
      </c>
      <c r="D5078" s="149"/>
      <c r="E5078" s="134"/>
      <c r="F5078" s="150">
        <v>8.34</v>
      </c>
      <c r="G5078" s="127" t="s">
        <v>98</v>
      </c>
      <c r="H5078" s="128">
        <v>25.02</v>
      </c>
      <c r="I5078" s="151">
        <v>1</v>
      </c>
      <c r="J5078" s="128">
        <v>25.02</v>
      </c>
    </row>
    <row r="5079" spans="1:21" ht="14.25" outlineLevel="1">
      <c r="A5079" s="147"/>
      <c r="B5079" s="148"/>
      <c r="C5079" s="148" t="s">
        <v>829</v>
      </c>
      <c r="D5079" s="149" t="s">
        <v>91</v>
      </c>
      <c r="E5079" s="134">
        <v>80</v>
      </c>
      <c r="F5079" s="150"/>
      <c r="G5079" s="127"/>
      <c r="H5079" s="128">
        <v>23.45</v>
      </c>
      <c r="I5079" s="151">
        <v>68</v>
      </c>
      <c r="J5079" s="128">
        <v>19.93</v>
      </c>
    </row>
    <row r="5080" spans="1:21" ht="14.25" outlineLevel="1">
      <c r="A5080" s="147"/>
      <c r="B5080" s="148"/>
      <c r="C5080" s="148" t="s">
        <v>830</v>
      </c>
      <c r="D5080" s="149" t="s">
        <v>91</v>
      </c>
      <c r="E5080" s="134">
        <v>60</v>
      </c>
      <c r="F5080" s="150"/>
      <c r="G5080" s="127"/>
      <c r="H5080" s="128">
        <v>17.59</v>
      </c>
      <c r="I5080" s="151">
        <v>48</v>
      </c>
      <c r="J5080" s="128">
        <v>14.07</v>
      </c>
    </row>
    <row r="5081" spans="1:21" ht="14.25" outlineLevel="1">
      <c r="A5081" s="152"/>
      <c r="B5081" s="153"/>
      <c r="C5081" s="153" t="s">
        <v>93</v>
      </c>
      <c r="D5081" s="154" t="s">
        <v>94</v>
      </c>
      <c r="E5081" s="155">
        <v>0.59</v>
      </c>
      <c r="F5081" s="156"/>
      <c r="G5081" s="157" t="s">
        <v>771</v>
      </c>
      <c r="H5081" s="158">
        <v>2.1239999999999997</v>
      </c>
      <c r="I5081" s="159"/>
      <c r="J5081" s="158"/>
    </row>
    <row r="5082" spans="1:21" ht="15" outlineLevel="1">
      <c r="C5082" s="131" t="s">
        <v>95</v>
      </c>
      <c r="G5082" s="225">
        <v>208.59</v>
      </c>
      <c r="H5082" s="225"/>
      <c r="I5082" s="225">
        <v>201.55</v>
      </c>
      <c r="J5082" s="225"/>
      <c r="O5082" s="79">
        <v>208.59</v>
      </c>
      <c r="P5082" s="79">
        <v>201.55</v>
      </c>
    </row>
    <row r="5083" spans="1:21" ht="68.25" outlineLevel="1">
      <c r="A5083" s="152" t="s">
        <v>405</v>
      </c>
      <c r="B5083" s="153" t="s">
        <v>1910</v>
      </c>
      <c r="C5083" s="153" t="s">
        <v>287</v>
      </c>
      <c r="D5083" s="154" t="s">
        <v>454</v>
      </c>
      <c r="E5083" s="155">
        <v>3</v>
      </c>
      <c r="F5083" s="156">
        <v>401.32</v>
      </c>
      <c r="G5083" s="157" t="s">
        <v>98</v>
      </c>
      <c r="H5083" s="158">
        <v>1203.96</v>
      </c>
      <c r="I5083" s="159">
        <v>1</v>
      </c>
      <c r="J5083" s="158">
        <v>1203.96</v>
      </c>
      <c r="R5083" s="47">
        <v>0</v>
      </c>
      <c r="S5083" s="47">
        <v>0</v>
      </c>
      <c r="T5083" s="47">
        <v>0</v>
      </c>
      <c r="U5083" s="47">
        <v>0</v>
      </c>
    </row>
    <row r="5084" spans="1:21" ht="15" outlineLevel="1">
      <c r="C5084" s="131" t="s">
        <v>95</v>
      </c>
      <c r="G5084" s="225">
        <v>1203.96</v>
      </c>
      <c r="H5084" s="225"/>
      <c r="I5084" s="225">
        <v>1203.96</v>
      </c>
      <c r="J5084" s="225"/>
      <c r="O5084" s="47">
        <v>1203.96</v>
      </c>
      <c r="P5084" s="47">
        <v>1203.96</v>
      </c>
    </row>
    <row r="5085" spans="1:21" ht="71.25" outlineLevel="1">
      <c r="A5085" s="147" t="s">
        <v>414</v>
      </c>
      <c r="B5085" s="148" t="s">
        <v>1632</v>
      </c>
      <c r="C5085" s="148" t="s">
        <v>1633</v>
      </c>
      <c r="D5085" s="149" t="s">
        <v>460</v>
      </c>
      <c r="E5085" s="134">
        <v>5</v>
      </c>
      <c r="F5085" s="150"/>
      <c r="G5085" s="127"/>
      <c r="H5085" s="128"/>
      <c r="I5085" s="151" t="s">
        <v>98</v>
      </c>
      <c r="J5085" s="128"/>
      <c r="R5085" s="47">
        <v>65.040000000000006</v>
      </c>
      <c r="S5085" s="47">
        <v>55.28</v>
      </c>
      <c r="T5085" s="47">
        <v>44.5</v>
      </c>
      <c r="U5085" s="47">
        <v>35.6</v>
      </c>
    </row>
    <row r="5086" spans="1:21" ht="14.25" outlineLevel="1">
      <c r="A5086" s="147"/>
      <c r="B5086" s="148"/>
      <c r="C5086" s="148" t="s">
        <v>88</v>
      </c>
      <c r="D5086" s="149"/>
      <c r="E5086" s="134"/>
      <c r="F5086" s="150">
        <v>10.87</v>
      </c>
      <c r="G5086" s="127" t="s">
        <v>771</v>
      </c>
      <c r="H5086" s="128">
        <v>65.22</v>
      </c>
      <c r="I5086" s="151">
        <v>1</v>
      </c>
      <c r="J5086" s="128">
        <v>65.22</v>
      </c>
      <c r="Q5086" s="47">
        <v>65.22</v>
      </c>
    </row>
    <row r="5087" spans="1:21" ht="14.25" outlineLevel="1">
      <c r="A5087" s="147"/>
      <c r="B5087" s="148"/>
      <c r="C5087" s="148" t="s">
        <v>89</v>
      </c>
      <c r="D5087" s="149"/>
      <c r="E5087" s="134"/>
      <c r="F5087" s="150">
        <v>8.8699999999999992</v>
      </c>
      <c r="G5087" s="127" t="s">
        <v>771</v>
      </c>
      <c r="H5087" s="128">
        <v>53.22</v>
      </c>
      <c r="I5087" s="151">
        <v>1</v>
      </c>
      <c r="J5087" s="128">
        <v>53.22</v>
      </c>
    </row>
    <row r="5088" spans="1:21" ht="14.25" outlineLevel="1">
      <c r="A5088" s="147"/>
      <c r="B5088" s="148"/>
      <c r="C5088" s="148" t="s">
        <v>96</v>
      </c>
      <c r="D5088" s="149"/>
      <c r="E5088" s="134"/>
      <c r="F5088" s="150">
        <v>0.54</v>
      </c>
      <c r="G5088" s="127" t="s">
        <v>771</v>
      </c>
      <c r="H5088" s="160">
        <v>3.24</v>
      </c>
      <c r="I5088" s="151">
        <v>1</v>
      </c>
      <c r="J5088" s="160">
        <v>3.24</v>
      </c>
      <c r="Q5088" s="47">
        <v>3.24</v>
      </c>
    </row>
    <row r="5089" spans="1:21" ht="14.25" outlineLevel="1">
      <c r="A5089" s="147"/>
      <c r="B5089" s="148"/>
      <c r="C5089" s="148" t="s">
        <v>97</v>
      </c>
      <c r="D5089" s="149"/>
      <c r="E5089" s="134"/>
      <c r="F5089" s="150">
        <v>0.76</v>
      </c>
      <c r="G5089" s="127" t="s">
        <v>98</v>
      </c>
      <c r="H5089" s="128">
        <v>3.8</v>
      </c>
      <c r="I5089" s="151">
        <v>1</v>
      </c>
      <c r="J5089" s="128">
        <v>3.8</v>
      </c>
    </row>
    <row r="5090" spans="1:21" ht="14.25" outlineLevel="1">
      <c r="A5090" s="147"/>
      <c r="B5090" s="148"/>
      <c r="C5090" s="148" t="s">
        <v>829</v>
      </c>
      <c r="D5090" s="149" t="s">
        <v>91</v>
      </c>
      <c r="E5090" s="134">
        <v>95</v>
      </c>
      <c r="F5090" s="150"/>
      <c r="G5090" s="127"/>
      <c r="H5090" s="128">
        <v>65.040000000000006</v>
      </c>
      <c r="I5090" s="151">
        <v>80.75</v>
      </c>
      <c r="J5090" s="128">
        <v>55.28</v>
      </c>
    </row>
    <row r="5091" spans="1:21" ht="14.25" outlineLevel="1">
      <c r="A5091" s="147"/>
      <c r="B5091" s="148"/>
      <c r="C5091" s="148" t="s">
        <v>830</v>
      </c>
      <c r="D5091" s="149" t="s">
        <v>91</v>
      </c>
      <c r="E5091" s="134">
        <v>65</v>
      </c>
      <c r="F5091" s="150"/>
      <c r="G5091" s="127"/>
      <c r="H5091" s="128">
        <v>44.5</v>
      </c>
      <c r="I5091" s="151">
        <v>52</v>
      </c>
      <c r="J5091" s="128">
        <v>35.6</v>
      </c>
    </row>
    <row r="5092" spans="1:21" ht="14.25" outlineLevel="1">
      <c r="A5092" s="152"/>
      <c r="B5092" s="153"/>
      <c r="C5092" s="153" t="s">
        <v>93</v>
      </c>
      <c r="D5092" s="154" t="s">
        <v>94</v>
      </c>
      <c r="E5092" s="155">
        <v>1.1299999999999999</v>
      </c>
      <c r="F5092" s="156"/>
      <c r="G5092" s="157" t="s">
        <v>771</v>
      </c>
      <c r="H5092" s="158">
        <v>6.7799999999999994</v>
      </c>
      <c r="I5092" s="159"/>
      <c r="J5092" s="158"/>
    </row>
    <row r="5093" spans="1:21" ht="15" outlineLevel="1">
      <c r="C5093" s="131" t="s">
        <v>95</v>
      </c>
      <c r="G5093" s="225">
        <v>231.78</v>
      </c>
      <c r="H5093" s="225"/>
      <c r="I5093" s="225">
        <v>213.12</v>
      </c>
      <c r="J5093" s="225"/>
      <c r="O5093" s="79">
        <v>231.78</v>
      </c>
      <c r="P5093" s="79">
        <v>213.12</v>
      </c>
    </row>
    <row r="5094" spans="1:21" ht="139.5" outlineLevel="1">
      <c r="A5094" s="152" t="s">
        <v>417</v>
      </c>
      <c r="B5094" s="153" t="s">
        <v>1911</v>
      </c>
      <c r="C5094" s="153" t="s">
        <v>288</v>
      </c>
      <c r="D5094" s="154" t="s">
        <v>454</v>
      </c>
      <c r="E5094" s="155">
        <v>3</v>
      </c>
      <c r="F5094" s="156">
        <v>739</v>
      </c>
      <c r="G5094" s="157" t="s">
        <v>98</v>
      </c>
      <c r="H5094" s="158">
        <v>2217</v>
      </c>
      <c r="I5094" s="159">
        <v>1</v>
      </c>
      <c r="J5094" s="158">
        <v>2217</v>
      </c>
      <c r="R5094" s="47">
        <v>0</v>
      </c>
      <c r="S5094" s="47">
        <v>0</v>
      </c>
      <c r="T5094" s="47">
        <v>0</v>
      </c>
      <c r="U5094" s="47">
        <v>0</v>
      </c>
    </row>
    <row r="5095" spans="1:21" ht="15" outlineLevel="1">
      <c r="C5095" s="131" t="s">
        <v>95</v>
      </c>
      <c r="G5095" s="225">
        <v>2217</v>
      </c>
      <c r="H5095" s="225"/>
      <c r="I5095" s="225">
        <v>2217</v>
      </c>
      <c r="J5095" s="225"/>
      <c r="O5095" s="47">
        <v>2217</v>
      </c>
      <c r="P5095" s="47">
        <v>2217</v>
      </c>
    </row>
    <row r="5096" spans="1:21" ht="82.5" outlineLevel="1">
      <c r="A5096" s="152" t="s">
        <v>424</v>
      </c>
      <c r="B5096" s="153" t="s">
        <v>1911</v>
      </c>
      <c r="C5096" s="153" t="s">
        <v>289</v>
      </c>
      <c r="D5096" s="154" t="s">
        <v>454</v>
      </c>
      <c r="E5096" s="155">
        <v>2</v>
      </c>
      <c r="F5096" s="156">
        <v>2005.05</v>
      </c>
      <c r="G5096" s="157" t="s">
        <v>98</v>
      </c>
      <c r="H5096" s="158">
        <v>4010.1</v>
      </c>
      <c r="I5096" s="159">
        <v>1</v>
      </c>
      <c r="J5096" s="158">
        <v>4010.1</v>
      </c>
      <c r="R5096" s="47">
        <v>0</v>
      </c>
      <c r="S5096" s="47">
        <v>0</v>
      </c>
      <c r="T5096" s="47">
        <v>0</v>
      </c>
      <c r="U5096" s="47">
        <v>0</v>
      </c>
    </row>
    <row r="5097" spans="1:21" ht="15" outlineLevel="1">
      <c r="C5097" s="131" t="s">
        <v>95</v>
      </c>
      <c r="G5097" s="225">
        <v>4010.1</v>
      </c>
      <c r="H5097" s="225"/>
      <c r="I5097" s="225">
        <v>4010.1</v>
      </c>
      <c r="J5097" s="225"/>
      <c r="O5097" s="47">
        <v>4010.1</v>
      </c>
      <c r="P5097" s="47">
        <v>4010.1</v>
      </c>
    </row>
    <row r="5098" spans="1:21" ht="42.75" outlineLevel="1">
      <c r="A5098" s="147" t="s">
        <v>711</v>
      </c>
      <c r="B5098" s="148" t="s">
        <v>1912</v>
      </c>
      <c r="C5098" s="148" t="s">
        <v>1913</v>
      </c>
      <c r="D5098" s="149" t="s">
        <v>460</v>
      </c>
      <c r="E5098" s="134">
        <v>1</v>
      </c>
      <c r="F5098" s="150"/>
      <c r="G5098" s="127"/>
      <c r="H5098" s="128"/>
      <c r="I5098" s="151" t="s">
        <v>98</v>
      </c>
      <c r="J5098" s="128"/>
      <c r="R5098" s="47">
        <v>30.4</v>
      </c>
      <c r="S5098" s="47">
        <v>25.84</v>
      </c>
      <c r="T5098" s="47">
        <v>20.8</v>
      </c>
      <c r="U5098" s="47">
        <v>16.64</v>
      </c>
    </row>
    <row r="5099" spans="1:21" ht="14.25" outlineLevel="1">
      <c r="A5099" s="147"/>
      <c r="B5099" s="148"/>
      <c r="C5099" s="148" t="s">
        <v>88</v>
      </c>
      <c r="D5099" s="149"/>
      <c r="E5099" s="134"/>
      <c r="F5099" s="150">
        <v>23.51</v>
      </c>
      <c r="G5099" s="127" t="s">
        <v>771</v>
      </c>
      <c r="H5099" s="128">
        <v>28.21</v>
      </c>
      <c r="I5099" s="151">
        <v>1</v>
      </c>
      <c r="J5099" s="128">
        <v>28.21</v>
      </c>
      <c r="Q5099" s="47">
        <v>28.21</v>
      </c>
    </row>
    <row r="5100" spans="1:21" ht="14.25" outlineLevel="1">
      <c r="A5100" s="147"/>
      <c r="B5100" s="148"/>
      <c r="C5100" s="148" t="s">
        <v>89</v>
      </c>
      <c r="D5100" s="149"/>
      <c r="E5100" s="134"/>
      <c r="F5100" s="150">
        <v>41.74</v>
      </c>
      <c r="G5100" s="127" t="s">
        <v>771</v>
      </c>
      <c r="H5100" s="128">
        <v>50.09</v>
      </c>
      <c r="I5100" s="151">
        <v>1</v>
      </c>
      <c r="J5100" s="128">
        <v>50.09</v>
      </c>
    </row>
    <row r="5101" spans="1:21" ht="14.25" outlineLevel="1">
      <c r="A5101" s="147"/>
      <c r="B5101" s="148"/>
      <c r="C5101" s="148" t="s">
        <v>96</v>
      </c>
      <c r="D5101" s="149"/>
      <c r="E5101" s="134"/>
      <c r="F5101" s="150">
        <v>3.16</v>
      </c>
      <c r="G5101" s="127" t="s">
        <v>771</v>
      </c>
      <c r="H5101" s="160">
        <v>3.79</v>
      </c>
      <c r="I5101" s="151">
        <v>1</v>
      </c>
      <c r="J5101" s="160">
        <v>3.79</v>
      </c>
      <c r="Q5101" s="47">
        <v>3.79</v>
      </c>
    </row>
    <row r="5102" spans="1:21" ht="14.25" outlineLevel="1">
      <c r="A5102" s="147"/>
      <c r="B5102" s="148"/>
      <c r="C5102" s="148" t="s">
        <v>97</v>
      </c>
      <c r="D5102" s="149"/>
      <c r="E5102" s="134"/>
      <c r="F5102" s="150">
        <v>3</v>
      </c>
      <c r="G5102" s="127" t="s">
        <v>98</v>
      </c>
      <c r="H5102" s="128">
        <v>3</v>
      </c>
      <c r="I5102" s="151">
        <v>1</v>
      </c>
      <c r="J5102" s="128">
        <v>3</v>
      </c>
    </row>
    <row r="5103" spans="1:21" ht="14.25" outlineLevel="1">
      <c r="A5103" s="147"/>
      <c r="B5103" s="148"/>
      <c r="C5103" s="148" t="s">
        <v>829</v>
      </c>
      <c r="D5103" s="149" t="s">
        <v>91</v>
      </c>
      <c r="E5103" s="134">
        <v>95</v>
      </c>
      <c r="F5103" s="150"/>
      <c r="G5103" s="127"/>
      <c r="H5103" s="128">
        <v>30.4</v>
      </c>
      <c r="I5103" s="151">
        <v>80.75</v>
      </c>
      <c r="J5103" s="128">
        <v>25.84</v>
      </c>
    </row>
    <row r="5104" spans="1:21" ht="14.25" outlineLevel="1">
      <c r="A5104" s="147"/>
      <c r="B5104" s="148"/>
      <c r="C5104" s="148" t="s">
        <v>830</v>
      </c>
      <c r="D5104" s="149" t="s">
        <v>91</v>
      </c>
      <c r="E5104" s="134">
        <v>65</v>
      </c>
      <c r="F5104" s="150"/>
      <c r="G5104" s="127"/>
      <c r="H5104" s="128">
        <v>20.8</v>
      </c>
      <c r="I5104" s="151">
        <v>52</v>
      </c>
      <c r="J5104" s="128">
        <v>16.64</v>
      </c>
    </row>
    <row r="5105" spans="1:32" ht="14.25" outlineLevel="1">
      <c r="A5105" s="152"/>
      <c r="B5105" s="153"/>
      <c r="C5105" s="153" t="s">
        <v>93</v>
      </c>
      <c r="D5105" s="154" t="s">
        <v>94</v>
      </c>
      <c r="E5105" s="155">
        <v>2.37</v>
      </c>
      <c r="F5105" s="156"/>
      <c r="G5105" s="157" t="s">
        <v>771</v>
      </c>
      <c r="H5105" s="158">
        <v>2.8439999999999999</v>
      </c>
      <c r="I5105" s="159"/>
      <c r="J5105" s="158"/>
    </row>
    <row r="5106" spans="1:32" ht="15" outlineLevel="1">
      <c r="C5106" s="131" t="s">
        <v>95</v>
      </c>
      <c r="G5106" s="225">
        <v>132.5</v>
      </c>
      <c r="H5106" s="225"/>
      <c r="I5106" s="225">
        <v>123.78</v>
      </c>
      <c r="J5106" s="225"/>
      <c r="O5106" s="79">
        <v>132.5</v>
      </c>
      <c r="P5106" s="79">
        <v>123.78</v>
      </c>
    </row>
    <row r="5107" spans="1:32" ht="39.75" outlineLevel="1">
      <c r="A5107" s="152" t="s">
        <v>714</v>
      </c>
      <c r="B5107" s="153" t="s">
        <v>98</v>
      </c>
      <c r="C5107" s="153" t="s">
        <v>290</v>
      </c>
      <c r="D5107" s="154" t="s">
        <v>454</v>
      </c>
      <c r="E5107" s="155">
        <v>1</v>
      </c>
      <c r="F5107" s="156">
        <v>2196</v>
      </c>
      <c r="G5107" s="157" t="s">
        <v>98</v>
      </c>
      <c r="H5107" s="158">
        <v>2196</v>
      </c>
      <c r="I5107" s="159">
        <v>1</v>
      </c>
      <c r="J5107" s="158">
        <v>2196</v>
      </c>
      <c r="R5107" s="47">
        <v>0</v>
      </c>
      <c r="S5107" s="47">
        <v>0</v>
      </c>
      <c r="T5107" s="47">
        <v>0</v>
      </c>
      <c r="U5107" s="47">
        <v>0</v>
      </c>
    </row>
    <row r="5108" spans="1:32" ht="15" outlineLevel="1">
      <c r="C5108" s="131" t="s">
        <v>95</v>
      </c>
      <c r="G5108" s="225">
        <v>2196</v>
      </c>
      <c r="H5108" s="225"/>
      <c r="I5108" s="225">
        <v>2196</v>
      </c>
      <c r="J5108" s="225"/>
      <c r="O5108" s="47">
        <v>2196</v>
      </c>
      <c r="P5108" s="47">
        <v>2196</v>
      </c>
    </row>
    <row r="5109" spans="1:32" outlineLevel="1"/>
    <row r="5110" spans="1:32" ht="15" outlineLevel="1">
      <c r="A5110" s="240" t="s">
        <v>1914</v>
      </c>
      <c r="B5110" s="240"/>
      <c r="C5110" s="240"/>
      <c r="D5110" s="240"/>
      <c r="E5110" s="240"/>
      <c r="F5110" s="240"/>
      <c r="G5110" s="225">
        <v>38308.89</v>
      </c>
      <c r="H5110" s="225"/>
      <c r="I5110" s="225">
        <v>38147.589999999997</v>
      </c>
      <c r="J5110" s="225"/>
      <c r="AF5110" s="85" t="s">
        <v>1914</v>
      </c>
    </row>
    <row r="5111" spans="1:32" outlineLevel="1"/>
    <row r="5112" spans="1:32" outlineLevel="1"/>
    <row r="5113" spans="1:32" outlineLevel="1"/>
    <row r="5114" spans="1:32" outlineLevel="1"/>
    <row r="5115" spans="1:32" ht="16.5" outlineLevel="1">
      <c r="A5115" s="229" t="s">
        <v>1915</v>
      </c>
      <c r="B5115" s="229"/>
      <c r="C5115" s="229"/>
      <c r="D5115" s="229"/>
      <c r="E5115" s="229"/>
      <c r="F5115" s="229"/>
      <c r="G5115" s="229"/>
      <c r="H5115" s="229"/>
      <c r="I5115" s="229"/>
      <c r="J5115" s="229"/>
      <c r="AE5115" s="63" t="s">
        <v>1915</v>
      </c>
    </row>
    <row r="5116" spans="1:32" ht="28.5" outlineLevel="1">
      <c r="A5116" s="147" t="s">
        <v>717</v>
      </c>
      <c r="B5116" s="148" t="s">
        <v>1834</v>
      </c>
      <c r="C5116" s="148" t="s">
        <v>1835</v>
      </c>
      <c r="D5116" s="149" t="s">
        <v>460</v>
      </c>
      <c r="E5116" s="134">
        <v>2</v>
      </c>
      <c r="F5116" s="150"/>
      <c r="G5116" s="127"/>
      <c r="H5116" s="128"/>
      <c r="I5116" s="151" t="s">
        <v>98</v>
      </c>
      <c r="J5116" s="128"/>
      <c r="R5116" s="47">
        <v>223.56</v>
      </c>
      <c r="S5116" s="47">
        <v>190.03</v>
      </c>
      <c r="T5116" s="47">
        <v>167.67</v>
      </c>
      <c r="U5116" s="47">
        <v>134.13999999999999</v>
      </c>
    </row>
    <row r="5117" spans="1:32" ht="14.25" outlineLevel="1">
      <c r="A5117" s="147"/>
      <c r="B5117" s="148"/>
      <c r="C5117" s="148" t="s">
        <v>88</v>
      </c>
      <c r="D5117" s="149"/>
      <c r="E5117" s="134"/>
      <c r="F5117" s="150">
        <v>112.01</v>
      </c>
      <c r="G5117" s="127" t="s">
        <v>771</v>
      </c>
      <c r="H5117" s="128">
        <v>268.82</v>
      </c>
      <c r="I5117" s="151">
        <v>1</v>
      </c>
      <c r="J5117" s="128">
        <v>268.82</v>
      </c>
      <c r="Q5117" s="47">
        <v>268.82</v>
      </c>
    </row>
    <row r="5118" spans="1:32" ht="14.25" outlineLevel="1">
      <c r="A5118" s="147"/>
      <c r="B5118" s="148"/>
      <c r="C5118" s="148" t="s">
        <v>89</v>
      </c>
      <c r="D5118" s="149"/>
      <c r="E5118" s="134"/>
      <c r="F5118" s="150">
        <v>39.6</v>
      </c>
      <c r="G5118" s="127" t="s">
        <v>771</v>
      </c>
      <c r="H5118" s="128">
        <v>95.04</v>
      </c>
      <c r="I5118" s="151">
        <v>1</v>
      </c>
      <c r="J5118" s="128">
        <v>95.04</v>
      </c>
    </row>
    <row r="5119" spans="1:32" ht="14.25" outlineLevel="1">
      <c r="A5119" s="147"/>
      <c r="B5119" s="148"/>
      <c r="C5119" s="148" t="s">
        <v>96</v>
      </c>
      <c r="D5119" s="149"/>
      <c r="E5119" s="134"/>
      <c r="F5119" s="150">
        <v>4.43</v>
      </c>
      <c r="G5119" s="127" t="s">
        <v>771</v>
      </c>
      <c r="H5119" s="160">
        <v>10.63</v>
      </c>
      <c r="I5119" s="151">
        <v>1</v>
      </c>
      <c r="J5119" s="160">
        <v>10.63</v>
      </c>
      <c r="Q5119" s="47">
        <v>10.63</v>
      </c>
    </row>
    <row r="5120" spans="1:32" ht="14.25" outlineLevel="1">
      <c r="A5120" s="147"/>
      <c r="B5120" s="148"/>
      <c r="C5120" s="148" t="s">
        <v>97</v>
      </c>
      <c r="D5120" s="149"/>
      <c r="E5120" s="134"/>
      <c r="F5120" s="150">
        <v>48.32</v>
      </c>
      <c r="G5120" s="127" t="s">
        <v>98</v>
      </c>
      <c r="H5120" s="128">
        <v>96.64</v>
      </c>
      <c r="I5120" s="151">
        <v>1</v>
      </c>
      <c r="J5120" s="128">
        <v>96.64</v>
      </c>
    </row>
    <row r="5121" spans="1:32" ht="14.25" outlineLevel="1">
      <c r="A5121" s="147"/>
      <c r="B5121" s="148"/>
      <c r="C5121" s="148" t="s">
        <v>829</v>
      </c>
      <c r="D5121" s="149" t="s">
        <v>91</v>
      </c>
      <c r="E5121" s="134">
        <v>80</v>
      </c>
      <c r="F5121" s="150"/>
      <c r="G5121" s="127"/>
      <c r="H5121" s="128">
        <v>223.56</v>
      </c>
      <c r="I5121" s="151">
        <v>68</v>
      </c>
      <c r="J5121" s="128">
        <v>190.03</v>
      </c>
    </row>
    <row r="5122" spans="1:32" ht="14.25" outlineLevel="1">
      <c r="A5122" s="147"/>
      <c r="B5122" s="148"/>
      <c r="C5122" s="148" t="s">
        <v>830</v>
      </c>
      <c r="D5122" s="149" t="s">
        <v>91</v>
      </c>
      <c r="E5122" s="134">
        <v>60</v>
      </c>
      <c r="F5122" s="150"/>
      <c r="G5122" s="127"/>
      <c r="H5122" s="128">
        <v>167.67</v>
      </c>
      <c r="I5122" s="151">
        <v>48</v>
      </c>
      <c r="J5122" s="128">
        <v>134.13999999999999</v>
      </c>
    </row>
    <row r="5123" spans="1:32" ht="14.25" outlineLevel="1">
      <c r="A5123" s="152"/>
      <c r="B5123" s="153"/>
      <c r="C5123" s="153" t="s">
        <v>93</v>
      </c>
      <c r="D5123" s="154" t="s">
        <v>94</v>
      </c>
      <c r="E5123" s="155">
        <v>10.1</v>
      </c>
      <c r="F5123" s="156"/>
      <c r="G5123" s="157" t="s">
        <v>771</v>
      </c>
      <c r="H5123" s="158">
        <v>24.24</v>
      </c>
      <c r="I5123" s="159"/>
      <c r="J5123" s="158"/>
    </row>
    <row r="5124" spans="1:32" ht="15" outlineLevel="1">
      <c r="C5124" s="131" t="s">
        <v>95</v>
      </c>
      <c r="G5124" s="225">
        <v>851.73</v>
      </c>
      <c r="H5124" s="225"/>
      <c r="I5124" s="225">
        <v>784.67</v>
      </c>
      <c r="J5124" s="225"/>
      <c r="O5124" s="79">
        <v>851.73</v>
      </c>
      <c r="P5124" s="79">
        <v>784.67</v>
      </c>
    </row>
    <row r="5125" spans="1:32" ht="39.75" outlineLevel="1">
      <c r="A5125" s="152" t="s">
        <v>427</v>
      </c>
      <c r="B5125" s="153" t="s">
        <v>1916</v>
      </c>
      <c r="C5125" s="153" t="s">
        <v>291</v>
      </c>
      <c r="D5125" s="154" t="s">
        <v>454</v>
      </c>
      <c r="E5125" s="155">
        <v>1</v>
      </c>
      <c r="F5125" s="156">
        <v>448.8</v>
      </c>
      <c r="G5125" s="157" t="s">
        <v>98</v>
      </c>
      <c r="H5125" s="158">
        <v>448.8</v>
      </c>
      <c r="I5125" s="159">
        <v>1</v>
      </c>
      <c r="J5125" s="158">
        <v>448.8</v>
      </c>
      <c r="R5125" s="47">
        <v>0</v>
      </c>
      <c r="S5125" s="47">
        <v>0</v>
      </c>
      <c r="T5125" s="47">
        <v>0</v>
      </c>
      <c r="U5125" s="47">
        <v>0</v>
      </c>
    </row>
    <row r="5126" spans="1:32" ht="15" outlineLevel="1">
      <c r="C5126" s="131" t="s">
        <v>95</v>
      </c>
      <c r="G5126" s="225">
        <v>448.8</v>
      </c>
      <c r="H5126" s="225"/>
      <c r="I5126" s="225">
        <v>448.8</v>
      </c>
      <c r="J5126" s="225"/>
      <c r="O5126" s="47">
        <v>448.8</v>
      </c>
      <c r="P5126" s="47">
        <v>448.8</v>
      </c>
    </row>
    <row r="5127" spans="1:32" ht="39.75" outlineLevel="1">
      <c r="A5127" s="152" t="s">
        <v>431</v>
      </c>
      <c r="B5127" s="153" t="s">
        <v>1917</v>
      </c>
      <c r="C5127" s="153" t="s">
        <v>292</v>
      </c>
      <c r="D5127" s="154" t="s">
        <v>454</v>
      </c>
      <c r="E5127" s="155">
        <v>1</v>
      </c>
      <c r="F5127" s="156">
        <v>1775.4</v>
      </c>
      <c r="G5127" s="157" t="s">
        <v>98</v>
      </c>
      <c r="H5127" s="158">
        <v>1775.4</v>
      </c>
      <c r="I5127" s="159">
        <v>1</v>
      </c>
      <c r="J5127" s="158">
        <v>1775.4</v>
      </c>
      <c r="R5127" s="47">
        <v>0</v>
      </c>
      <c r="S5127" s="47">
        <v>0</v>
      </c>
      <c r="T5127" s="47">
        <v>0</v>
      </c>
      <c r="U5127" s="47">
        <v>0</v>
      </c>
    </row>
    <row r="5128" spans="1:32" ht="15" outlineLevel="1">
      <c r="C5128" s="131" t="s">
        <v>95</v>
      </c>
      <c r="G5128" s="225">
        <v>1775.4</v>
      </c>
      <c r="H5128" s="225"/>
      <c r="I5128" s="225">
        <v>1775.4</v>
      </c>
      <c r="J5128" s="225"/>
      <c r="O5128" s="47">
        <v>1775.4</v>
      </c>
      <c r="P5128" s="47">
        <v>1775.4</v>
      </c>
    </row>
    <row r="5129" spans="1:32" outlineLevel="1"/>
    <row r="5130" spans="1:32" ht="30" outlineLevel="1">
      <c r="A5130" s="240" t="s">
        <v>1918</v>
      </c>
      <c r="B5130" s="240"/>
      <c r="C5130" s="240"/>
      <c r="D5130" s="240"/>
      <c r="E5130" s="240"/>
      <c r="F5130" s="240"/>
      <c r="G5130" s="225">
        <v>3075.9300000000003</v>
      </c>
      <c r="H5130" s="225"/>
      <c r="I5130" s="225">
        <v>3008.87</v>
      </c>
      <c r="J5130" s="225"/>
      <c r="AF5130" s="85" t="s">
        <v>1918</v>
      </c>
    </row>
    <row r="5131" spans="1:32" outlineLevel="1"/>
    <row r="5132" spans="1:32" outlineLevel="1"/>
    <row r="5133" spans="1:32" outlineLevel="1"/>
    <row r="5134" spans="1:32" ht="16.5" outlineLevel="1">
      <c r="A5134" s="229" t="s">
        <v>1919</v>
      </c>
      <c r="B5134" s="229"/>
      <c r="C5134" s="229"/>
      <c r="D5134" s="229"/>
      <c r="E5134" s="229"/>
      <c r="F5134" s="229"/>
      <c r="G5134" s="229"/>
      <c r="H5134" s="229"/>
      <c r="I5134" s="229"/>
      <c r="J5134" s="229"/>
      <c r="AE5134" s="63" t="s">
        <v>1919</v>
      </c>
    </row>
    <row r="5135" spans="1:32" ht="28.5" outlineLevel="1">
      <c r="A5135" s="147" t="s">
        <v>433</v>
      </c>
      <c r="B5135" s="148" t="s">
        <v>826</v>
      </c>
      <c r="C5135" s="148" t="s">
        <v>827</v>
      </c>
      <c r="D5135" s="149" t="s">
        <v>828</v>
      </c>
      <c r="E5135" s="134">
        <v>1</v>
      </c>
      <c r="F5135" s="150"/>
      <c r="G5135" s="127"/>
      <c r="H5135" s="128"/>
      <c r="I5135" s="151" t="s">
        <v>98</v>
      </c>
      <c r="J5135" s="128"/>
      <c r="R5135" s="47">
        <v>172.43</v>
      </c>
      <c r="S5135" s="47">
        <v>146.56</v>
      </c>
      <c r="T5135" s="47">
        <v>117.98</v>
      </c>
      <c r="U5135" s="47">
        <v>94.38</v>
      </c>
    </row>
    <row r="5136" spans="1:32" ht="14.25" outlineLevel="1">
      <c r="A5136" s="147"/>
      <c r="B5136" s="148"/>
      <c r="C5136" s="148" t="s">
        <v>88</v>
      </c>
      <c r="D5136" s="149"/>
      <c r="E5136" s="134"/>
      <c r="F5136" s="150">
        <v>140.44999999999999</v>
      </c>
      <c r="G5136" s="127" t="s">
        <v>771</v>
      </c>
      <c r="H5136" s="128">
        <v>168.54</v>
      </c>
      <c r="I5136" s="151">
        <v>1</v>
      </c>
      <c r="J5136" s="128">
        <v>168.54</v>
      </c>
      <c r="Q5136" s="47">
        <v>168.54</v>
      </c>
    </row>
    <row r="5137" spans="1:32" ht="14.25" outlineLevel="1">
      <c r="A5137" s="147"/>
      <c r="B5137" s="148"/>
      <c r="C5137" s="148" t="s">
        <v>89</v>
      </c>
      <c r="D5137" s="149"/>
      <c r="E5137" s="134"/>
      <c r="F5137" s="150">
        <v>177.46</v>
      </c>
      <c r="G5137" s="127" t="s">
        <v>771</v>
      </c>
      <c r="H5137" s="128">
        <v>212.95</v>
      </c>
      <c r="I5137" s="151">
        <v>1</v>
      </c>
      <c r="J5137" s="128">
        <v>212.95</v>
      </c>
    </row>
    <row r="5138" spans="1:32" ht="14.25" outlineLevel="1">
      <c r="A5138" s="147"/>
      <c r="B5138" s="148"/>
      <c r="C5138" s="148" t="s">
        <v>96</v>
      </c>
      <c r="D5138" s="149"/>
      <c r="E5138" s="134"/>
      <c r="F5138" s="150">
        <v>10.8</v>
      </c>
      <c r="G5138" s="127" t="s">
        <v>771</v>
      </c>
      <c r="H5138" s="160">
        <v>12.96</v>
      </c>
      <c r="I5138" s="151">
        <v>1</v>
      </c>
      <c r="J5138" s="160">
        <v>12.96</v>
      </c>
      <c r="Q5138" s="47">
        <v>12.96</v>
      </c>
    </row>
    <row r="5139" spans="1:32" ht="14.25" outlineLevel="1">
      <c r="A5139" s="147"/>
      <c r="B5139" s="148"/>
      <c r="C5139" s="148" t="s">
        <v>97</v>
      </c>
      <c r="D5139" s="149"/>
      <c r="E5139" s="134"/>
      <c r="F5139" s="150">
        <v>96.23</v>
      </c>
      <c r="G5139" s="127" t="s">
        <v>98</v>
      </c>
      <c r="H5139" s="128">
        <v>96.23</v>
      </c>
      <c r="I5139" s="151">
        <v>1</v>
      </c>
      <c r="J5139" s="128">
        <v>96.23</v>
      </c>
    </row>
    <row r="5140" spans="1:32" ht="14.25" outlineLevel="1">
      <c r="A5140" s="147"/>
      <c r="B5140" s="148"/>
      <c r="C5140" s="148" t="s">
        <v>829</v>
      </c>
      <c r="D5140" s="149" t="s">
        <v>91</v>
      </c>
      <c r="E5140" s="134">
        <v>95</v>
      </c>
      <c r="F5140" s="150"/>
      <c r="G5140" s="127"/>
      <c r="H5140" s="128">
        <v>172.43</v>
      </c>
      <c r="I5140" s="151">
        <v>80.75</v>
      </c>
      <c r="J5140" s="128">
        <v>146.56</v>
      </c>
    </row>
    <row r="5141" spans="1:32" ht="14.25" outlineLevel="1">
      <c r="A5141" s="147"/>
      <c r="B5141" s="148"/>
      <c r="C5141" s="148" t="s">
        <v>830</v>
      </c>
      <c r="D5141" s="149" t="s">
        <v>91</v>
      </c>
      <c r="E5141" s="134">
        <v>65</v>
      </c>
      <c r="F5141" s="150"/>
      <c r="G5141" s="127"/>
      <c r="H5141" s="128">
        <v>117.98</v>
      </c>
      <c r="I5141" s="151">
        <v>52</v>
      </c>
      <c r="J5141" s="128">
        <v>94.38</v>
      </c>
    </row>
    <row r="5142" spans="1:32" ht="14.25" outlineLevel="1">
      <c r="A5142" s="152"/>
      <c r="B5142" s="153"/>
      <c r="C5142" s="153" t="s">
        <v>93</v>
      </c>
      <c r="D5142" s="154" t="s">
        <v>94</v>
      </c>
      <c r="E5142" s="155">
        <v>14.6</v>
      </c>
      <c r="F5142" s="156"/>
      <c r="G5142" s="157" t="s">
        <v>771</v>
      </c>
      <c r="H5142" s="158">
        <v>17.52</v>
      </c>
      <c r="I5142" s="159"/>
      <c r="J5142" s="158"/>
    </row>
    <row r="5143" spans="1:32" ht="15" outlineLevel="1">
      <c r="C5143" s="131" t="s">
        <v>95</v>
      </c>
      <c r="G5143" s="225">
        <v>768.13</v>
      </c>
      <c r="H5143" s="225"/>
      <c r="I5143" s="225">
        <v>718.66000000000008</v>
      </c>
      <c r="J5143" s="225"/>
      <c r="O5143" s="79">
        <v>768.13</v>
      </c>
      <c r="P5143" s="79">
        <v>718.66000000000008</v>
      </c>
    </row>
    <row r="5144" spans="1:32" ht="82.5" outlineLevel="1">
      <c r="A5144" s="152" t="s">
        <v>726</v>
      </c>
      <c r="B5144" s="153" t="s">
        <v>98</v>
      </c>
      <c r="C5144" s="153" t="s">
        <v>293</v>
      </c>
      <c r="D5144" s="154" t="s">
        <v>454</v>
      </c>
      <c r="E5144" s="155">
        <v>1</v>
      </c>
      <c r="F5144" s="156">
        <v>12310</v>
      </c>
      <c r="G5144" s="157" t="s">
        <v>98</v>
      </c>
      <c r="H5144" s="158">
        <v>12310</v>
      </c>
      <c r="I5144" s="159">
        <v>1</v>
      </c>
      <c r="J5144" s="158">
        <v>12310</v>
      </c>
      <c r="R5144" s="47">
        <v>0</v>
      </c>
      <c r="S5144" s="47">
        <v>0</v>
      </c>
      <c r="T5144" s="47">
        <v>0</v>
      </c>
      <c r="U5144" s="47">
        <v>0</v>
      </c>
    </row>
    <row r="5145" spans="1:32" ht="15" outlineLevel="1">
      <c r="C5145" s="131" t="s">
        <v>95</v>
      </c>
      <c r="G5145" s="225">
        <v>12310</v>
      </c>
      <c r="H5145" s="225"/>
      <c r="I5145" s="225">
        <v>12310</v>
      </c>
      <c r="J5145" s="225"/>
      <c r="O5145" s="47">
        <v>12310</v>
      </c>
      <c r="P5145" s="47">
        <v>12310</v>
      </c>
    </row>
    <row r="5146" spans="1:32" outlineLevel="1"/>
    <row r="5147" spans="1:32" ht="15" outlineLevel="1">
      <c r="A5147" s="240" t="s">
        <v>1920</v>
      </c>
      <c r="B5147" s="240"/>
      <c r="C5147" s="240"/>
      <c r="D5147" s="240"/>
      <c r="E5147" s="240"/>
      <c r="F5147" s="240"/>
      <c r="G5147" s="225">
        <v>13078.13</v>
      </c>
      <c r="H5147" s="225"/>
      <c r="I5147" s="225">
        <v>13028.66</v>
      </c>
      <c r="J5147" s="225"/>
      <c r="AF5147" s="85" t="s">
        <v>1920</v>
      </c>
    </row>
    <row r="5148" spans="1:32" outlineLevel="1"/>
    <row r="5149" spans="1:32" outlineLevel="1"/>
    <row r="5150" spans="1:32" outlineLevel="1"/>
    <row r="5151" spans="1:32" ht="16.5" outlineLevel="1">
      <c r="A5151" s="229" t="s">
        <v>1921</v>
      </c>
      <c r="B5151" s="229"/>
      <c r="C5151" s="229"/>
      <c r="D5151" s="229"/>
      <c r="E5151" s="229"/>
      <c r="F5151" s="229"/>
      <c r="G5151" s="229"/>
      <c r="H5151" s="229"/>
      <c r="I5151" s="229"/>
      <c r="J5151" s="229"/>
      <c r="AE5151" s="63" t="s">
        <v>1921</v>
      </c>
    </row>
    <row r="5152" spans="1:32" ht="68.25" outlineLevel="1">
      <c r="A5152" s="152" t="s">
        <v>728</v>
      </c>
      <c r="B5152" s="153" t="s">
        <v>98</v>
      </c>
      <c r="C5152" s="153" t="s">
        <v>283</v>
      </c>
      <c r="D5152" s="154" t="s">
        <v>454</v>
      </c>
      <c r="E5152" s="155">
        <v>5</v>
      </c>
      <c r="F5152" s="156">
        <v>1236.8599999999999</v>
      </c>
      <c r="G5152" s="157" t="s">
        <v>98</v>
      </c>
      <c r="H5152" s="158">
        <v>6184.3</v>
      </c>
      <c r="I5152" s="159">
        <v>1</v>
      </c>
      <c r="J5152" s="158">
        <v>6184.3</v>
      </c>
      <c r="R5152" s="47">
        <v>0</v>
      </c>
      <c r="S5152" s="47">
        <v>0</v>
      </c>
      <c r="T5152" s="47">
        <v>0</v>
      </c>
      <c r="U5152" s="47">
        <v>0</v>
      </c>
    </row>
    <row r="5153" spans="1:21" ht="15" outlineLevel="1">
      <c r="C5153" s="131" t="s">
        <v>95</v>
      </c>
      <c r="G5153" s="225">
        <v>6184.3</v>
      </c>
      <c r="H5153" s="225"/>
      <c r="I5153" s="225">
        <v>6184.3</v>
      </c>
      <c r="J5153" s="225"/>
      <c r="O5153" s="47">
        <v>6184.3</v>
      </c>
      <c r="P5153" s="47">
        <v>6184.3</v>
      </c>
    </row>
    <row r="5154" spans="1:21" ht="39.75" outlineLevel="1">
      <c r="A5154" s="152" t="s">
        <v>731</v>
      </c>
      <c r="B5154" s="153" t="s">
        <v>98</v>
      </c>
      <c r="C5154" s="153" t="s">
        <v>284</v>
      </c>
      <c r="D5154" s="154" t="s">
        <v>454</v>
      </c>
      <c r="E5154" s="155">
        <v>1</v>
      </c>
      <c r="F5154" s="156">
        <v>662.7</v>
      </c>
      <c r="G5154" s="157" t="s">
        <v>98</v>
      </c>
      <c r="H5154" s="158">
        <v>662.7</v>
      </c>
      <c r="I5154" s="159">
        <v>1</v>
      </c>
      <c r="J5154" s="158">
        <v>662.7</v>
      </c>
      <c r="R5154" s="47">
        <v>0</v>
      </c>
      <c r="S5154" s="47">
        <v>0</v>
      </c>
      <c r="T5154" s="47">
        <v>0</v>
      </c>
      <c r="U5154" s="47">
        <v>0</v>
      </c>
    </row>
    <row r="5155" spans="1:21" ht="15" outlineLevel="1">
      <c r="C5155" s="131" t="s">
        <v>95</v>
      </c>
      <c r="G5155" s="225">
        <v>662.7</v>
      </c>
      <c r="H5155" s="225"/>
      <c r="I5155" s="225">
        <v>662.7</v>
      </c>
      <c r="J5155" s="225"/>
      <c r="O5155" s="47">
        <v>662.7</v>
      </c>
      <c r="P5155" s="47">
        <v>662.7</v>
      </c>
    </row>
    <row r="5156" spans="1:21" ht="71.25" outlineLevel="1">
      <c r="A5156" s="147" t="s">
        <v>436</v>
      </c>
      <c r="B5156" s="148" t="s">
        <v>902</v>
      </c>
      <c r="C5156" s="148" t="s">
        <v>903</v>
      </c>
      <c r="D5156" s="149" t="s">
        <v>530</v>
      </c>
      <c r="E5156" s="134">
        <v>7.8</v>
      </c>
      <c r="F5156" s="150"/>
      <c r="G5156" s="127"/>
      <c r="H5156" s="128"/>
      <c r="I5156" s="151" t="s">
        <v>98</v>
      </c>
      <c r="J5156" s="128"/>
      <c r="R5156" s="47">
        <v>3474.37</v>
      </c>
      <c r="S5156" s="47">
        <v>2953.21</v>
      </c>
      <c r="T5156" s="47">
        <v>2377.1999999999998</v>
      </c>
      <c r="U5156" s="47">
        <v>1901.76</v>
      </c>
    </row>
    <row r="5157" spans="1:21" outlineLevel="1">
      <c r="C5157" s="163" t="s">
        <v>1922</v>
      </c>
    </row>
    <row r="5158" spans="1:21" ht="14.25" outlineLevel="1">
      <c r="A5158" s="147"/>
      <c r="B5158" s="148"/>
      <c r="C5158" s="148" t="s">
        <v>88</v>
      </c>
      <c r="D5158" s="149"/>
      <c r="E5158" s="134"/>
      <c r="F5158" s="150">
        <v>388.03</v>
      </c>
      <c r="G5158" s="127" t="s">
        <v>771</v>
      </c>
      <c r="H5158" s="128">
        <v>3631.96</v>
      </c>
      <c r="I5158" s="151">
        <v>1</v>
      </c>
      <c r="J5158" s="128">
        <v>3631.96</v>
      </c>
      <c r="Q5158" s="47">
        <v>3631.96</v>
      </c>
    </row>
    <row r="5159" spans="1:21" ht="14.25" outlineLevel="1">
      <c r="A5159" s="147"/>
      <c r="B5159" s="148"/>
      <c r="C5159" s="148" t="s">
        <v>89</v>
      </c>
      <c r="D5159" s="149"/>
      <c r="E5159" s="134"/>
      <c r="F5159" s="150">
        <v>70.430000000000007</v>
      </c>
      <c r="G5159" s="127" t="s">
        <v>771</v>
      </c>
      <c r="H5159" s="128">
        <v>659.22</v>
      </c>
      <c r="I5159" s="151">
        <v>1</v>
      </c>
      <c r="J5159" s="128">
        <v>659.22</v>
      </c>
    </row>
    <row r="5160" spans="1:21" ht="14.25" outlineLevel="1">
      <c r="A5160" s="147"/>
      <c r="B5160" s="148"/>
      <c r="C5160" s="148" t="s">
        <v>96</v>
      </c>
      <c r="D5160" s="149"/>
      <c r="E5160" s="134"/>
      <c r="F5160" s="150">
        <v>2.7</v>
      </c>
      <c r="G5160" s="127" t="s">
        <v>771</v>
      </c>
      <c r="H5160" s="160">
        <v>25.27</v>
      </c>
      <c r="I5160" s="151">
        <v>1</v>
      </c>
      <c r="J5160" s="160">
        <v>25.27</v>
      </c>
      <c r="Q5160" s="47">
        <v>25.27</v>
      </c>
    </row>
    <row r="5161" spans="1:21" ht="14.25" outlineLevel="1">
      <c r="A5161" s="147"/>
      <c r="B5161" s="148"/>
      <c r="C5161" s="148" t="s">
        <v>97</v>
      </c>
      <c r="D5161" s="149"/>
      <c r="E5161" s="134"/>
      <c r="F5161" s="150">
        <v>191.35</v>
      </c>
      <c r="G5161" s="127" t="s">
        <v>98</v>
      </c>
      <c r="H5161" s="128">
        <v>1492.53</v>
      </c>
      <c r="I5161" s="151">
        <v>1</v>
      </c>
      <c r="J5161" s="128">
        <v>1492.53</v>
      </c>
    </row>
    <row r="5162" spans="1:21" ht="14.25" outlineLevel="1">
      <c r="A5162" s="147"/>
      <c r="B5162" s="148"/>
      <c r="C5162" s="148" t="s">
        <v>829</v>
      </c>
      <c r="D5162" s="149" t="s">
        <v>91</v>
      </c>
      <c r="E5162" s="134">
        <v>95</v>
      </c>
      <c r="F5162" s="150"/>
      <c r="G5162" s="127"/>
      <c r="H5162" s="128">
        <v>3474.37</v>
      </c>
      <c r="I5162" s="151">
        <v>80.75</v>
      </c>
      <c r="J5162" s="128">
        <v>2953.21</v>
      </c>
    </row>
    <row r="5163" spans="1:21" ht="14.25" outlineLevel="1">
      <c r="A5163" s="147"/>
      <c r="B5163" s="148"/>
      <c r="C5163" s="148" t="s">
        <v>830</v>
      </c>
      <c r="D5163" s="149" t="s">
        <v>91</v>
      </c>
      <c r="E5163" s="134">
        <v>65</v>
      </c>
      <c r="F5163" s="150"/>
      <c r="G5163" s="127"/>
      <c r="H5163" s="128">
        <v>2377.1999999999998</v>
      </c>
      <c r="I5163" s="151">
        <v>52</v>
      </c>
      <c r="J5163" s="128">
        <v>1901.76</v>
      </c>
    </row>
    <row r="5164" spans="1:21" ht="14.25" outlineLevel="1">
      <c r="A5164" s="152"/>
      <c r="B5164" s="153"/>
      <c r="C5164" s="153" t="s">
        <v>93</v>
      </c>
      <c r="D5164" s="154" t="s">
        <v>94</v>
      </c>
      <c r="E5164" s="155">
        <v>41.28</v>
      </c>
      <c r="F5164" s="156"/>
      <c r="G5164" s="157" t="s">
        <v>771</v>
      </c>
      <c r="H5164" s="158">
        <v>386.38080000000002</v>
      </c>
      <c r="I5164" s="159"/>
      <c r="J5164" s="158"/>
    </row>
    <row r="5165" spans="1:21" ht="15" outlineLevel="1">
      <c r="C5165" s="131" t="s">
        <v>95</v>
      </c>
      <c r="G5165" s="225">
        <v>11635.279999999999</v>
      </c>
      <c r="H5165" s="225"/>
      <c r="I5165" s="225">
        <v>10638.68</v>
      </c>
      <c r="J5165" s="225"/>
      <c r="O5165" s="79">
        <v>11635.279999999999</v>
      </c>
      <c r="P5165" s="79">
        <v>10638.68</v>
      </c>
    </row>
    <row r="5166" spans="1:21" ht="71.25" outlineLevel="1">
      <c r="A5166" s="147" t="s">
        <v>440</v>
      </c>
      <c r="B5166" s="148" t="s">
        <v>1923</v>
      </c>
      <c r="C5166" s="148" t="s">
        <v>1924</v>
      </c>
      <c r="D5166" s="149" t="s">
        <v>1647</v>
      </c>
      <c r="E5166" s="134">
        <v>0.71399999999999997</v>
      </c>
      <c r="F5166" s="150">
        <v>6179.01</v>
      </c>
      <c r="G5166" s="127" t="s">
        <v>98</v>
      </c>
      <c r="H5166" s="128">
        <v>4411.8100000000004</v>
      </c>
      <c r="I5166" s="151">
        <v>1</v>
      </c>
      <c r="J5166" s="128">
        <v>4411.8100000000004</v>
      </c>
      <c r="R5166" s="47">
        <v>0</v>
      </c>
      <c r="S5166" s="47">
        <v>0</v>
      </c>
      <c r="T5166" s="47">
        <v>0</v>
      </c>
      <c r="U5166" s="47">
        <v>0</v>
      </c>
    </row>
    <row r="5167" spans="1:21" outlineLevel="1">
      <c r="A5167" s="161"/>
      <c r="B5167" s="161"/>
      <c r="C5167" s="162" t="s">
        <v>1925</v>
      </c>
      <c r="D5167" s="161"/>
      <c r="E5167" s="161"/>
      <c r="F5167" s="161"/>
      <c r="G5167" s="161"/>
      <c r="H5167" s="161"/>
      <c r="I5167" s="161"/>
      <c r="J5167" s="161"/>
    </row>
    <row r="5168" spans="1:21" ht="15" outlineLevel="1">
      <c r="C5168" s="131" t="s">
        <v>95</v>
      </c>
      <c r="G5168" s="225">
        <v>4411.8100000000004</v>
      </c>
      <c r="H5168" s="225"/>
      <c r="I5168" s="225">
        <v>4411.8100000000004</v>
      </c>
      <c r="J5168" s="225"/>
      <c r="O5168" s="47">
        <v>4411.8100000000004</v>
      </c>
      <c r="P5168" s="47">
        <v>4411.8100000000004</v>
      </c>
    </row>
    <row r="5169" spans="1:32" ht="99.75" outlineLevel="1">
      <c r="A5169" s="147" t="s">
        <v>446</v>
      </c>
      <c r="B5169" s="148" t="s">
        <v>1926</v>
      </c>
      <c r="C5169" s="148" t="s">
        <v>1927</v>
      </c>
      <c r="D5169" s="149" t="s">
        <v>1647</v>
      </c>
      <c r="E5169" s="134">
        <v>7.1400000000000005E-2</v>
      </c>
      <c r="F5169" s="150">
        <v>7428.7</v>
      </c>
      <c r="G5169" s="127" t="s">
        <v>98</v>
      </c>
      <c r="H5169" s="128">
        <v>530.41</v>
      </c>
      <c r="I5169" s="151">
        <v>1</v>
      </c>
      <c r="J5169" s="128">
        <v>530.41</v>
      </c>
      <c r="R5169" s="47">
        <v>0</v>
      </c>
      <c r="S5169" s="47">
        <v>0</v>
      </c>
      <c r="T5169" s="47">
        <v>0</v>
      </c>
      <c r="U5169" s="47">
        <v>0</v>
      </c>
    </row>
    <row r="5170" spans="1:32" outlineLevel="1">
      <c r="A5170" s="161"/>
      <c r="B5170" s="161"/>
      <c r="C5170" s="162" t="s">
        <v>1928</v>
      </c>
      <c r="D5170" s="161"/>
      <c r="E5170" s="161"/>
      <c r="F5170" s="161"/>
      <c r="G5170" s="161"/>
      <c r="H5170" s="161"/>
      <c r="I5170" s="161"/>
      <c r="J5170" s="161"/>
    </row>
    <row r="5171" spans="1:32" ht="15" outlineLevel="1">
      <c r="C5171" s="131" t="s">
        <v>95</v>
      </c>
      <c r="G5171" s="225">
        <v>530.41</v>
      </c>
      <c r="H5171" s="225"/>
      <c r="I5171" s="225">
        <v>530.41</v>
      </c>
      <c r="J5171" s="225"/>
      <c r="O5171" s="47">
        <v>530.41</v>
      </c>
      <c r="P5171" s="47">
        <v>530.41</v>
      </c>
    </row>
    <row r="5172" spans="1:32" ht="57" outlineLevel="1">
      <c r="A5172" s="147" t="s">
        <v>744</v>
      </c>
      <c r="B5172" s="148" t="s">
        <v>1929</v>
      </c>
      <c r="C5172" s="148" t="s">
        <v>1930</v>
      </c>
      <c r="D5172" s="149" t="s">
        <v>1647</v>
      </c>
      <c r="E5172" s="134">
        <v>1.0200000000000001E-2</v>
      </c>
      <c r="F5172" s="150">
        <v>4999.13</v>
      </c>
      <c r="G5172" s="127" t="s">
        <v>98</v>
      </c>
      <c r="H5172" s="128">
        <v>50.99</v>
      </c>
      <c r="I5172" s="151">
        <v>1</v>
      </c>
      <c r="J5172" s="128">
        <v>50.99</v>
      </c>
      <c r="R5172" s="47">
        <v>0</v>
      </c>
      <c r="S5172" s="47">
        <v>0</v>
      </c>
      <c r="T5172" s="47">
        <v>0</v>
      </c>
      <c r="U5172" s="47">
        <v>0</v>
      </c>
    </row>
    <row r="5173" spans="1:32" outlineLevel="1">
      <c r="A5173" s="161"/>
      <c r="B5173" s="161"/>
      <c r="C5173" s="162" t="s">
        <v>1931</v>
      </c>
      <c r="D5173" s="161"/>
      <c r="E5173" s="161"/>
      <c r="F5173" s="161"/>
      <c r="G5173" s="161"/>
      <c r="H5173" s="161"/>
      <c r="I5173" s="161"/>
      <c r="J5173" s="161"/>
    </row>
    <row r="5174" spans="1:32" ht="15" outlineLevel="1">
      <c r="C5174" s="131" t="s">
        <v>95</v>
      </c>
      <c r="G5174" s="225">
        <v>50.99</v>
      </c>
      <c r="H5174" s="225"/>
      <c r="I5174" s="225">
        <v>50.99</v>
      </c>
      <c r="J5174" s="225"/>
      <c r="O5174" s="47">
        <v>50.99</v>
      </c>
      <c r="P5174" s="47">
        <v>50.99</v>
      </c>
    </row>
    <row r="5175" spans="1:32" outlineLevel="1"/>
    <row r="5176" spans="1:32" ht="15" outlineLevel="1">
      <c r="A5176" s="240" t="s">
        <v>1932</v>
      </c>
      <c r="B5176" s="240"/>
      <c r="C5176" s="240"/>
      <c r="D5176" s="240"/>
      <c r="E5176" s="240"/>
      <c r="F5176" s="240"/>
      <c r="G5176" s="225">
        <v>23475.49</v>
      </c>
      <c r="H5176" s="225"/>
      <c r="I5176" s="225">
        <v>22478.890000000003</v>
      </c>
      <c r="J5176" s="225"/>
      <c r="AF5176" s="85" t="s">
        <v>1932</v>
      </c>
    </row>
    <row r="5177" spans="1:32" outlineLevel="1"/>
    <row r="5178" spans="1:32" outlineLevel="1"/>
    <row r="5179" spans="1:32" outlineLevel="1"/>
    <row r="5180" spans="1:32" ht="16.5" outlineLevel="1">
      <c r="A5180" s="229" t="s">
        <v>1933</v>
      </c>
      <c r="B5180" s="229"/>
      <c r="C5180" s="229"/>
      <c r="D5180" s="229"/>
      <c r="E5180" s="229"/>
      <c r="F5180" s="229"/>
      <c r="G5180" s="229"/>
      <c r="H5180" s="229"/>
      <c r="I5180" s="229"/>
      <c r="J5180" s="229"/>
      <c r="AE5180" s="63" t="s">
        <v>1933</v>
      </c>
    </row>
    <row r="5181" spans="1:32" ht="28.5" outlineLevel="1">
      <c r="A5181" s="147" t="s">
        <v>453</v>
      </c>
      <c r="B5181" s="148" t="s">
        <v>1661</v>
      </c>
      <c r="C5181" s="148" t="s">
        <v>1662</v>
      </c>
      <c r="D5181" s="149" t="s">
        <v>530</v>
      </c>
      <c r="E5181" s="134">
        <v>0.4</v>
      </c>
      <c r="F5181" s="150"/>
      <c r="G5181" s="127"/>
      <c r="H5181" s="128"/>
      <c r="I5181" s="151" t="s">
        <v>98</v>
      </c>
      <c r="J5181" s="128"/>
      <c r="R5181" s="47">
        <v>101.43</v>
      </c>
      <c r="S5181" s="47">
        <v>86.22</v>
      </c>
      <c r="T5181" s="47">
        <v>69.400000000000006</v>
      </c>
      <c r="U5181" s="47">
        <v>55.52</v>
      </c>
    </row>
    <row r="5182" spans="1:32" outlineLevel="1">
      <c r="C5182" s="163" t="s">
        <v>883</v>
      </c>
    </row>
    <row r="5183" spans="1:32" ht="14.25" outlineLevel="1">
      <c r="A5183" s="147"/>
      <c r="B5183" s="148"/>
      <c r="C5183" s="148" t="s">
        <v>88</v>
      </c>
      <c r="D5183" s="149"/>
      <c r="E5183" s="134"/>
      <c r="F5183" s="150">
        <v>221.09</v>
      </c>
      <c r="G5183" s="127" t="s">
        <v>771</v>
      </c>
      <c r="H5183" s="128">
        <v>106.12</v>
      </c>
      <c r="I5183" s="151">
        <v>1</v>
      </c>
      <c r="J5183" s="128">
        <v>106.12</v>
      </c>
      <c r="Q5183" s="47">
        <v>106.12</v>
      </c>
    </row>
    <row r="5184" spans="1:32" ht="14.25" outlineLevel="1">
      <c r="A5184" s="147"/>
      <c r="B5184" s="148"/>
      <c r="C5184" s="148" t="s">
        <v>89</v>
      </c>
      <c r="D5184" s="149"/>
      <c r="E5184" s="134"/>
      <c r="F5184" s="150">
        <v>36.200000000000003</v>
      </c>
      <c r="G5184" s="127" t="s">
        <v>771</v>
      </c>
      <c r="H5184" s="128">
        <v>17.38</v>
      </c>
      <c r="I5184" s="151">
        <v>1</v>
      </c>
      <c r="J5184" s="128">
        <v>17.38</v>
      </c>
    </row>
    <row r="5185" spans="1:21" ht="14.25" outlineLevel="1">
      <c r="A5185" s="147"/>
      <c r="B5185" s="148"/>
      <c r="C5185" s="148" t="s">
        <v>96</v>
      </c>
      <c r="D5185" s="149"/>
      <c r="E5185" s="134"/>
      <c r="F5185" s="150">
        <v>1.35</v>
      </c>
      <c r="G5185" s="127" t="s">
        <v>771</v>
      </c>
      <c r="H5185" s="160">
        <v>0.65</v>
      </c>
      <c r="I5185" s="151">
        <v>1</v>
      </c>
      <c r="J5185" s="160">
        <v>0.65</v>
      </c>
      <c r="Q5185" s="47">
        <v>0.65</v>
      </c>
    </row>
    <row r="5186" spans="1:21" ht="14.25" outlineLevel="1">
      <c r="A5186" s="147"/>
      <c r="B5186" s="148"/>
      <c r="C5186" s="148" t="s">
        <v>97</v>
      </c>
      <c r="D5186" s="149"/>
      <c r="E5186" s="134"/>
      <c r="F5186" s="150">
        <v>111.92</v>
      </c>
      <c r="G5186" s="127" t="s">
        <v>98</v>
      </c>
      <c r="H5186" s="128">
        <v>44.77</v>
      </c>
      <c r="I5186" s="151">
        <v>1</v>
      </c>
      <c r="J5186" s="128">
        <v>44.77</v>
      </c>
    </row>
    <row r="5187" spans="1:21" ht="14.25" outlineLevel="1">
      <c r="A5187" s="147"/>
      <c r="B5187" s="148"/>
      <c r="C5187" s="148" t="s">
        <v>829</v>
      </c>
      <c r="D5187" s="149" t="s">
        <v>91</v>
      </c>
      <c r="E5187" s="134">
        <v>95</v>
      </c>
      <c r="F5187" s="150"/>
      <c r="G5187" s="127"/>
      <c r="H5187" s="128">
        <v>101.43</v>
      </c>
      <c r="I5187" s="151">
        <v>80.75</v>
      </c>
      <c r="J5187" s="128">
        <v>86.22</v>
      </c>
    </row>
    <row r="5188" spans="1:21" ht="14.25" outlineLevel="1">
      <c r="A5188" s="147"/>
      <c r="B5188" s="148"/>
      <c r="C5188" s="148" t="s">
        <v>830</v>
      </c>
      <c r="D5188" s="149" t="s">
        <v>91</v>
      </c>
      <c r="E5188" s="134">
        <v>65</v>
      </c>
      <c r="F5188" s="150"/>
      <c r="G5188" s="127"/>
      <c r="H5188" s="128">
        <v>69.400000000000006</v>
      </c>
      <c r="I5188" s="151">
        <v>52</v>
      </c>
      <c r="J5188" s="128">
        <v>55.52</v>
      </c>
    </row>
    <row r="5189" spans="1:21" ht="14.25" outlineLevel="1">
      <c r="A5189" s="152"/>
      <c r="B5189" s="153"/>
      <c r="C5189" s="153" t="s">
        <v>93</v>
      </c>
      <c r="D5189" s="154" t="s">
        <v>94</v>
      </c>
      <c r="E5189" s="155">
        <v>23.52</v>
      </c>
      <c r="F5189" s="156"/>
      <c r="G5189" s="157" t="s">
        <v>771</v>
      </c>
      <c r="H5189" s="158">
        <v>11.2896</v>
      </c>
      <c r="I5189" s="159"/>
      <c r="J5189" s="158"/>
    </row>
    <row r="5190" spans="1:21" ht="15" outlineLevel="1">
      <c r="C5190" s="131" t="s">
        <v>95</v>
      </c>
      <c r="G5190" s="225">
        <v>339.1</v>
      </c>
      <c r="H5190" s="225"/>
      <c r="I5190" s="225">
        <v>310.01</v>
      </c>
      <c r="J5190" s="225"/>
      <c r="O5190" s="79">
        <v>339.1</v>
      </c>
      <c r="P5190" s="79">
        <v>310.01</v>
      </c>
    </row>
    <row r="5191" spans="1:21" ht="14.25" outlineLevel="1">
      <c r="A5191" s="152" t="s">
        <v>455</v>
      </c>
      <c r="B5191" s="153" t="s">
        <v>98</v>
      </c>
      <c r="C5191" s="153" t="s">
        <v>1934</v>
      </c>
      <c r="D5191" s="154" t="s">
        <v>687</v>
      </c>
      <c r="E5191" s="155">
        <v>40</v>
      </c>
      <c r="F5191" s="156">
        <v>65.489999999999995</v>
      </c>
      <c r="G5191" s="157" t="s">
        <v>98</v>
      </c>
      <c r="H5191" s="158">
        <v>2619.6</v>
      </c>
      <c r="I5191" s="159">
        <v>1</v>
      </c>
      <c r="J5191" s="158">
        <v>2619.6</v>
      </c>
      <c r="R5191" s="47">
        <v>0</v>
      </c>
      <c r="S5191" s="47">
        <v>0</v>
      </c>
      <c r="T5191" s="47">
        <v>0</v>
      </c>
      <c r="U5191" s="47">
        <v>0</v>
      </c>
    </row>
    <row r="5192" spans="1:21" ht="15" outlineLevel="1">
      <c r="C5192" s="131" t="s">
        <v>95</v>
      </c>
      <c r="G5192" s="225">
        <v>2619.6</v>
      </c>
      <c r="H5192" s="225"/>
      <c r="I5192" s="225">
        <v>2619.6</v>
      </c>
      <c r="J5192" s="225"/>
      <c r="O5192" s="47">
        <v>2619.6</v>
      </c>
      <c r="P5192" s="47">
        <v>2619.6</v>
      </c>
    </row>
    <row r="5193" spans="1:21" ht="14.25" outlineLevel="1">
      <c r="A5193" s="152" t="s">
        <v>456</v>
      </c>
      <c r="B5193" s="153" t="s">
        <v>98</v>
      </c>
      <c r="C5193" s="153" t="s">
        <v>1935</v>
      </c>
      <c r="D5193" s="154" t="s">
        <v>687</v>
      </c>
      <c r="E5193" s="155">
        <v>40</v>
      </c>
      <c r="F5193" s="156">
        <v>50.75</v>
      </c>
      <c r="G5193" s="157" t="s">
        <v>98</v>
      </c>
      <c r="H5193" s="158">
        <v>2030</v>
      </c>
      <c r="I5193" s="159">
        <v>1</v>
      </c>
      <c r="J5193" s="158">
        <v>2030</v>
      </c>
      <c r="R5193" s="47">
        <v>0</v>
      </c>
      <c r="S5193" s="47">
        <v>0</v>
      </c>
      <c r="T5193" s="47">
        <v>0</v>
      </c>
      <c r="U5193" s="47">
        <v>0</v>
      </c>
    </row>
    <row r="5194" spans="1:21" ht="15" outlineLevel="1">
      <c r="C5194" s="131" t="s">
        <v>95</v>
      </c>
      <c r="G5194" s="225">
        <v>2030</v>
      </c>
      <c r="H5194" s="225"/>
      <c r="I5194" s="225">
        <v>2030</v>
      </c>
      <c r="J5194" s="225"/>
      <c r="O5194" s="47">
        <v>2030</v>
      </c>
      <c r="P5194" s="47">
        <v>2030</v>
      </c>
    </row>
    <row r="5195" spans="1:21" ht="14.25" outlineLevel="1">
      <c r="A5195" s="152" t="s">
        <v>457</v>
      </c>
      <c r="B5195" s="153" t="s">
        <v>98</v>
      </c>
      <c r="C5195" s="153" t="s">
        <v>1936</v>
      </c>
      <c r="D5195" s="154" t="s">
        <v>687</v>
      </c>
      <c r="E5195" s="155">
        <v>40</v>
      </c>
      <c r="F5195" s="156">
        <v>27.49</v>
      </c>
      <c r="G5195" s="157" t="s">
        <v>98</v>
      </c>
      <c r="H5195" s="158">
        <v>1099.5999999999999</v>
      </c>
      <c r="I5195" s="159">
        <v>1</v>
      </c>
      <c r="J5195" s="158">
        <v>1099.5999999999999</v>
      </c>
      <c r="R5195" s="47">
        <v>0</v>
      </c>
      <c r="S5195" s="47">
        <v>0</v>
      </c>
      <c r="T5195" s="47">
        <v>0</v>
      </c>
      <c r="U5195" s="47">
        <v>0</v>
      </c>
    </row>
    <row r="5196" spans="1:21" ht="15" outlineLevel="1">
      <c r="C5196" s="131" t="s">
        <v>95</v>
      </c>
      <c r="G5196" s="225">
        <v>1099.5999999999999</v>
      </c>
      <c r="H5196" s="225"/>
      <c r="I5196" s="225">
        <v>1099.5999999999999</v>
      </c>
      <c r="J5196" s="225"/>
      <c r="O5196" s="47">
        <v>1099.5999999999999</v>
      </c>
      <c r="P5196" s="47">
        <v>1099.5999999999999</v>
      </c>
    </row>
    <row r="5197" spans="1:21" ht="28.5" outlineLevel="1">
      <c r="A5197" s="152" t="s">
        <v>754</v>
      </c>
      <c r="B5197" s="153" t="s">
        <v>98</v>
      </c>
      <c r="C5197" s="153" t="s">
        <v>1937</v>
      </c>
      <c r="D5197" s="154" t="s">
        <v>454</v>
      </c>
      <c r="E5197" s="155">
        <v>20</v>
      </c>
      <c r="F5197" s="156">
        <v>14.78</v>
      </c>
      <c r="G5197" s="157" t="s">
        <v>98</v>
      </c>
      <c r="H5197" s="158">
        <v>295.60000000000002</v>
      </c>
      <c r="I5197" s="159">
        <v>1</v>
      </c>
      <c r="J5197" s="158">
        <v>295.60000000000002</v>
      </c>
      <c r="R5197" s="47">
        <v>0</v>
      </c>
      <c r="S5197" s="47">
        <v>0</v>
      </c>
      <c r="T5197" s="47">
        <v>0</v>
      </c>
      <c r="U5197" s="47">
        <v>0</v>
      </c>
    </row>
    <row r="5198" spans="1:21" ht="15" outlineLevel="1">
      <c r="C5198" s="131" t="s">
        <v>95</v>
      </c>
      <c r="G5198" s="225">
        <v>295.60000000000002</v>
      </c>
      <c r="H5198" s="225"/>
      <c r="I5198" s="225">
        <v>295.60000000000002</v>
      </c>
      <c r="J5198" s="225"/>
      <c r="O5198" s="47">
        <v>295.60000000000002</v>
      </c>
      <c r="P5198" s="47">
        <v>295.60000000000002</v>
      </c>
    </row>
    <row r="5199" spans="1:21" ht="14.25" outlineLevel="1">
      <c r="A5199" s="152" t="s">
        <v>461</v>
      </c>
      <c r="B5199" s="153" t="s">
        <v>98</v>
      </c>
      <c r="C5199" s="153" t="s">
        <v>1938</v>
      </c>
      <c r="D5199" s="154" t="s">
        <v>454</v>
      </c>
      <c r="E5199" s="155">
        <v>60</v>
      </c>
      <c r="F5199" s="156">
        <v>25.24</v>
      </c>
      <c r="G5199" s="157" t="s">
        <v>98</v>
      </c>
      <c r="H5199" s="158">
        <v>1514.4</v>
      </c>
      <c r="I5199" s="159">
        <v>1</v>
      </c>
      <c r="J5199" s="158">
        <v>1514.4</v>
      </c>
      <c r="R5199" s="47">
        <v>0</v>
      </c>
      <c r="S5199" s="47">
        <v>0</v>
      </c>
      <c r="T5199" s="47">
        <v>0</v>
      </c>
      <c r="U5199" s="47">
        <v>0</v>
      </c>
    </row>
    <row r="5200" spans="1:21" ht="15" outlineLevel="1">
      <c r="C5200" s="131" t="s">
        <v>95</v>
      </c>
      <c r="G5200" s="225">
        <v>1514.4</v>
      </c>
      <c r="H5200" s="225"/>
      <c r="I5200" s="225">
        <v>1514.4</v>
      </c>
      <c r="J5200" s="225"/>
      <c r="O5200" s="47">
        <v>1514.4</v>
      </c>
      <c r="P5200" s="47">
        <v>1514.4</v>
      </c>
    </row>
    <row r="5201" spans="1:21" ht="14.25" outlineLevel="1">
      <c r="A5201" s="152" t="s">
        <v>464</v>
      </c>
      <c r="B5201" s="153" t="s">
        <v>98</v>
      </c>
      <c r="C5201" s="153" t="s">
        <v>1939</v>
      </c>
      <c r="D5201" s="154" t="s">
        <v>454</v>
      </c>
      <c r="E5201" s="155">
        <v>30</v>
      </c>
      <c r="F5201" s="156">
        <v>47.27</v>
      </c>
      <c r="G5201" s="157" t="s">
        <v>98</v>
      </c>
      <c r="H5201" s="158">
        <v>1418.1</v>
      </c>
      <c r="I5201" s="159">
        <v>1</v>
      </c>
      <c r="J5201" s="158">
        <v>1418.1</v>
      </c>
      <c r="R5201" s="47">
        <v>0</v>
      </c>
      <c r="S5201" s="47">
        <v>0</v>
      </c>
      <c r="T5201" s="47">
        <v>0</v>
      </c>
      <c r="U5201" s="47">
        <v>0</v>
      </c>
    </row>
    <row r="5202" spans="1:21" ht="15" outlineLevel="1">
      <c r="C5202" s="131" t="s">
        <v>95</v>
      </c>
      <c r="G5202" s="225">
        <v>1418.1</v>
      </c>
      <c r="H5202" s="225"/>
      <c r="I5202" s="225">
        <v>1418.1</v>
      </c>
      <c r="J5202" s="225"/>
      <c r="O5202" s="47">
        <v>1418.1</v>
      </c>
      <c r="P5202" s="47">
        <v>1418.1</v>
      </c>
    </row>
    <row r="5203" spans="1:21" ht="28.5" outlineLevel="1">
      <c r="A5203" s="152" t="s">
        <v>465</v>
      </c>
      <c r="B5203" s="153" t="s">
        <v>98</v>
      </c>
      <c r="C5203" s="153" t="s">
        <v>1940</v>
      </c>
      <c r="D5203" s="154" t="s">
        <v>454</v>
      </c>
      <c r="E5203" s="155">
        <v>5</v>
      </c>
      <c r="F5203" s="156">
        <v>188.2</v>
      </c>
      <c r="G5203" s="157" t="s">
        <v>98</v>
      </c>
      <c r="H5203" s="158">
        <v>941</v>
      </c>
      <c r="I5203" s="159">
        <v>1</v>
      </c>
      <c r="J5203" s="158">
        <v>941</v>
      </c>
      <c r="R5203" s="47">
        <v>0</v>
      </c>
      <c r="S5203" s="47">
        <v>0</v>
      </c>
      <c r="T5203" s="47">
        <v>0</v>
      </c>
      <c r="U5203" s="47">
        <v>0</v>
      </c>
    </row>
    <row r="5204" spans="1:21" ht="15" outlineLevel="1">
      <c r="C5204" s="131" t="s">
        <v>95</v>
      </c>
      <c r="G5204" s="225">
        <v>941</v>
      </c>
      <c r="H5204" s="225"/>
      <c r="I5204" s="225">
        <v>941</v>
      </c>
      <c r="J5204" s="225"/>
      <c r="O5204" s="47">
        <v>941</v>
      </c>
      <c r="P5204" s="47">
        <v>941</v>
      </c>
    </row>
    <row r="5205" spans="1:21" ht="28.5" outlineLevel="1">
      <c r="A5205" s="147" t="s">
        <v>468</v>
      </c>
      <c r="B5205" s="148" t="s">
        <v>1654</v>
      </c>
      <c r="C5205" s="148" t="s">
        <v>1655</v>
      </c>
      <c r="D5205" s="149" t="s">
        <v>530</v>
      </c>
      <c r="E5205" s="134">
        <v>2.5</v>
      </c>
      <c r="F5205" s="150"/>
      <c r="G5205" s="127"/>
      <c r="H5205" s="128"/>
      <c r="I5205" s="151" t="s">
        <v>98</v>
      </c>
      <c r="J5205" s="128"/>
      <c r="R5205" s="47">
        <v>397.69</v>
      </c>
      <c r="S5205" s="47">
        <v>338.04</v>
      </c>
      <c r="T5205" s="47">
        <v>272.10000000000002</v>
      </c>
      <c r="U5205" s="47">
        <v>217.68</v>
      </c>
    </row>
    <row r="5206" spans="1:21" outlineLevel="1">
      <c r="C5206" s="163" t="s">
        <v>1941</v>
      </c>
    </row>
    <row r="5207" spans="1:21" ht="14.25" outlineLevel="1">
      <c r="A5207" s="147"/>
      <c r="B5207" s="148"/>
      <c r="C5207" s="148" t="s">
        <v>88</v>
      </c>
      <c r="D5207" s="149"/>
      <c r="E5207" s="134"/>
      <c r="F5207" s="150">
        <v>139.54</v>
      </c>
      <c r="G5207" s="127" t="s">
        <v>771</v>
      </c>
      <c r="H5207" s="128">
        <v>418.62</v>
      </c>
      <c r="I5207" s="151">
        <v>1</v>
      </c>
      <c r="J5207" s="128">
        <v>418.62</v>
      </c>
      <c r="Q5207" s="47">
        <v>418.62</v>
      </c>
    </row>
    <row r="5208" spans="1:21" ht="14.25" outlineLevel="1">
      <c r="A5208" s="147"/>
      <c r="B5208" s="148"/>
      <c r="C5208" s="148" t="s">
        <v>89</v>
      </c>
      <c r="D5208" s="149"/>
      <c r="E5208" s="134"/>
      <c r="F5208" s="150">
        <v>63.56</v>
      </c>
      <c r="G5208" s="127" t="s">
        <v>771</v>
      </c>
      <c r="H5208" s="128">
        <v>190.68</v>
      </c>
      <c r="I5208" s="151">
        <v>1</v>
      </c>
      <c r="J5208" s="128">
        <v>190.68</v>
      </c>
    </row>
    <row r="5209" spans="1:21" ht="14.25" outlineLevel="1">
      <c r="A5209" s="147"/>
      <c r="B5209" s="148"/>
      <c r="C5209" s="148" t="s">
        <v>96</v>
      </c>
      <c r="D5209" s="149"/>
      <c r="E5209" s="134"/>
      <c r="F5209" s="150">
        <v>0</v>
      </c>
      <c r="G5209" s="127" t="s">
        <v>771</v>
      </c>
      <c r="H5209" s="160">
        <v>0</v>
      </c>
      <c r="I5209" s="151">
        <v>1</v>
      </c>
      <c r="J5209" s="160">
        <v>0</v>
      </c>
      <c r="Q5209" s="47">
        <v>0</v>
      </c>
    </row>
    <row r="5210" spans="1:21" ht="14.25" outlineLevel="1">
      <c r="A5210" s="147"/>
      <c r="B5210" s="148"/>
      <c r="C5210" s="148" t="s">
        <v>97</v>
      </c>
      <c r="D5210" s="149"/>
      <c r="E5210" s="134"/>
      <c r="F5210" s="150">
        <v>16.79</v>
      </c>
      <c r="G5210" s="127" t="s">
        <v>98</v>
      </c>
      <c r="H5210" s="128">
        <v>41.98</v>
      </c>
      <c r="I5210" s="151">
        <v>1</v>
      </c>
      <c r="J5210" s="128">
        <v>41.98</v>
      </c>
    </row>
    <row r="5211" spans="1:21" ht="14.25" outlineLevel="1">
      <c r="A5211" s="147"/>
      <c r="B5211" s="148"/>
      <c r="C5211" s="148" t="s">
        <v>829</v>
      </c>
      <c r="D5211" s="149" t="s">
        <v>91</v>
      </c>
      <c r="E5211" s="134">
        <v>95</v>
      </c>
      <c r="F5211" s="150"/>
      <c r="G5211" s="127"/>
      <c r="H5211" s="128">
        <v>397.69</v>
      </c>
      <c r="I5211" s="151">
        <v>80.75</v>
      </c>
      <c r="J5211" s="128">
        <v>338.04</v>
      </c>
    </row>
    <row r="5212" spans="1:21" ht="14.25" outlineLevel="1">
      <c r="A5212" s="147"/>
      <c r="B5212" s="148"/>
      <c r="C5212" s="148" t="s">
        <v>830</v>
      </c>
      <c r="D5212" s="149" t="s">
        <v>91</v>
      </c>
      <c r="E5212" s="134">
        <v>65</v>
      </c>
      <c r="F5212" s="150"/>
      <c r="G5212" s="127"/>
      <c r="H5212" s="128">
        <v>272.10000000000002</v>
      </c>
      <c r="I5212" s="151">
        <v>52</v>
      </c>
      <c r="J5212" s="128">
        <v>217.68</v>
      </c>
    </row>
    <row r="5213" spans="1:21" ht="14.25" outlineLevel="1">
      <c r="A5213" s="152"/>
      <c r="B5213" s="153"/>
      <c r="C5213" s="153" t="s">
        <v>93</v>
      </c>
      <c r="D5213" s="154" t="s">
        <v>94</v>
      </c>
      <c r="E5213" s="155">
        <v>15.2</v>
      </c>
      <c r="F5213" s="156"/>
      <c r="G5213" s="157" t="s">
        <v>771</v>
      </c>
      <c r="H5213" s="158">
        <v>45.599999999999994</v>
      </c>
      <c r="I5213" s="159"/>
      <c r="J5213" s="158"/>
    </row>
    <row r="5214" spans="1:21" ht="15" outlineLevel="1">
      <c r="C5214" s="131" t="s">
        <v>95</v>
      </c>
      <c r="G5214" s="225">
        <v>1321.07</v>
      </c>
      <c r="H5214" s="225"/>
      <c r="I5214" s="225">
        <v>1207</v>
      </c>
      <c r="J5214" s="225"/>
      <c r="O5214" s="79">
        <v>1321.07</v>
      </c>
      <c r="P5214" s="79">
        <v>1207</v>
      </c>
    </row>
    <row r="5215" spans="1:21" ht="42.75" outlineLevel="1">
      <c r="A5215" s="147" t="s">
        <v>475</v>
      </c>
      <c r="B5215" s="148" t="s">
        <v>1657</v>
      </c>
      <c r="C5215" s="148" t="s">
        <v>1748</v>
      </c>
      <c r="D5215" s="149" t="s">
        <v>684</v>
      </c>
      <c r="E5215" s="134">
        <v>21</v>
      </c>
      <c r="F5215" s="150">
        <v>21.2</v>
      </c>
      <c r="G5215" s="127" t="s">
        <v>98</v>
      </c>
      <c r="H5215" s="128">
        <v>445.2</v>
      </c>
      <c r="I5215" s="151">
        <v>1</v>
      </c>
      <c r="J5215" s="128">
        <v>445.2</v>
      </c>
      <c r="R5215" s="47">
        <v>0</v>
      </c>
      <c r="S5215" s="47">
        <v>0</v>
      </c>
      <c r="T5215" s="47">
        <v>0</v>
      </c>
      <c r="U5215" s="47">
        <v>0</v>
      </c>
    </row>
    <row r="5216" spans="1:21" outlineLevel="1">
      <c r="A5216" s="161"/>
      <c r="B5216" s="161"/>
      <c r="C5216" s="162" t="s">
        <v>1942</v>
      </c>
      <c r="D5216" s="161"/>
      <c r="E5216" s="161"/>
      <c r="F5216" s="161"/>
      <c r="G5216" s="161"/>
      <c r="H5216" s="161"/>
      <c r="I5216" s="161"/>
      <c r="J5216" s="161"/>
    </row>
    <row r="5217" spans="1:32" ht="15" outlineLevel="1">
      <c r="C5217" s="131" t="s">
        <v>95</v>
      </c>
      <c r="G5217" s="225">
        <v>445.2</v>
      </c>
      <c r="H5217" s="225"/>
      <c r="I5217" s="225">
        <v>445.2</v>
      </c>
      <c r="J5217" s="225"/>
      <c r="O5217" s="47">
        <v>445.2</v>
      </c>
      <c r="P5217" s="47">
        <v>445.2</v>
      </c>
    </row>
    <row r="5218" spans="1:32" ht="14.25" outlineLevel="1">
      <c r="A5218" s="152" t="s">
        <v>478</v>
      </c>
      <c r="B5218" s="153" t="s">
        <v>1754</v>
      </c>
      <c r="C5218" s="153" t="s">
        <v>1943</v>
      </c>
      <c r="D5218" s="154" t="s">
        <v>687</v>
      </c>
      <c r="E5218" s="155">
        <v>50</v>
      </c>
      <c r="F5218" s="156">
        <v>43.74</v>
      </c>
      <c r="G5218" s="157" t="s">
        <v>98</v>
      </c>
      <c r="H5218" s="158">
        <v>2187</v>
      </c>
      <c r="I5218" s="159">
        <v>1</v>
      </c>
      <c r="J5218" s="158">
        <v>2187</v>
      </c>
      <c r="R5218" s="47">
        <v>0</v>
      </c>
      <c r="S5218" s="47">
        <v>0</v>
      </c>
      <c r="T5218" s="47">
        <v>0</v>
      </c>
      <c r="U5218" s="47">
        <v>0</v>
      </c>
    </row>
    <row r="5219" spans="1:32" ht="15" outlineLevel="1">
      <c r="C5219" s="131" t="s">
        <v>95</v>
      </c>
      <c r="G5219" s="225">
        <v>2187</v>
      </c>
      <c r="H5219" s="225"/>
      <c r="I5219" s="225">
        <v>2187</v>
      </c>
      <c r="J5219" s="225"/>
      <c r="O5219" s="47">
        <v>2187</v>
      </c>
      <c r="P5219" s="47">
        <v>2187</v>
      </c>
    </row>
    <row r="5220" spans="1:32" ht="28.5" outlineLevel="1">
      <c r="A5220" s="152" t="s">
        <v>485</v>
      </c>
      <c r="B5220" s="153" t="s">
        <v>1754</v>
      </c>
      <c r="C5220" s="153" t="s">
        <v>1944</v>
      </c>
      <c r="D5220" s="154" t="s">
        <v>454</v>
      </c>
      <c r="E5220" s="155">
        <v>14</v>
      </c>
      <c r="F5220" s="156">
        <v>0</v>
      </c>
      <c r="G5220" s="157" t="s">
        <v>98</v>
      </c>
      <c r="H5220" s="158">
        <v>0</v>
      </c>
      <c r="I5220" s="159">
        <v>1</v>
      </c>
      <c r="J5220" s="158">
        <v>0</v>
      </c>
      <c r="R5220" s="47">
        <v>0</v>
      </c>
      <c r="S5220" s="47">
        <v>0</v>
      </c>
      <c r="T5220" s="47">
        <v>0</v>
      </c>
      <c r="U5220" s="47">
        <v>0</v>
      </c>
    </row>
    <row r="5221" spans="1:32" ht="15" outlineLevel="1">
      <c r="C5221" s="131" t="s">
        <v>95</v>
      </c>
      <c r="G5221" s="225">
        <v>0</v>
      </c>
      <c r="H5221" s="225"/>
      <c r="I5221" s="225">
        <v>0</v>
      </c>
      <c r="J5221" s="225"/>
      <c r="O5221" s="47">
        <v>0</v>
      </c>
      <c r="P5221" s="47">
        <v>0</v>
      </c>
    </row>
    <row r="5222" spans="1:32" outlineLevel="1"/>
    <row r="5223" spans="1:32" ht="15" outlineLevel="1">
      <c r="A5223" s="240" t="s">
        <v>1945</v>
      </c>
      <c r="B5223" s="240"/>
      <c r="C5223" s="240"/>
      <c r="D5223" s="240"/>
      <c r="E5223" s="240"/>
      <c r="F5223" s="240"/>
      <c r="G5223" s="225">
        <v>14210.67</v>
      </c>
      <c r="H5223" s="225"/>
      <c r="I5223" s="225">
        <v>14067.51</v>
      </c>
      <c r="J5223" s="225"/>
      <c r="AF5223" s="85" t="s">
        <v>1945</v>
      </c>
    </row>
    <row r="5224" spans="1:32" outlineLevel="1"/>
    <row r="5225" spans="1:32" outlineLevel="1"/>
    <row r="5226" spans="1:32" outlineLevel="1"/>
    <row r="5227" spans="1:32" ht="16.5" outlineLevel="1">
      <c r="A5227" s="229" t="s">
        <v>1946</v>
      </c>
      <c r="B5227" s="229"/>
      <c r="C5227" s="229"/>
      <c r="D5227" s="229"/>
      <c r="E5227" s="229"/>
      <c r="F5227" s="229"/>
      <c r="G5227" s="229"/>
      <c r="H5227" s="229"/>
      <c r="I5227" s="229"/>
      <c r="J5227" s="229"/>
      <c r="AE5227" s="63" t="s">
        <v>1946</v>
      </c>
    </row>
    <row r="5228" spans="1:32" ht="57" outlineLevel="1">
      <c r="A5228" s="147" t="s">
        <v>487</v>
      </c>
      <c r="B5228" s="148" t="s">
        <v>1947</v>
      </c>
      <c r="C5228" s="148" t="s">
        <v>1948</v>
      </c>
      <c r="D5228" s="149" t="s">
        <v>702</v>
      </c>
      <c r="E5228" s="134">
        <v>4</v>
      </c>
      <c r="F5228" s="150">
        <v>132.24</v>
      </c>
      <c r="G5228" s="127" t="s">
        <v>98</v>
      </c>
      <c r="H5228" s="128">
        <v>528.96</v>
      </c>
      <c r="I5228" s="151">
        <v>1</v>
      </c>
      <c r="J5228" s="128">
        <v>528.96</v>
      </c>
      <c r="R5228" s="47">
        <v>0</v>
      </c>
      <c r="S5228" s="47">
        <v>0</v>
      </c>
      <c r="T5228" s="47">
        <v>0</v>
      </c>
      <c r="U5228" s="47">
        <v>0</v>
      </c>
    </row>
    <row r="5229" spans="1:32" outlineLevel="1">
      <c r="A5229" s="161"/>
      <c r="B5229" s="161"/>
      <c r="C5229" s="162" t="s">
        <v>1949</v>
      </c>
      <c r="D5229" s="161"/>
      <c r="E5229" s="161"/>
      <c r="F5229" s="161"/>
      <c r="G5229" s="161"/>
      <c r="H5229" s="161"/>
      <c r="I5229" s="161"/>
      <c r="J5229" s="161"/>
    </row>
    <row r="5230" spans="1:32" ht="15" outlineLevel="1">
      <c r="C5230" s="131" t="s">
        <v>95</v>
      </c>
      <c r="G5230" s="225">
        <v>528.96</v>
      </c>
      <c r="H5230" s="225"/>
      <c r="I5230" s="225">
        <v>528.96</v>
      </c>
      <c r="J5230" s="225"/>
      <c r="O5230" s="47">
        <v>528.96</v>
      </c>
      <c r="P5230" s="47">
        <v>528.96</v>
      </c>
    </row>
    <row r="5231" spans="1:32" ht="39.75" outlineLevel="1">
      <c r="A5231" s="152" t="s">
        <v>492</v>
      </c>
      <c r="B5231" s="153" t="s">
        <v>1754</v>
      </c>
      <c r="C5231" s="153" t="s">
        <v>294</v>
      </c>
      <c r="D5231" s="154" t="s">
        <v>803</v>
      </c>
      <c r="E5231" s="155">
        <v>1</v>
      </c>
      <c r="F5231" s="156">
        <v>3698.8</v>
      </c>
      <c r="G5231" s="157" t="s">
        <v>98</v>
      </c>
      <c r="H5231" s="158">
        <v>3698.8</v>
      </c>
      <c r="I5231" s="159">
        <v>1</v>
      </c>
      <c r="J5231" s="158">
        <v>3698.8</v>
      </c>
      <c r="R5231" s="47">
        <v>0</v>
      </c>
      <c r="S5231" s="47">
        <v>0</v>
      </c>
      <c r="T5231" s="47">
        <v>0</v>
      </c>
      <c r="U5231" s="47">
        <v>0</v>
      </c>
    </row>
    <row r="5232" spans="1:32" ht="15" outlineLevel="1">
      <c r="C5232" s="131" t="s">
        <v>95</v>
      </c>
      <c r="G5232" s="225">
        <v>3698.8</v>
      </c>
      <c r="H5232" s="225"/>
      <c r="I5232" s="225">
        <v>3698.8</v>
      </c>
      <c r="J5232" s="225"/>
      <c r="O5232" s="47">
        <v>3698.8</v>
      </c>
      <c r="P5232" s="47">
        <v>3698.8</v>
      </c>
    </row>
    <row r="5233" spans="1:34" outlineLevel="1"/>
    <row r="5234" spans="1:34" ht="15" outlineLevel="1">
      <c r="A5234" s="240" t="s">
        <v>1950</v>
      </c>
      <c r="B5234" s="240"/>
      <c r="C5234" s="240"/>
      <c r="D5234" s="240"/>
      <c r="E5234" s="240"/>
      <c r="F5234" s="240"/>
      <c r="G5234" s="225">
        <v>4227.76</v>
      </c>
      <c r="H5234" s="225"/>
      <c r="I5234" s="225">
        <v>4227.76</v>
      </c>
      <c r="J5234" s="225"/>
      <c r="AF5234" s="85" t="s">
        <v>1950</v>
      </c>
    </row>
    <row r="5235" spans="1:34" outlineLevel="1"/>
    <row r="5236" spans="1:34" outlineLevel="1"/>
    <row r="5237" spans="1:34" outlineLevel="1"/>
    <row r="5238" spans="1:34" ht="15" outlineLevel="1">
      <c r="A5238" s="240" t="s">
        <v>822</v>
      </c>
      <c r="B5238" s="240"/>
      <c r="C5238" s="240"/>
      <c r="D5238" s="240"/>
      <c r="E5238" s="240"/>
      <c r="F5238" s="240"/>
      <c r="G5238" s="225">
        <v>96376.870000000054</v>
      </c>
      <c r="H5238" s="225"/>
      <c r="I5238" s="225">
        <v>94959.280000000028</v>
      </c>
      <c r="J5238" s="225"/>
      <c r="AF5238" s="85" t="s">
        <v>822</v>
      </c>
    </row>
    <row r="5239" spans="1:34" outlineLevel="1"/>
    <row r="5240" spans="1:34" outlineLevel="1"/>
    <row r="5241" spans="1:34" outlineLevel="1"/>
    <row r="5242" spans="1:34" ht="15" customHeight="1" outlineLevel="1">
      <c r="A5242" s="240" t="s">
        <v>1951</v>
      </c>
      <c r="B5242" s="240"/>
      <c r="C5242" s="240"/>
      <c r="D5242" s="240"/>
      <c r="E5242" s="240"/>
      <c r="F5242" s="240"/>
      <c r="G5242" s="225">
        <v>96376.870000000054</v>
      </c>
      <c r="H5242" s="225"/>
      <c r="I5242" s="225">
        <v>94959.280000000028</v>
      </c>
      <c r="J5242" s="225"/>
      <c r="AF5242" s="85" t="s">
        <v>1952</v>
      </c>
    </row>
    <row r="5243" spans="1:34" outlineLevel="1"/>
    <row r="5244" spans="1:34" ht="14.25" outlineLevel="1">
      <c r="C5244" s="235" t="s">
        <v>148</v>
      </c>
      <c r="D5244" s="235"/>
      <c r="E5244" s="235"/>
      <c r="F5244" s="235"/>
      <c r="G5244" s="235"/>
      <c r="H5244" s="235"/>
      <c r="I5244" s="241">
        <v>19785.599999999999</v>
      </c>
      <c r="J5244" s="241"/>
      <c r="AH5244" s="84" t="s">
        <v>148</v>
      </c>
    </row>
    <row r="5245" spans="1:34" ht="14.25" outlineLevel="1">
      <c r="C5245" s="235" t="s">
        <v>149</v>
      </c>
      <c r="D5245" s="235"/>
      <c r="E5245" s="235"/>
      <c r="F5245" s="235"/>
      <c r="G5245" s="235"/>
      <c r="H5245" s="235"/>
      <c r="I5245" s="241">
        <v>0</v>
      </c>
      <c r="J5245" s="241"/>
      <c r="AH5245" s="84" t="s">
        <v>149</v>
      </c>
    </row>
    <row r="5246" spans="1:34" ht="14.25" outlineLevel="1">
      <c r="C5246" s="235" t="s">
        <v>150</v>
      </c>
      <c r="D5246" s="235"/>
      <c r="E5246" s="235"/>
      <c r="F5246" s="235"/>
      <c r="G5246" s="235"/>
      <c r="H5246" s="235"/>
      <c r="I5246" s="241">
        <v>44590.87</v>
      </c>
      <c r="J5246" s="241"/>
      <c r="AH5246" s="84" t="s">
        <v>150</v>
      </c>
    </row>
    <row r="5247" spans="1:34" ht="14.25" outlineLevel="1">
      <c r="C5247" s="235" t="s">
        <v>151</v>
      </c>
      <c r="D5247" s="235"/>
      <c r="E5247" s="235"/>
      <c r="F5247" s="235"/>
      <c r="G5247" s="235"/>
      <c r="H5247" s="235"/>
      <c r="I5247" s="241"/>
      <c r="J5247" s="241"/>
      <c r="AH5247" s="84" t="s">
        <v>151</v>
      </c>
    </row>
    <row r="5248" spans="1:34" ht="14.25" outlineLevel="1">
      <c r="C5248" s="235" t="s">
        <v>152</v>
      </c>
      <c r="D5248" s="235"/>
      <c r="E5248" s="235"/>
      <c r="F5248" s="235"/>
      <c r="G5248" s="235"/>
      <c r="H5248" s="235"/>
      <c r="I5248" s="241">
        <v>64376.47</v>
      </c>
      <c r="J5248" s="241"/>
      <c r="AH5248" s="84" t="s">
        <v>152</v>
      </c>
    </row>
    <row r="5249" spans="1:34" ht="14.25" outlineLevel="1">
      <c r="C5249" s="127"/>
      <c r="D5249" s="127"/>
      <c r="E5249" s="127"/>
      <c r="F5249" s="127"/>
      <c r="G5249" s="127"/>
      <c r="H5249" s="127"/>
      <c r="I5249" s="128"/>
      <c r="J5249" s="128"/>
      <c r="AH5249" s="84"/>
    </row>
    <row r="5250" spans="1:34" ht="30" outlineLevel="1">
      <c r="C5250" s="130" t="s">
        <v>299</v>
      </c>
      <c r="D5250" s="127"/>
      <c r="E5250" s="127"/>
      <c r="F5250" s="127"/>
      <c r="G5250" s="127"/>
      <c r="H5250" s="127"/>
      <c r="I5250" s="128"/>
      <c r="J5250" s="128"/>
      <c r="AH5250" s="84"/>
    </row>
    <row r="5251" spans="1:34" ht="14.25" outlineLevel="1">
      <c r="C5251" s="235" t="s">
        <v>300</v>
      </c>
      <c r="D5251" s="235"/>
      <c r="E5251" s="235"/>
      <c r="F5251" s="235"/>
      <c r="G5251" s="235"/>
      <c r="H5251" s="235"/>
      <c r="I5251" s="128"/>
      <c r="J5251" s="128">
        <v>70832.45</v>
      </c>
      <c r="AH5251" s="84"/>
    </row>
    <row r="5252" spans="1:34" ht="14.25" outlineLevel="1">
      <c r="C5252" s="235" t="s">
        <v>301</v>
      </c>
      <c r="D5252" s="235"/>
      <c r="E5252" s="235"/>
      <c r="F5252" s="235"/>
      <c r="G5252" s="235"/>
      <c r="H5252" s="235"/>
      <c r="I5252" s="128"/>
      <c r="J5252" s="128">
        <v>0</v>
      </c>
      <c r="AH5252" s="84"/>
    </row>
    <row r="5253" spans="1:34" ht="14.25" outlineLevel="1">
      <c r="C5253" s="235" t="s">
        <v>302</v>
      </c>
      <c r="D5253" s="235"/>
      <c r="E5253" s="235"/>
      <c r="F5253" s="235"/>
      <c r="G5253" s="235"/>
      <c r="H5253" s="235"/>
      <c r="I5253" s="128"/>
      <c r="J5253" s="128">
        <v>316595.18</v>
      </c>
      <c r="AH5253" s="84"/>
    </row>
    <row r="5254" spans="1:34" ht="14.25" outlineLevel="1">
      <c r="C5254" s="235" t="s">
        <v>303</v>
      </c>
      <c r="D5254" s="235"/>
      <c r="E5254" s="235"/>
      <c r="F5254" s="235"/>
      <c r="G5254" s="235"/>
      <c r="H5254" s="235"/>
      <c r="I5254" s="128"/>
      <c r="J5254" s="128">
        <v>0</v>
      </c>
      <c r="AH5254" s="84"/>
    </row>
    <row r="5255" spans="1:34" ht="15" outlineLevel="1">
      <c r="C5255" s="240" t="s">
        <v>152</v>
      </c>
      <c r="D5255" s="240"/>
      <c r="E5255" s="240"/>
      <c r="F5255" s="240"/>
      <c r="G5255" s="240"/>
      <c r="H5255" s="240"/>
      <c r="I5255" s="131"/>
      <c r="J5255" s="131">
        <v>387427.63</v>
      </c>
      <c r="AH5255" s="84"/>
    </row>
    <row r="5256" spans="1:34" ht="14.25">
      <c r="A5256" s="137"/>
      <c r="B5256" s="137"/>
      <c r="C5256" s="137"/>
      <c r="D5256" s="137"/>
      <c r="E5256" s="137"/>
      <c r="F5256" s="137"/>
      <c r="G5256" s="137"/>
      <c r="H5256" s="137"/>
      <c r="I5256" s="137"/>
      <c r="J5256" s="137"/>
    </row>
    <row r="5257" spans="1:34" ht="15.75">
      <c r="A5257" s="238" t="s">
        <v>317</v>
      </c>
      <c r="B5257" s="238"/>
      <c r="C5257" s="238"/>
      <c r="D5257" s="238"/>
      <c r="E5257" s="238"/>
      <c r="F5257" s="238"/>
      <c r="G5257" s="238"/>
      <c r="H5257" s="238"/>
      <c r="I5257" s="238"/>
      <c r="J5257" s="238"/>
      <c r="AE5257" s="54" t="s">
        <v>315</v>
      </c>
    </row>
    <row r="5258" spans="1:34">
      <c r="A5258" s="233" t="s">
        <v>71</v>
      </c>
      <c r="B5258" s="233"/>
      <c r="C5258" s="233"/>
      <c r="D5258" s="233"/>
      <c r="E5258" s="233"/>
      <c r="F5258" s="233"/>
      <c r="G5258" s="233"/>
      <c r="H5258" s="233"/>
      <c r="I5258" s="233"/>
      <c r="J5258" s="233"/>
    </row>
    <row r="5259" spans="1:34" ht="14.25" outlineLevel="1">
      <c r="A5259" s="137"/>
      <c r="B5259" s="137"/>
      <c r="C5259" s="137"/>
      <c r="D5259" s="137"/>
      <c r="E5259" s="137"/>
      <c r="F5259" s="137"/>
      <c r="G5259" s="137"/>
      <c r="H5259" s="137"/>
      <c r="I5259" s="137"/>
      <c r="J5259" s="137"/>
    </row>
    <row r="5260" spans="1:34" ht="18" outlineLevel="1">
      <c r="A5260" s="230" t="s">
        <v>98</v>
      </c>
      <c r="B5260" s="230"/>
      <c r="C5260" s="230"/>
      <c r="D5260" s="230"/>
      <c r="E5260" s="230"/>
      <c r="F5260" s="230"/>
      <c r="G5260" s="230"/>
      <c r="H5260" s="230"/>
      <c r="I5260" s="230"/>
      <c r="J5260" s="230"/>
      <c r="AE5260" s="88" t="s">
        <v>98</v>
      </c>
    </row>
    <row r="5261" spans="1:34" ht="14.25" outlineLevel="1">
      <c r="A5261" s="137"/>
      <c r="B5261" s="137"/>
      <c r="C5261" s="137"/>
      <c r="D5261" s="137"/>
      <c r="E5261" s="137"/>
      <c r="F5261" s="137"/>
      <c r="G5261" s="137"/>
      <c r="H5261" s="137"/>
      <c r="I5261" s="137"/>
      <c r="J5261" s="137"/>
    </row>
    <row r="5262" spans="1:34" ht="18" outlineLevel="1">
      <c r="A5262" s="231" t="s">
        <v>319</v>
      </c>
      <c r="B5262" s="232"/>
      <c r="C5262" s="232"/>
      <c r="D5262" s="232"/>
      <c r="E5262" s="232"/>
      <c r="F5262" s="232"/>
      <c r="G5262" s="232"/>
      <c r="H5262" s="232"/>
      <c r="I5262" s="232"/>
      <c r="J5262" s="232"/>
      <c r="AE5262" s="55" t="s">
        <v>1953</v>
      </c>
    </row>
    <row r="5263" spans="1:34" outlineLevel="1">
      <c r="A5263" s="233" t="s">
        <v>72</v>
      </c>
      <c r="B5263" s="234"/>
      <c r="C5263" s="234"/>
      <c r="D5263" s="234"/>
      <c r="E5263" s="234"/>
      <c r="F5263" s="234"/>
      <c r="G5263" s="234"/>
      <c r="H5263" s="234"/>
      <c r="I5263" s="234"/>
      <c r="J5263" s="234"/>
    </row>
    <row r="5264" spans="1:34" ht="14.25" outlineLevel="1">
      <c r="A5264" s="137"/>
      <c r="B5264" s="137"/>
      <c r="C5264" s="137"/>
      <c r="D5264" s="137"/>
      <c r="E5264" s="137"/>
      <c r="F5264" s="137"/>
      <c r="G5264" s="137"/>
      <c r="H5264" s="137"/>
      <c r="I5264" s="137"/>
      <c r="J5264" s="137"/>
    </row>
    <row r="5265" spans="1:31" ht="14.25" outlineLevel="1">
      <c r="A5265" s="235" t="s">
        <v>373</v>
      </c>
      <c r="B5265" s="235"/>
      <c r="C5265" s="235"/>
      <c r="D5265" s="235"/>
      <c r="E5265" s="235"/>
      <c r="F5265" s="235"/>
      <c r="G5265" s="235"/>
      <c r="H5265" s="235"/>
      <c r="I5265" s="235"/>
      <c r="J5265" s="235"/>
      <c r="AE5265" s="56" t="s">
        <v>373</v>
      </c>
    </row>
    <row r="5266" spans="1:31" ht="14.25" outlineLevel="1">
      <c r="A5266" s="137"/>
      <c r="B5266" s="137"/>
      <c r="C5266" s="137"/>
      <c r="D5266" s="137"/>
      <c r="E5266" s="137"/>
      <c r="F5266" s="137"/>
      <c r="G5266" s="137"/>
      <c r="H5266" s="137"/>
      <c r="I5266" s="137"/>
      <c r="J5266" s="137"/>
    </row>
    <row r="5267" spans="1:31" ht="14.25" outlineLevel="1">
      <c r="A5267" s="137"/>
      <c r="B5267" s="137"/>
      <c r="C5267" s="137"/>
      <c r="D5267" s="137"/>
      <c r="E5267" s="137"/>
      <c r="F5267" s="137"/>
      <c r="G5267" s="137"/>
      <c r="H5267" s="142" t="s">
        <v>73</v>
      </c>
      <c r="I5267" s="142" t="s">
        <v>74</v>
      </c>
      <c r="J5267" s="137"/>
    </row>
    <row r="5268" spans="1:31" ht="14.25" outlineLevel="1">
      <c r="A5268" s="137"/>
      <c r="B5268" s="137"/>
      <c r="C5268" s="137"/>
      <c r="D5268" s="137"/>
      <c r="E5268" s="137"/>
      <c r="F5268" s="137"/>
      <c r="G5268" s="137"/>
      <c r="H5268" s="142" t="s">
        <v>75</v>
      </c>
      <c r="I5268" s="142" t="s">
        <v>75</v>
      </c>
      <c r="J5268" s="137"/>
    </row>
    <row r="5269" spans="1:31" ht="14.25" outlineLevel="1">
      <c r="A5269" s="137"/>
      <c r="B5269" s="137"/>
      <c r="C5269" s="137"/>
      <c r="D5269" s="137"/>
      <c r="E5269" s="228" t="s">
        <v>76</v>
      </c>
      <c r="F5269" s="228"/>
      <c r="G5269" s="228"/>
      <c r="H5269" s="128">
        <v>44.696469999999998</v>
      </c>
      <c r="I5269" s="128">
        <v>44.018370000000004</v>
      </c>
      <c r="J5269" s="137" t="s">
        <v>77</v>
      </c>
    </row>
    <row r="5270" spans="1:31" ht="14.25" outlineLevel="1">
      <c r="A5270" s="137"/>
      <c r="B5270" s="137"/>
      <c r="C5270" s="137"/>
      <c r="D5270" s="137"/>
      <c r="E5270" s="228" t="s">
        <v>78</v>
      </c>
      <c r="F5270" s="228"/>
      <c r="G5270" s="228"/>
      <c r="H5270" s="128">
        <v>265.96800000000002</v>
      </c>
      <c r="I5270" s="128">
        <v>265.96800000000002</v>
      </c>
      <c r="J5270" s="137" t="s">
        <v>79</v>
      </c>
    </row>
    <row r="5271" spans="1:31" ht="14.25" outlineLevel="1">
      <c r="A5271" s="137"/>
      <c r="B5271" s="137"/>
      <c r="C5271" s="137"/>
      <c r="D5271" s="137"/>
      <c r="E5271" s="228" t="s">
        <v>26</v>
      </c>
      <c r="F5271" s="228"/>
      <c r="G5271" s="228"/>
      <c r="H5271" s="128">
        <v>2.5111499999999998</v>
      </c>
      <c r="I5271" s="128">
        <v>2.5111499999999998</v>
      </c>
      <c r="J5271" s="137" t="s">
        <v>77</v>
      </c>
    </row>
    <row r="5272" spans="1:31" ht="14.25" outlineLevel="1">
      <c r="A5272" s="137"/>
      <c r="B5272" s="137"/>
      <c r="C5272" s="137"/>
      <c r="D5272" s="137"/>
      <c r="E5272" s="137"/>
      <c r="F5272" s="137"/>
      <c r="G5272" s="137"/>
      <c r="H5272" s="134"/>
      <c r="I5272" s="128"/>
      <c r="J5272" s="137"/>
    </row>
    <row r="5273" spans="1:31" ht="14.25" outlineLevel="1">
      <c r="A5273" s="137" t="s">
        <v>246</v>
      </c>
      <c r="B5273" s="137"/>
      <c r="C5273" s="137"/>
      <c r="D5273" s="143"/>
      <c r="E5273" s="144"/>
      <c r="F5273" s="137"/>
      <c r="G5273" s="137"/>
      <c r="H5273" s="137"/>
      <c r="I5273" s="137"/>
      <c r="J5273" s="137"/>
    </row>
    <row r="5274" spans="1:31" ht="71.25" outlineLevel="1">
      <c r="A5274" s="145" t="s">
        <v>2</v>
      </c>
      <c r="B5274" s="145" t="s">
        <v>80</v>
      </c>
      <c r="C5274" s="145" t="s">
        <v>24</v>
      </c>
      <c r="D5274" s="145" t="s">
        <v>81</v>
      </c>
      <c r="E5274" s="145" t="s">
        <v>82</v>
      </c>
      <c r="F5274" s="145" t="s">
        <v>83</v>
      </c>
      <c r="G5274" s="146" t="s">
        <v>84</v>
      </c>
      <c r="H5274" s="145" t="s">
        <v>85</v>
      </c>
      <c r="I5274" s="145" t="s">
        <v>86</v>
      </c>
      <c r="J5274" s="145" t="s">
        <v>87</v>
      </c>
    </row>
    <row r="5275" spans="1:31" ht="14.25" outlineLevel="1">
      <c r="A5275" s="145">
        <v>1</v>
      </c>
      <c r="B5275" s="145">
        <v>2</v>
      </c>
      <c r="C5275" s="145">
        <v>3</v>
      </c>
      <c r="D5275" s="145">
        <v>4</v>
      </c>
      <c r="E5275" s="145">
        <v>5</v>
      </c>
      <c r="F5275" s="145">
        <v>6</v>
      </c>
      <c r="G5275" s="145">
        <v>7</v>
      </c>
      <c r="H5275" s="145">
        <v>8</v>
      </c>
      <c r="I5275" s="145">
        <v>9</v>
      </c>
      <c r="J5275" s="145">
        <v>10</v>
      </c>
    </row>
    <row r="5276" spans="1:31" outlineLevel="1"/>
    <row r="5277" spans="1:31" ht="16.5" outlineLevel="1">
      <c r="A5277" s="229" t="s">
        <v>1901</v>
      </c>
      <c r="B5277" s="229"/>
      <c r="C5277" s="229"/>
      <c r="D5277" s="229"/>
      <c r="E5277" s="229"/>
      <c r="F5277" s="229"/>
      <c r="G5277" s="229"/>
      <c r="H5277" s="229"/>
      <c r="I5277" s="229"/>
      <c r="J5277" s="229"/>
      <c r="AE5277" s="63" t="s">
        <v>1901</v>
      </c>
    </row>
    <row r="5278" spans="1:31" ht="42.75" outlineLevel="1">
      <c r="A5278" s="147" t="s">
        <v>376</v>
      </c>
      <c r="B5278" s="148" t="s">
        <v>1785</v>
      </c>
      <c r="C5278" s="148" t="s">
        <v>1786</v>
      </c>
      <c r="D5278" s="149" t="s">
        <v>1382</v>
      </c>
      <c r="E5278" s="134">
        <v>3</v>
      </c>
      <c r="F5278" s="150"/>
      <c r="G5278" s="127"/>
      <c r="H5278" s="128"/>
      <c r="I5278" s="151" t="s">
        <v>98</v>
      </c>
      <c r="J5278" s="128"/>
      <c r="R5278" s="47">
        <v>132.05000000000001</v>
      </c>
      <c r="S5278" s="47">
        <v>112.24</v>
      </c>
      <c r="T5278" s="47">
        <v>99.04</v>
      </c>
      <c r="U5278" s="47">
        <v>79.23</v>
      </c>
    </row>
    <row r="5279" spans="1:31" ht="14.25" outlineLevel="1">
      <c r="A5279" s="147"/>
      <c r="B5279" s="148"/>
      <c r="C5279" s="148" t="s">
        <v>88</v>
      </c>
      <c r="D5279" s="149"/>
      <c r="E5279" s="134"/>
      <c r="F5279" s="150">
        <v>43.82</v>
      </c>
      <c r="G5279" s="127" t="s">
        <v>771</v>
      </c>
      <c r="H5279" s="128">
        <v>157.75</v>
      </c>
      <c r="I5279" s="151">
        <v>1</v>
      </c>
      <c r="J5279" s="128">
        <v>157.75</v>
      </c>
      <c r="Q5279" s="47">
        <v>157.75</v>
      </c>
    </row>
    <row r="5280" spans="1:31" ht="14.25" outlineLevel="1">
      <c r="A5280" s="147"/>
      <c r="B5280" s="148"/>
      <c r="C5280" s="148" t="s">
        <v>89</v>
      </c>
      <c r="D5280" s="149"/>
      <c r="E5280" s="134"/>
      <c r="F5280" s="150">
        <v>33.270000000000003</v>
      </c>
      <c r="G5280" s="127" t="s">
        <v>771</v>
      </c>
      <c r="H5280" s="128">
        <v>119.77</v>
      </c>
      <c r="I5280" s="151">
        <v>1</v>
      </c>
      <c r="J5280" s="128">
        <v>119.77</v>
      </c>
    </row>
    <row r="5281" spans="1:21" ht="14.25" outlineLevel="1">
      <c r="A5281" s="147"/>
      <c r="B5281" s="148"/>
      <c r="C5281" s="148" t="s">
        <v>96</v>
      </c>
      <c r="D5281" s="149"/>
      <c r="E5281" s="134"/>
      <c r="F5281" s="150">
        <v>2.0299999999999998</v>
      </c>
      <c r="G5281" s="127" t="s">
        <v>771</v>
      </c>
      <c r="H5281" s="160">
        <v>7.31</v>
      </c>
      <c r="I5281" s="151">
        <v>1</v>
      </c>
      <c r="J5281" s="160">
        <v>7.31</v>
      </c>
      <c r="Q5281" s="47">
        <v>7.31</v>
      </c>
    </row>
    <row r="5282" spans="1:21" ht="14.25" outlineLevel="1">
      <c r="A5282" s="147"/>
      <c r="B5282" s="148"/>
      <c r="C5282" s="148" t="s">
        <v>97</v>
      </c>
      <c r="D5282" s="149"/>
      <c r="E5282" s="134"/>
      <c r="F5282" s="150">
        <v>10.69</v>
      </c>
      <c r="G5282" s="127" t="s">
        <v>98</v>
      </c>
      <c r="H5282" s="128">
        <v>32.07</v>
      </c>
      <c r="I5282" s="151">
        <v>1</v>
      </c>
      <c r="J5282" s="128">
        <v>32.07</v>
      </c>
    </row>
    <row r="5283" spans="1:21" ht="14.25" outlineLevel="1">
      <c r="A5283" s="147"/>
      <c r="B5283" s="148"/>
      <c r="C5283" s="148" t="s">
        <v>829</v>
      </c>
      <c r="D5283" s="149" t="s">
        <v>91</v>
      </c>
      <c r="E5283" s="134">
        <v>80</v>
      </c>
      <c r="F5283" s="150"/>
      <c r="G5283" s="127"/>
      <c r="H5283" s="128">
        <v>132.05000000000001</v>
      </c>
      <c r="I5283" s="151">
        <v>68</v>
      </c>
      <c r="J5283" s="128">
        <v>112.24</v>
      </c>
    </row>
    <row r="5284" spans="1:21" ht="14.25" outlineLevel="1">
      <c r="A5284" s="147"/>
      <c r="B5284" s="148"/>
      <c r="C5284" s="148" t="s">
        <v>830</v>
      </c>
      <c r="D5284" s="149" t="s">
        <v>91</v>
      </c>
      <c r="E5284" s="134">
        <v>60</v>
      </c>
      <c r="F5284" s="150"/>
      <c r="G5284" s="127"/>
      <c r="H5284" s="128">
        <v>99.04</v>
      </c>
      <c r="I5284" s="151">
        <v>48</v>
      </c>
      <c r="J5284" s="128">
        <v>79.23</v>
      </c>
    </row>
    <row r="5285" spans="1:21" ht="14.25" outlineLevel="1">
      <c r="A5285" s="152"/>
      <c r="B5285" s="153"/>
      <c r="C5285" s="153" t="s">
        <v>93</v>
      </c>
      <c r="D5285" s="154" t="s">
        <v>94</v>
      </c>
      <c r="E5285" s="155">
        <v>4.49</v>
      </c>
      <c r="F5285" s="156"/>
      <c r="G5285" s="157" t="s">
        <v>771</v>
      </c>
      <c r="H5285" s="158">
        <v>16.164000000000001</v>
      </c>
      <c r="I5285" s="159"/>
      <c r="J5285" s="158"/>
    </row>
    <row r="5286" spans="1:21" ht="15" outlineLevel="1">
      <c r="C5286" s="131" t="s">
        <v>95</v>
      </c>
      <c r="G5286" s="225">
        <v>540.68000000000006</v>
      </c>
      <c r="H5286" s="225"/>
      <c r="I5286" s="225">
        <v>501.05999999999995</v>
      </c>
      <c r="J5286" s="225"/>
      <c r="O5286" s="79">
        <v>540.68000000000006</v>
      </c>
      <c r="P5286" s="79">
        <v>501.05999999999995</v>
      </c>
    </row>
    <row r="5287" spans="1:21" ht="68.25" outlineLevel="1">
      <c r="A5287" s="152" t="s">
        <v>381</v>
      </c>
      <c r="B5287" s="153" t="s">
        <v>1954</v>
      </c>
      <c r="C5287" s="153" t="s">
        <v>295</v>
      </c>
      <c r="D5287" s="154" t="s">
        <v>454</v>
      </c>
      <c r="E5287" s="155">
        <v>1</v>
      </c>
      <c r="F5287" s="156">
        <v>16831</v>
      </c>
      <c r="G5287" s="157" t="s">
        <v>98</v>
      </c>
      <c r="H5287" s="158">
        <v>16831</v>
      </c>
      <c r="I5287" s="159">
        <v>1</v>
      </c>
      <c r="J5287" s="158">
        <v>16831</v>
      </c>
      <c r="R5287" s="47">
        <v>0</v>
      </c>
      <c r="S5287" s="47">
        <v>0</v>
      </c>
      <c r="T5287" s="47">
        <v>0</v>
      </c>
      <c r="U5287" s="47">
        <v>0</v>
      </c>
    </row>
    <row r="5288" spans="1:21" ht="15" outlineLevel="1">
      <c r="C5288" s="131" t="s">
        <v>95</v>
      </c>
      <c r="G5288" s="225">
        <v>16831</v>
      </c>
      <c r="H5288" s="225"/>
      <c r="I5288" s="225">
        <v>16831</v>
      </c>
      <c r="J5288" s="225"/>
      <c r="O5288" s="47">
        <v>16831</v>
      </c>
      <c r="P5288" s="47">
        <v>16831</v>
      </c>
    </row>
    <row r="5289" spans="1:21" ht="54" outlineLevel="1">
      <c r="A5289" s="152" t="s">
        <v>385</v>
      </c>
      <c r="B5289" s="153" t="s">
        <v>1955</v>
      </c>
      <c r="C5289" s="153" t="s">
        <v>296</v>
      </c>
      <c r="D5289" s="154" t="s">
        <v>454</v>
      </c>
      <c r="E5289" s="155">
        <v>2</v>
      </c>
      <c r="F5289" s="156">
        <v>3277.87</v>
      </c>
      <c r="G5289" s="157" t="s">
        <v>98</v>
      </c>
      <c r="H5289" s="158">
        <v>6555.74</v>
      </c>
      <c r="I5289" s="159">
        <v>1</v>
      </c>
      <c r="J5289" s="158">
        <v>6555.74</v>
      </c>
      <c r="R5289" s="47">
        <v>0</v>
      </c>
      <c r="S5289" s="47">
        <v>0</v>
      </c>
      <c r="T5289" s="47">
        <v>0</v>
      </c>
      <c r="U5289" s="47">
        <v>0</v>
      </c>
    </row>
    <row r="5290" spans="1:21" ht="15" outlineLevel="1">
      <c r="C5290" s="131" t="s">
        <v>95</v>
      </c>
      <c r="G5290" s="225">
        <v>6555.74</v>
      </c>
      <c r="H5290" s="225"/>
      <c r="I5290" s="225">
        <v>6555.74</v>
      </c>
      <c r="J5290" s="225"/>
      <c r="O5290" s="47">
        <v>6555.74</v>
      </c>
      <c r="P5290" s="47">
        <v>6555.74</v>
      </c>
    </row>
    <row r="5291" spans="1:21" ht="42.75" outlineLevel="1">
      <c r="A5291" s="147" t="s">
        <v>389</v>
      </c>
      <c r="B5291" s="148" t="s">
        <v>1760</v>
      </c>
      <c r="C5291" s="148" t="s">
        <v>1761</v>
      </c>
      <c r="D5291" s="149" t="s">
        <v>460</v>
      </c>
      <c r="E5291" s="134">
        <v>1</v>
      </c>
      <c r="F5291" s="150"/>
      <c r="G5291" s="127"/>
      <c r="H5291" s="128"/>
      <c r="I5291" s="151" t="s">
        <v>98</v>
      </c>
      <c r="J5291" s="128"/>
      <c r="R5291" s="47">
        <v>19.62</v>
      </c>
      <c r="S5291" s="47">
        <v>16.68</v>
      </c>
      <c r="T5291" s="47">
        <v>14.72</v>
      </c>
      <c r="U5291" s="47">
        <v>11.77</v>
      </c>
    </row>
    <row r="5292" spans="1:21" ht="14.25" outlineLevel="1">
      <c r="A5292" s="147"/>
      <c r="B5292" s="148"/>
      <c r="C5292" s="148" t="s">
        <v>88</v>
      </c>
      <c r="D5292" s="149"/>
      <c r="E5292" s="134"/>
      <c r="F5292" s="150">
        <v>20.440000000000001</v>
      </c>
      <c r="G5292" s="127" t="s">
        <v>771</v>
      </c>
      <c r="H5292" s="128">
        <v>24.53</v>
      </c>
      <c r="I5292" s="151">
        <v>1</v>
      </c>
      <c r="J5292" s="128">
        <v>24.53</v>
      </c>
      <c r="Q5292" s="47">
        <v>24.53</v>
      </c>
    </row>
    <row r="5293" spans="1:21" ht="14.25" outlineLevel="1">
      <c r="A5293" s="147"/>
      <c r="B5293" s="148"/>
      <c r="C5293" s="148" t="s">
        <v>89</v>
      </c>
      <c r="D5293" s="149"/>
      <c r="E5293" s="134"/>
      <c r="F5293" s="150">
        <v>0</v>
      </c>
      <c r="G5293" s="127" t="s">
        <v>771</v>
      </c>
      <c r="H5293" s="128">
        <v>0</v>
      </c>
      <c r="I5293" s="151">
        <v>1</v>
      </c>
      <c r="J5293" s="128">
        <v>0</v>
      </c>
    </row>
    <row r="5294" spans="1:21" ht="14.25" outlineLevel="1">
      <c r="A5294" s="147"/>
      <c r="B5294" s="148"/>
      <c r="C5294" s="148" t="s">
        <v>96</v>
      </c>
      <c r="D5294" s="149"/>
      <c r="E5294" s="134"/>
      <c r="F5294" s="150">
        <v>0</v>
      </c>
      <c r="G5294" s="127" t="s">
        <v>771</v>
      </c>
      <c r="H5294" s="160">
        <v>0</v>
      </c>
      <c r="I5294" s="151">
        <v>1</v>
      </c>
      <c r="J5294" s="160">
        <v>0</v>
      </c>
      <c r="Q5294" s="47">
        <v>0</v>
      </c>
    </row>
    <row r="5295" spans="1:21" ht="14.25" outlineLevel="1">
      <c r="A5295" s="147"/>
      <c r="B5295" s="148"/>
      <c r="C5295" s="148" t="s">
        <v>97</v>
      </c>
      <c r="D5295" s="149"/>
      <c r="E5295" s="134"/>
      <c r="F5295" s="150">
        <v>2.5099999999999998</v>
      </c>
      <c r="G5295" s="127" t="s">
        <v>98</v>
      </c>
      <c r="H5295" s="128">
        <v>2.5099999999999998</v>
      </c>
      <c r="I5295" s="151">
        <v>1</v>
      </c>
      <c r="J5295" s="128">
        <v>2.5099999999999998</v>
      </c>
    </row>
    <row r="5296" spans="1:21" ht="14.25" outlineLevel="1">
      <c r="A5296" s="147"/>
      <c r="B5296" s="148"/>
      <c r="C5296" s="148" t="s">
        <v>829</v>
      </c>
      <c r="D5296" s="149" t="s">
        <v>91</v>
      </c>
      <c r="E5296" s="134">
        <v>80</v>
      </c>
      <c r="F5296" s="150"/>
      <c r="G5296" s="127"/>
      <c r="H5296" s="128">
        <v>19.62</v>
      </c>
      <c r="I5296" s="151">
        <v>68</v>
      </c>
      <c r="J5296" s="128">
        <v>16.68</v>
      </c>
    </row>
    <row r="5297" spans="1:32" ht="14.25" outlineLevel="1">
      <c r="A5297" s="147"/>
      <c r="B5297" s="148"/>
      <c r="C5297" s="148" t="s">
        <v>830</v>
      </c>
      <c r="D5297" s="149" t="s">
        <v>91</v>
      </c>
      <c r="E5297" s="134">
        <v>60</v>
      </c>
      <c r="F5297" s="150"/>
      <c r="G5297" s="127"/>
      <c r="H5297" s="128">
        <v>14.72</v>
      </c>
      <c r="I5297" s="151">
        <v>48</v>
      </c>
      <c r="J5297" s="128">
        <v>11.77</v>
      </c>
    </row>
    <row r="5298" spans="1:32" ht="14.25" outlineLevel="1">
      <c r="A5298" s="152"/>
      <c r="B5298" s="153"/>
      <c r="C5298" s="153" t="s">
        <v>93</v>
      </c>
      <c r="D5298" s="154" t="s">
        <v>94</v>
      </c>
      <c r="E5298" s="155">
        <v>2.06</v>
      </c>
      <c r="F5298" s="156"/>
      <c r="G5298" s="157" t="s">
        <v>771</v>
      </c>
      <c r="H5298" s="158">
        <v>2.472</v>
      </c>
      <c r="I5298" s="159"/>
      <c r="J5298" s="158"/>
    </row>
    <row r="5299" spans="1:32" ht="15" outlineLevel="1">
      <c r="C5299" s="131" t="s">
        <v>95</v>
      </c>
      <c r="G5299" s="225">
        <v>61.38</v>
      </c>
      <c r="H5299" s="225"/>
      <c r="I5299" s="225">
        <v>55.489999999999995</v>
      </c>
      <c r="J5299" s="225"/>
      <c r="O5299" s="79">
        <v>61.38</v>
      </c>
      <c r="P5299" s="79">
        <v>55.489999999999995</v>
      </c>
    </row>
    <row r="5300" spans="1:32" ht="54" outlineLevel="1">
      <c r="A5300" s="152" t="s">
        <v>392</v>
      </c>
      <c r="B5300" s="153" t="s">
        <v>1956</v>
      </c>
      <c r="C5300" s="153" t="s">
        <v>297</v>
      </c>
      <c r="D5300" s="154" t="s">
        <v>454</v>
      </c>
      <c r="E5300" s="155">
        <v>1</v>
      </c>
      <c r="F5300" s="156">
        <v>2351.11</v>
      </c>
      <c r="G5300" s="157" t="s">
        <v>98</v>
      </c>
      <c r="H5300" s="158">
        <v>2351.11</v>
      </c>
      <c r="I5300" s="159">
        <v>1</v>
      </c>
      <c r="J5300" s="158">
        <v>2351.11</v>
      </c>
      <c r="R5300" s="47">
        <v>0</v>
      </c>
      <c r="S5300" s="47">
        <v>0</v>
      </c>
      <c r="T5300" s="47">
        <v>0</v>
      </c>
      <c r="U5300" s="47">
        <v>0</v>
      </c>
    </row>
    <row r="5301" spans="1:32" ht="15" outlineLevel="1">
      <c r="C5301" s="131" t="s">
        <v>95</v>
      </c>
      <c r="G5301" s="225">
        <v>2351.11</v>
      </c>
      <c r="H5301" s="225"/>
      <c r="I5301" s="225">
        <v>2351.11</v>
      </c>
      <c r="J5301" s="225"/>
      <c r="O5301" s="47">
        <v>2351.11</v>
      </c>
      <c r="P5301" s="47">
        <v>2351.11</v>
      </c>
    </row>
    <row r="5302" spans="1:32" outlineLevel="1"/>
    <row r="5303" spans="1:32" ht="15" outlineLevel="1">
      <c r="A5303" s="240" t="s">
        <v>1914</v>
      </c>
      <c r="B5303" s="240"/>
      <c r="C5303" s="240"/>
      <c r="D5303" s="240"/>
      <c r="E5303" s="240"/>
      <c r="F5303" s="240"/>
      <c r="G5303" s="225">
        <v>26339.91</v>
      </c>
      <c r="H5303" s="225"/>
      <c r="I5303" s="225">
        <v>26294.400000000005</v>
      </c>
      <c r="J5303" s="225"/>
      <c r="AF5303" s="85" t="s">
        <v>1914</v>
      </c>
    </row>
    <row r="5304" spans="1:32" outlineLevel="1"/>
    <row r="5305" spans="1:32" outlineLevel="1"/>
    <row r="5306" spans="1:32" outlineLevel="1"/>
    <row r="5307" spans="1:32" ht="16.5" outlineLevel="1">
      <c r="A5307" s="229" t="s">
        <v>1915</v>
      </c>
      <c r="B5307" s="229"/>
      <c r="C5307" s="229"/>
      <c r="D5307" s="229"/>
      <c r="E5307" s="229"/>
      <c r="F5307" s="229"/>
      <c r="G5307" s="229"/>
      <c r="H5307" s="229"/>
      <c r="I5307" s="229"/>
      <c r="J5307" s="229"/>
      <c r="AE5307" s="63" t="s">
        <v>1915</v>
      </c>
    </row>
    <row r="5308" spans="1:32" ht="28.5" outlineLevel="1">
      <c r="A5308" s="147" t="s">
        <v>401</v>
      </c>
      <c r="B5308" s="148" t="s">
        <v>1815</v>
      </c>
      <c r="C5308" s="148" t="s">
        <v>1816</v>
      </c>
      <c r="D5308" s="149" t="s">
        <v>460</v>
      </c>
      <c r="E5308" s="134">
        <v>1</v>
      </c>
      <c r="F5308" s="150"/>
      <c r="G5308" s="127"/>
      <c r="H5308" s="128"/>
      <c r="I5308" s="151" t="s">
        <v>98</v>
      </c>
      <c r="J5308" s="128"/>
      <c r="R5308" s="47">
        <v>9.83</v>
      </c>
      <c r="S5308" s="47">
        <v>8.35</v>
      </c>
      <c r="T5308" s="47">
        <v>6.94</v>
      </c>
      <c r="U5308" s="47">
        <v>5.55</v>
      </c>
    </row>
    <row r="5309" spans="1:32" ht="14.25" outlineLevel="1">
      <c r="A5309" s="147"/>
      <c r="B5309" s="148"/>
      <c r="C5309" s="148" t="s">
        <v>88</v>
      </c>
      <c r="D5309" s="149"/>
      <c r="E5309" s="134"/>
      <c r="F5309" s="150">
        <v>8.9</v>
      </c>
      <c r="G5309" s="127" t="s">
        <v>771</v>
      </c>
      <c r="H5309" s="128">
        <v>10.68</v>
      </c>
      <c r="I5309" s="151">
        <v>1</v>
      </c>
      <c r="J5309" s="128">
        <v>10.68</v>
      </c>
      <c r="Q5309" s="47">
        <v>10.68</v>
      </c>
    </row>
    <row r="5310" spans="1:32" ht="14.25" outlineLevel="1">
      <c r="A5310" s="147"/>
      <c r="B5310" s="148"/>
      <c r="C5310" s="148" t="s">
        <v>89</v>
      </c>
      <c r="D5310" s="149"/>
      <c r="E5310" s="134"/>
      <c r="F5310" s="150">
        <v>0.87</v>
      </c>
      <c r="G5310" s="127" t="s">
        <v>771</v>
      </c>
      <c r="H5310" s="128">
        <v>1.04</v>
      </c>
      <c r="I5310" s="151">
        <v>1</v>
      </c>
      <c r="J5310" s="128">
        <v>1.04</v>
      </c>
    </row>
    <row r="5311" spans="1:32" ht="14.25" outlineLevel="1">
      <c r="A5311" s="147"/>
      <c r="B5311" s="148"/>
      <c r="C5311" s="148" t="s">
        <v>96</v>
      </c>
      <c r="D5311" s="149"/>
      <c r="E5311" s="134"/>
      <c r="F5311" s="150">
        <v>0</v>
      </c>
      <c r="G5311" s="127" t="s">
        <v>771</v>
      </c>
      <c r="H5311" s="160">
        <v>0</v>
      </c>
      <c r="I5311" s="151">
        <v>1</v>
      </c>
      <c r="J5311" s="160">
        <v>0</v>
      </c>
      <c r="Q5311" s="47">
        <v>0</v>
      </c>
    </row>
    <row r="5312" spans="1:32" ht="14.25" outlineLevel="1">
      <c r="A5312" s="147"/>
      <c r="B5312" s="148"/>
      <c r="C5312" s="148" t="s">
        <v>97</v>
      </c>
      <c r="D5312" s="149"/>
      <c r="E5312" s="134"/>
      <c r="F5312" s="150">
        <v>0.18</v>
      </c>
      <c r="G5312" s="127" t="s">
        <v>98</v>
      </c>
      <c r="H5312" s="128">
        <v>0.18</v>
      </c>
      <c r="I5312" s="151">
        <v>1</v>
      </c>
      <c r="J5312" s="128">
        <v>0.18</v>
      </c>
    </row>
    <row r="5313" spans="1:32" ht="14.25" outlineLevel="1">
      <c r="A5313" s="147"/>
      <c r="B5313" s="148"/>
      <c r="C5313" s="148" t="s">
        <v>829</v>
      </c>
      <c r="D5313" s="149" t="s">
        <v>91</v>
      </c>
      <c r="E5313" s="134">
        <v>92</v>
      </c>
      <c r="F5313" s="150"/>
      <c r="G5313" s="127"/>
      <c r="H5313" s="128">
        <v>9.83</v>
      </c>
      <c r="I5313" s="151">
        <v>78.2</v>
      </c>
      <c r="J5313" s="128">
        <v>8.35</v>
      </c>
    </row>
    <row r="5314" spans="1:32" ht="14.25" outlineLevel="1">
      <c r="A5314" s="147"/>
      <c r="B5314" s="148"/>
      <c r="C5314" s="148" t="s">
        <v>830</v>
      </c>
      <c r="D5314" s="149" t="s">
        <v>91</v>
      </c>
      <c r="E5314" s="134">
        <v>65</v>
      </c>
      <c r="F5314" s="150"/>
      <c r="G5314" s="127"/>
      <c r="H5314" s="128">
        <v>6.94</v>
      </c>
      <c r="I5314" s="151">
        <v>52</v>
      </c>
      <c r="J5314" s="128">
        <v>5.55</v>
      </c>
    </row>
    <row r="5315" spans="1:32" ht="14.25" outlineLevel="1">
      <c r="A5315" s="152"/>
      <c r="B5315" s="153"/>
      <c r="C5315" s="153" t="s">
        <v>93</v>
      </c>
      <c r="D5315" s="154" t="s">
        <v>94</v>
      </c>
      <c r="E5315" s="155">
        <v>1.03</v>
      </c>
      <c r="F5315" s="156"/>
      <c r="G5315" s="157" t="s">
        <v>771</v>
      </c>
      <c r="H5315" s="158">
        <v>1.236</v>
      </c>
      <c r="I5315" s="159"/>
      <c r="J5315" s="158"/>
    </row>
    <row r="5316" spans="1:32" ht="15" outlineLevel="1">
      <c r="C5316" s="131" t="s">
        <v>95</v>
      </c>
      <c r="G5316" s="225">
        <v>28.669999999999998</v>
      </c>
      <c r="H5316" s="225"/>
      <c r="I5316" s="225">
        <v>25.799999999999997</v>
      </c>
      <c r="J5316" s="225"/>
      <c r="O5316" s="79">
        <v>28.669999999999998</v>
      </c>
      <c r="P5316" s="79">
        <v>25.799999999999997</v>
      </c>
    </row>
    <row r="5317" spans="1:32" ht="28.5" outlineLevel="1">
      <c r="A5317" s="152" t="s">
        <v>405</v>
      </c>
      <c r="B5317" s="153" t="s">
        <v>98</v>
      </c>
      <c r="C5317" s="153" t="s">
        <v>1819</v>
      </c>
      <c r="D5317" s="154" t="s">
        <v>454</v>
      </c>
      <c r="E5317" s="155">
        <v>1</v>
      </c>
      <c r="F5317" s="156">
        <v>5605.7</v>
      </c>
      <c r="G5317" s="157" t="s">
        <v>98</v>
      </c>
      <c r="H5317" s="158">
        <v>5605.7</v>
      </c>
      <c r="I5317" s="159">
        <v>1</v>
      </c>
      <c r="J5317" s="158">
        <v>5605.7</v>
      </c>
      <c r="R5317" s="47">
        <v>0</v>
      </c>
      <c r="S5317" s="47">
        <v>0</v>
      </c>
      <c r="T5317" s="47">
        <v>0</v>
      </c>
      <c r="U5317" s="47">
        <v>0</v>
      </c>
    </row>
    <row r="5318" spans="1:32" ht="15" outlineLevel="1">
      <c r="C5318" s="131" t="s">
        <v>95</v>
      </c>
      <c r="G5318" s="225">
        <v>5605.7</v>
      </c>
      <c r="H5318" s="225"/>
      <c r="I5318" s="225">
        <v>5605.7</v>
      </c>
      <c r="J5318" s="225"/>
      <c r="O5318" s="47">
        <v>5605.7</v>
      </c>
      <c r="P5318" s="47">
        <v>5605.7</v>
      </c>
    </row>
    <row r="5319" spans="1:32" outlineLevel="1"/>
    <row r="5320" spans="1:32" ht="30" outlineLevel="1">
      <c r="A5320" s="240" t="s">
        <v>1918</v>
      </c>
      <c r="B5320" s="240"/>
      <c r="C5320" s="240"/>
      <c r="D5320" s="240"/>
      <c r="E5320" s="240"/>
      <c r="F5320" s="240"/>
      <c r="G5320" s="225">
        <v>5634.37</v>
      </c>
      <c r="H5320" s="225"/>
      <c r="I5320" s="225">
        <v>5631.5</v>
      </c>
      <c r="J5320" s="225"/>
      <c r="AF5320" s="85" t="s">
        <v>1918</v>
      </c>
    </row>
    <row r="5321" spans="1:32" outlineLevel="1"/>
    <row r="5322" spans="1:32" outlineLevel="1"/>
    <row r="5323" spans="1:32" ht="16.5" outlineLevel="1">
      <c r="A5323" s="229" t="s">
        <v>1850</v>
      </c>
      <c r="B5323" s="229"/>
      <c r="C5323" s="229"/>
      <c r="D5323" s="229"/>
      <c r="E5323" s="229"/>
      <c r="F5323" s="229"/>
      <c r="G5323" s="229"/>
      <c r="H5323" s="229"/>
      <c r="I5323" s="229"/>
      <c r="J5323" s="229"/>
      <c r="AE5323" s="63" t="s">
        <v>1850</v>
      </c>
    </row>
    <row r="5324" spans="1:32" ht="68.25" outlineLevel="1">
      <c r="A5324" s="152" t="s">
        <v>414</v>
      </c>
      <c r="B5324" s="153" t="s">
        <v>98</v>
      </c>
      <c r="C5324" s="153" t="s">
        <v>283</v>
      </c>
      <c r="D5324" s="154" t="s">
        <v>454</v>
      </c>
      <c r="E5324" s="155">
        <v>1</v>
      </c>
      <c r="F5324" s="156">
        <v>1236.8599999999999</v>
      </c>
      <c r="G5324" s="157" t="s">
        <v>98</v>
      </c>
      <c r="H5324" s="158">
        <v>1236.8599999999999</v>
      </c>
      <c r="I5324" s="159">
        <v>1</v>
      </c>
      <c r="J5324" s="158">
        <v>1236.8599999999999</v>
      </c>
      <c r="R5324" s="47">
        <v>0</v>
      </c>
      <c r="S5324" s="47">
        <v>0</v>
      </c>
      <c r="T5324" s="47">
        <v>0</v>
      </c>
      <c r="U5324" s="47">
        <v>0</v>
      </c>
    </row>
    <row r="5325" spans="1:32" ht="15" outlineLevel="1">
      <c r="C5325" s="131" t="s">
        <v>95</v>
      </c>
      <c r="G5325" s="225">
        <v>1236.8599999999999</v>
      </c>
      <c r="H5325" s="225"/>
      <c r="I5325" s="225">
        <v>1236.8599999999999</v>
      </c>
      <c r="J5325" s="225"/>
      <c r="O5325" s="47">
        <v>1236.8599999999999</v>
      </c>
      <c r="P5325" s="47">
        <v>1236.8599999999999</v>
      </c>
    </row>
    <row r="5326" spans="1:32" ht="39.75" outlineLevel="1">
      <c r="A5326" s="152" t="s">
        <v>417</v>
      </c>
      <c r="B5326" s="153" t="s">
        <v>98</v>
      </c>
      <c r="C5326" s="153" t="s">
        <v>284</v>
      </c>
      <c r="D5326" s="154" t="s">
        <v>454</v>
      </c>
      <c r="E5326" s="155">
        <v>1</v>
      </c>
      <c r="F5326" s="156">
        <v>662.7</v>
      </c>
      <c r="G5326" s="157" t="s">
        <v>98</v>
      </c>
      <c r="H5326" s="158">
        <v>662.7</v>
      </c>
      <c r="I5326" s="159">
        <v>1</v>
      </c>
      <c r="J5326" s="158">
        <v>662.7</v>
      </c>
      <c r="R5326" s="47">
        <v>0</v>
      </c>
      <c r="S5326" s="47">
        <v>0</v>
      </c>
      <c r="T5326" s="47">
        <v>0</v>
      </c>
      <c r="U5326" s="47">
        <v>0</v>
      </c>
    </row>
    <row r="5327" spans="1:32" ht="15" outlineLevel="1">
      <c r="C5327" s="131" t="s">
        <v>95</v>
      </c>
      <c r="G5327" s="225">
        <v>662.7</v>
      </c>
      <c r="H5327" s="225"/>
      <c r="I5327" s="225">
        <v>662.7</v>
      </c>
      <c r="J5327" s="225"/>
      <c r="O5327" s="47">
        <v>662.7</v>
      </c>
      <c r="P5327" s="47">
        <v>662.7</v>
      </c>
    </row>
    <row r="5328" spans="1:32" ht="71.25" outlineLevel="1">
      <c r="A5328" s="147" t="s">
        <v>424</v>
      </c>
      <c r="B5328" s="148" t="s">
        <v>902</v>
      </c>
      <c r="C5328" s="148" t="s">
        <v>903</v>
      </c>
      <c r="D5328" s="149" t="s">
        <v>530</v>
      </c>
      <c r="E5328" s="134">
        <v>4.75</v>
      </c>
      <c r="F5328" s="150"/>
      <c r="G5328" s="127"/>
      <c r="H5328" s="128"/>
      <c r="I5328" s="151" t="s">
        <v>98</v>
      </c>
      <c r="J5328" s="128"/>
      <c r="R5328" s="47">
        <v>2115.8000000000002</v>
      </c>
      <c r="S5328" s="47">
        <v>1798.43</v>
      </c>
      <c r="T5328" s="47">
        <v>1447.65</v>
      </c>
      <c r="U5328" s="47">
        <v>1158.1199999999999</v>
      </c>
    </row>
    <row r="5329" spans="1:21" outlineLevel="1">
      <c r="C5329" s="163" t="s">
        <v>1957</v>
      </c>
    </row>
    <row r="5330" spans="1:21" ht="14.25" outlineLevel="1">
      <c r="A5330" s="147"/>
      <c r="B5330" s="148"/>
      <c r="C5330" s="148" t="s">
        <v>88</v>
      </c>
      <c r="D5330" s="149"/>
      <c r="E5330" s="134"/>
      <c r="F5330" s="150">
        <v>388.03</v>
      </c>
      <c r="G5330" s="127" t="s">
        <v>771</v>
      </c>
      <c r="H5330" s="128">
        <v>2211.77</v>
      </c>
      <c r="I5330" s="151">
        <v>1</v>
      </c>
      <c r="J5330" s="128">
        <v>2211.77</v>
      </c>
      <c r="Q5330" s="47">
        <v>2211.77</v>
      </c>
    </row>
    <row r="5331" spans="1:21" ht="14.25" outlineLevel="1">
      <c r="A5331" s="147"/>
      <c r="B5331" s="148"/>
      <c r="C5331" s="148" t="s">
        <v>89</v>
      </c>
      <c r="D5331" s="149"/>
      <c r="E5331" s="134"/>
      <c r="F5331" s="150">
        <v>70.430000000000007</v>
      </c>
      <c r="G5331" s="127" t="s">
        <v>771</v>
      </c>
      <c r="H5331" s="128">
        <v>401.45</v>
      </c>
      <c r="I5331" s="151">
        <v>1</v>
      </c>
      <c r="J5331" s="128">
        <v>401.45</v>
      </c>
    </row>
    <row r="5332" spans="1:21" ht="14.25" outlineLevel="1">
      <c r="A5332" s="147"/>
      <c r="B5332" s="148"/>
      <c r="C5332" s="148" t="s">
        <v>96</v>
      </c>
      <c r="D5332" s="149"/>
      <c r="E5332" s="134"/>
      <c r="F5332" s="150">
        <v>2.7</v>
      </c>
      <c r="G5332" s="127" t="s">
        <v>771</v>
      </c>
      <c r="H5332" s="160">
        <v>15.39</v>
      </c>
      <c r="I5332" s="151">
        <v>1</v>
      </c>
      <c r="J5332" s="160">
        <v>15.39</v>
      </c>
      <c r="Q5332" s="47">
        <v>15.39</v>
      </c>
    </row>
    <row r="5333" spans="1:21" ht="14.25" outlineLevel="1">
      <c r="A5333" s="147"/>
      <c r="B5333" s="148"/>
      <c r="C5333" s="148" t="s">
        <v>97</v>
      </c>
      <c r="D5333" s="149"/>
      <c r="E5333" s="134"/>
      <c r="F5333" s="150">
        <v>191.35</v>
      </c>
      <c r="G5333" s="127" t="s">
        <v>98</v>
      </c>
      <c r="H5333" s="128">
        <v>908.91</v>
      </c>
      <c r="I5333" s="151">
        <v>1</v>
      </c>
      <c r="J5333" s="128">
        <v>908.91</v>
      </c>
    </row>
    <row r="5334" spans="1:21" ht="14.25" outlineLevel="1">
      <c r="A5334" s="147"/>
      <c r="B5334" s="148"/>
      <c r="C5334" s="148" t="s">
        <v>829</v>
      </c>
      <c r="D5334" s="149" t="s">
        <v>91</v>
      </c>
      <c r="E5334" s="134">
        <v>95</v>
      </c>
      <c r="F5334" s="150"/>
      <c r="G5334" s="127"/>
      <c r="H5334" s="128">
        <v>2115.8000000000002</v>
      </c>
      <c r="I5334" s="151">
        <v>80.75</v>
      </c>
      <c r="J5334" s="128">
        <v>1798.43</v>
      </c>
    </row>
    <row r="5335" spans="1:21" ht="14.25" outlineLevel="1">
      <c r="A5335" s="147"/>
      <c r="B5335" s="148"/>
      <c r="C5335" s="148" t="s">
        <v>830</v>
      </c>
      <c r="D5335" s="149" t="s">
        <v>91</v>
      </c>
      <c r="E5335" s="134">
        <v>65</v>
      </c>
      <c r="F5335" s="150"/>
      <c r="G5335" s="127"/>
      <c r="H5335" s="128">
        <v>1447.65</v>
      </c>
      <c r="I5335" s="151">
        <v>52</v>
      </c>
      <c r="J5335" s="128">
        <v>1158.1199999999999</v>
      </c>
    </row>
    <row r="5336" spans="1:21" ht="14.25" outlineLevel="1">
      <c r="A5336" s="152"/>
      <c r="B5336" s="153"/>
      <c r="C5336" s="153" t="s">
        <v>93</v>
      </c>
      <c r="D5336" s="154" t="s">
        <v>94</v>
      </c>
      <c r="E5336" s="155">
        <v>41.28</v>
      </c>
      <c r="F5336" s="156"/>
      <c r="G5336" s="157" t="s">
        <v>771</v>
      </c>
      <c r="H5336" s="158">
        <v>235.29599999999999</v>
      </c>
      <c r="I5336" s="159"/>
      <c r="J5336" s="158"/>
    </row>
    <row r="5337" spans="1:21" ht="15" outlineLevel="1">
      <c r="C5337" s="131" t="s">
        <v>95</v>
      </c>
      <c r="G5337" s="225">
        <v>7085.58</v>
      </c>
      <c r="H5337" s="225"/>
      <c r="I5337" s="225">
        <v>6478.68</v>
      </c>
      <c r="J5337" s="225"/>
      <c r="O5337" s="79">
        <v>7085.58</v>
      </c>
      <c r="P5337" s="79">
        <v>6478.68</v>
      </c>
    </row>
    <row r="5338" spans="1:21" ht="28.5" outlineLevel="1">
      <c r="A5338" s="147" t="s">
        <v>711</v>
      </c>
      <c r="B5338" s="148" t="s">
        <v>1754</v>
      </c>
      <c r="C5338" s="148" t="s">
        <v>1958</v>
      </c>
      <c r="D5338" s="149" t="s">
        <v>687</v>
      </c>
      <c r="E5338" s="134">
        <v>102</v>
      </c>
      <c r="F5338" s="150">
        <v>5.43</v>
      </c>
      <c r="G5338" s="127" t="s">
        <v>98</v>
      </c>
      <c r="H5338" s="128">
        <v>553.86</v>
      </c>
      <c r="I5338" s="151">
        <v>1</v>
      </c>
      <c r="J5338" s="128">
        <v>553.86</v>
      </c>
      <c r="R5338" s="47">
        <v>0</v>
      </c>
      <c r="S5338" s="47">
        <v>0</v>
      </c>
      <c r="T5338" s="47">
        <v>0</v>
      </c>
      <c r="U5338" s="47">
        <v>0</v>
      </c>
    </row>
    <row r="5339" spans="1:21" outlineLevel="1">
      <c r="A5339" s="161"/>
      <c r="B5339" s="161"/>
      <c r="C5339" s="162" t="s">
        <v>1873</v>
      </c>
      <c r="D5339" s="161"/>
      <c r="E5339" s="161"/>
      <c r="F5339" s="161"/>
      <c r="G5339" s="161"/>
      <c r="H5339" s="161"/>
      <c r="I5339" s="161"/>
      <c r="J5339" s="161"/>
    </row>
    <row r="5340" spans="1:21" ht="15" outlineLevel="1">
      <c r="C5340" s="131" t="s">
        <v>95</v>
      </c>
      <c r="G5340" s="225">
        <v>553.86</v>
      </c>
      <c r="H5340" s="225"/>
      <c r="I5340" s="225">
        <v>553.86</v>
      </c>
      <c r="J5340" s="225"/>
      <c r="O5340" s="47">
        <v>553.86</v>
      </c>
      <c r="P5340" s="47">
        <v>553.86</v>
      </c>
    </row>
    <row r="5341" spans="1:21" ht="14.25" outlineLevel="1">
      <c r="A5341" s="147" t="s">
        <v>714</v>
      </c>
      <c r="B5341" s="148" t="s">
        <v>1754</v>
      </c>
      <c r="C5341" s="148" t="s">
        <v>1959</v>
      </c>
      <c r="D5341" s="149" t="s">
        <v>687</v>
      </c>
      <c r="E5341" s="134">
        <v>20.399999999999999</v>
      </c>
      <c r="F5341" s="150">
        <v>6.77</v>
      </c>
      <c r="G5341" s="127" t="s">
        <v>98</v>
      </c>
      <c r="H5341" s="128">
        <v>138.11000000000001</v>
      </c>
      <c r="I5341" s="151">
        <v>1</v>
      </c>
      <c r="J5341" s="128">
        <v>138.11000000000001</v>
      </c>
      <c r="R5341" s="47">
        <v>0</v>
      </c>
      <c r="S5341" s="47">
        <v>0</v>
      </c>
      <c r="T5341" s="47">
        <v>0</v>
      </c>
      <c r="U5341" s="47">
        <v>0</v>
      </c>
    </row>
    <row r="5342" spans="1:21" outlineLevel="1">
      <c r="A5342" s="161"/>
      <c r="B5342" s="161"/>
      <c r="C5342" s="162" t="s">
        <v>1653</v>
      </c>
      <c r="D5342" s="161"/>
      <c r="E5342" s="161"/>
      <c r="F5342" s="161"/>
      <c r="G5342" s="161"/>
      <c r="H5342" s="161"/>
      <c r="I5342" s="161"/>
      <c r="J5342" s="161"/>
    </row>
    <row r="5343" spans="1:21" ht="15" outlineLevel="1">
      <c r="C5343" s="131" t="s">
        <v>95</v>
      </c>
      <c r="G5343" s="225">
        <v>138.11000000000001</v>
      </c>
      <c r="H5343" s="225"/>
      <c r="I5343" s="225">
        <v>138.11000000000001</v>
      </c>
      <c r="J5343" s="225"/>
      <c r="O5343" s="47">
        <v>138.11000000000001</v>
      </c>
      <c r="P5343" s="47">
        <v>138.11000000000001</v>
      </c>
    </row>
    <row r="5344" spans="1:21" outlineLevel="1"/>
    <row r="5345" spans="1:32" ht="15" outlineLevel="1">
      <c r="A5345" s="240" t="s">
        <v>1874</v>
      </c>
      <c r="B5345" s="240"/>
      <c r="C5345" s="240"/>
      <c r="D5345" s="240"/>
      <c r="E5345" s="240"/>
      <c r="F5345" s="240"/>
      <c r="G5345" s="225">
        <v>9677.11</v>
      </c>
      <c r="H5345" s="225"/>
      <c r="I5345" s="225">
        <v>9070.2100000000009</v>
      </c>
      <c r="J5345" s="225"/>
      <c r="AF5345" s="85" t="s">
        <v>1874</v>
      </c>
    </row>
    <row r="5346" spans="1:32" outlineLevel="1"/>
    <row r="5347" spans="1:32" ht="16.5" outlineLevel="1">
      <c r="A5347" s="229" t="s">
        <v>1893</v>
      </c>
      <c r="B5347" s="229"/>
      <c r="C5347" s="229"/>
      <c r="D5347" s="229"/>
      <c r="E5347" s="229"/>
      <c r="F5347" s="229"/>
      <c r="G5347" s="229"/>
      <c r="H5347" s="229"/>
      <c r="I5347" s="229"/>
      <c r="J5347" s="229"/>
      <c r="AE5347" s="63" t="s">
        <v>1893</v>
      </c>
    </row>
    <row r="5348" spans="1:32" ht="28.5" outlineLevel="1">
      <c r="A5348" s="147" t="s">
        <v>717</v>
      </c>
      <c r="B5348" s="148" t="s">
        <v>1654</v>
      </c>
      <c r="C5348" s="148" t="s">
        <v>1655</v>
      </c>
      <c r="D5348" s="149" t="s">
        <v>530</v>
      </c>
      <c r="E5348" s="134">
        <v>0.5</v>
      </c>
      <c r="F5348" s="150"/>
      <c r="G5348" s="127"/>
      <c r="H5348" s="128"/>
      <c r="I5348" s="151" t="s">
        <v>98</v>
      </c>
      <c r="J5348" s="128"/>
      <c r="R5348" s="47">
        <v>79.53</v>
      </c>
      <c r="S5348" s="47">
        <v>67.599999999999994</v>
      </c>
      <c r="T5348" s="47">
        <v>54.42</v>
      </c>
      <c r="U5348" s="47">
        <v>43.53</v>
      </c>
    </row>
    <row r="5349" spans="1:32" outlineLevel="1">
      <c r="C5349" s="163" t="s">
        <v>1705</v>
      </c>
    </row>
    <row r="5350" spans="1:32" ht="14.25" outlineLevel="1">
      <c r="A5350" s="147"/>
      <c r="B5350" s="148"/>
      <c r="C5350" s="148" t="s">
        <v>88</v>
      </c>
      <c r="D5350" s="149"/>
      <c r="E5350" s="134"/>
      <c r="F5350" s="150">
        <v>139.54</v>
      </c>
      <c r="G5350" s="127" t="s">
        <v>771</v>
      </c>
      <c r="H5350" s="128">
        <v>83.72</v>
      </c>
      <c r="I5350" s="151">
        <v>1</v>
      </c>
      <c r="J5350" s="128">
        <v>83.72</v>
      </c>
      <c r="Q5350" s="47">
        <v>83.72</v>
      </c>
    </row>
    <row r="5351" spans="1:32" ht="14.25" outlineLevel="1">
      <c r="A5351" s="147"/>
      <c r="B5351" s="148"/>
      <c r="C5351" s="148" t="s">
        <v>89</v>
      </c>
      <c r="D5351" s="149"/>
      <c r="E5351" s="134"/>
      <c r="F5351" s="150">
        <v>63.56</v>
      </c>
      <c r="G5351" s="127" t="s">
        <v>771</v>
      </c>
      <c r="H5351" s="128">
        <v>38.14</v>
      </c>
      <c r="I5351" s="151">
        <v>1</v>
      </c>
      <c r="J5351" s="128">
        <v>38.14</v>
      </c>
    </row>
    <row r="5352" spans="1:32" ht="14.25" outlineLevel="1">
      <c r="A5352" s="147"/>
      <c r="B5352" s="148"/>
      <c r="C5352" s="148" t="s">
        <v>96</v>
      </c>
      <c r="D5352" s="149"/>
      <c r="E5352" s="134"/>
      <c r="F5352" s="150">
        <v>0</v>
      </c>
      <c r="G5352" s="127" t="s">
        <v>771</v>
      </c>
      <c r="H5352" s="160">
        <v>0</v>
      </c>
      <c r="I5352" s="151">
        <v>1</v>
      </c>
      <c r="J5352" s="160">
        <v>0</v>
      </c>
      <c r="Q5352" s="47">
        <v>0</v>
      </c>
    </row>
    <row r="5353" spans="1:32" ht="14.25" outlineLevel="1">
      <c r="A5353" s="147"/>
      <c r="B5353" s="148"/>
      <c r="C5353" s="148" t="s">
        <v>97</v>
      </c>
      <c r="D5353" s="149"/>
      <c r="E5353" s="134"/>
      <c r="F5353" s="150">
        <v>16.79</v>
      </c>
      <c r="G5353" s="127" t="s">
        <v>98</v>
      </c>
      <c r="H5353" s="128">
        <v>8.4</v>
      </c>
      <c r="I5353" s="151">
        <v>1</v>
      </c>
      <c r="J5353" s="128">
        <v>8.4</v>
      </c>
    </row>
    <row r="5354" spans="1:32" ht="14.25" outlineLevel="1">
      <c r="A5354" s="147"/>
      <c r="B5354" s="148"/>
      <c r="C5354" s="148" t="s">
        <v>829</v>
      </c>
      <c r="D5354" s="149" t="s">
        <v>91</v>
      </c>
      <c r="E5354" s="134">
        <v>95</v>
      </c>
      <c r="F5354" s="150"/>
      <c r="G5354" s="127"/>
      <c r="H5354" s="128">
        <v>79.53</v>
      </c>
      <c r="I5354" s="151">
        <v>80.75</v>
      </c>
      <c r="J5354" s="128">
        <v>67.599999999999994</v>
      </c>
    </row>
    <row r="5355" spans="1:32" ht="14.25" outlineLevel="1">
      <c r="A5355" s="147"/>
      <c r="B5355" s="148"/>
      <c r="C5355" s="148" t="s">
        <v>830</v>
      </c>
      <c r="D5355" s="149" t="s">
        <v>91</v>
      </c>
      <c r="E5355" s="134">
        <v>65</v>
      </c>
      <c r="F5355" s="150"/>
      <c r="G5355" s="127"/>
      <c r="H5355" s="128">
        <v>54.42</v>
      </c>
      <c r="I5355" s="151">
        <v>52</v>
      </c>
      <c r="J5355" s="128">
        <v>43.53</v>
      </c>
    </row>
    <row r="5356" spans="1:32" ht="14.25" outlineLevel="1">
      <c r="A5356" s="152"/>
      <c r="B5356" s="153"/>
      <c r="C5356" s="153" t="s">
        <v>93</v>
      </c>
      <c r="D5356" s="154" t="s">
        <v>94</v>
      </c>
      <c r="E5356" s="155">
        <v>15.2</v>
      </c>
      <c r="F5356" s="156"/>
      <c r="G5356" s="157" t="s">
        <v>771</v>
      </c>
      <c r="H5356" s="158">
        <v>9.1199999999999992</v>
      </c>
      <c r="I5356" s="159"/>
      <c r="J5356" s="158"/>
    </row>
    <row r="5357" spans="1:32" ht="15" outlineLevel="1">
      <c r="C5357" s="131" t="s">
        <v>95</v>
      </c>
      <c r="G5357" s="225">
        <v>264.20999999999998</v>
      </c>
      <c r="H5357" s="225"/>
      <c r="I5357" s="225">
        <v>241.39</v>
      </c>
      <c r="J5357" s="225"/>
      <c r="O5357" s="79">
        <v>264.20999999999998</v>
      </c>
      <c r="P5357" s="79">
        <v>241.39</v>
      </c>
    </row>
    <row r="5358" spans="1:32" ht="28.5" outlineLevel="1">
      <c r="A5358" s="152" t="s">
        <v>427</v>
      </c>
      <c r="B5358" s="153" t="s">
        <v>1754</v>
      </c>
      <c r="C5358" s="153" t="s">
        <v>1960</v>
      </c>
      <c r="D5358" s="154" t="s">
        <v>454</v>
      </c>
      <c r="E5358" s="155">
        <v>1</v>
      </c>
      <c r="F5358" s="156">
        <v>152.37</v>
      </c>
      <c r="G5358" s="157" t="s">
        <v>98</v>
      </c>
      <c r="H5358" s="158">
        <v>152.37</v>
      </c>
      <c r="I5358" s="159">
        <v>1</v>
      </c>
      <c r="J5358" s="158">
        <v>152.37</v>
      </c>
      <c r="R5358" s="47">
        <v>0</v>
      </c>
      <c r="S5358" s="47">
        <v>0</v>
      </c>
      <c r="T5358" s="47">
        <v>0</v>
      </c>
      <c r="U5358" s="47">
        <v>0</v>
      </c>
    </row>
    <row r="5359" spans="1:32" ht="15" outlineLevel="1">
      <c r="C5359" s="131" t="s">
        <v>95</v>
      </c>
      <c r="G5359" s="225">
        <v>152.37</v>
      </c>
      <c r="H5359" s="225"/>
      <c r="I5359" s="225">
        <v>152.37</v>
      </c>
      <c r="J5359" s="225"/>
      <c r="O5359" s="47">
        <v>152.37</v>
      </c>
      <c r="P5359" s="47">
        <v>152.37</v>
      </c>
    </row>
    <row r="5360" spans="1:32" ht="39.75" outlineLevel="1">
      <c r="A5360" s="152" t="s">
        <v>431</v>
      </c>
      <c r="B5360" s="153" t="s">
        <v>1754</v>
      </c>
      <c r="C5360" s="153" t="s">
        <v>298</v>
      </c>
      <c r="D5360" s="154" t="s">
        <v>803</v>
      </c>
      <c r="E5360" s="155">
        <v>1</v>
      </c>
      <c r="F5360" s="156">
        <v>2628.5</v>
      </c>
      <c r="G5360" s="157" t="s">
        <v>98</v>
      </c>
      <c r="H5360" s="158">
        <v>2628.5</v>
      </c>
      <c r="I5360" s="159">
        <v>1</v>
      </c>
      <c r="J5360" s="158">
        <v>2628.5</v>
      </c>
      <c r="R5360" s="47">
        <v>0</v>
      </c>
      <c r="S5360" s="47">
        <v>0</v>
      </c>
      <c r="T5360" s="47">
        <v>0</v>
      </c>
      <c r="U5360" s="47">
        <v>0</v>
      </c>
    </row>
    <row r="5361" spans="1:34" ht="15" outlineLevel="1">
      <c r="C5361" s="131" t="s">
        <v>95</v>
      </c>
      <c r="G5361" s="225">
        <v>2628.5</v>
      </c>
      <c r="H5361" s="225"/>
      <c r="I5361" s="225">
        <v>2628.5</v>
      </c>
      <c r="J5361" s="225"/>
      <c r="O5361" s="47">
        <v>2628.5</v>
      </c>
      <c r="P5361" s="47">
        <v>2628.5</v>
      </c>
    </row>
    <row r="5362" spans="1:34" outlineLevel="1"/>
    <row r="5363" spans="1:34" ht="15" outlineLevel="1">
      <c r="A5363" s="240" t="s">
        <v>1897</v>
      </c>
      <c r="B5363" s="240"/>
      <c r="C5363" s="240"/>
      <c r="D5363" s="240"/>
      <c r="E5363" s="240"/>
      <c r="F5363" s="240"/>
      <c r="G5363" s="225">
        <v>3045.08</v>
      </c>
      <c r="H5363" s="225"/>
      <c r="I5363" s="225">
        <v>3022.26</v>
      </c>
      <c r="J5363" s="225"/>
      <c r="AF5363" s="85" t="s">
        <v>1897</v>
      </c>
    </row>
    <row r="5364" spans="1:34" outlineLevel="1"/>
    <row r="5365" spans="1:34" outlineLevel="1"/>
    <row r="5366" spans="1:34" outlineLevel="1"/>
    <row r="5367" spans="1:34" ht="15" outlineLevel="1">
      <c r="A5367" s="240" t="s">
        <v>1961</v>
      </c>
      <c r="B5367" s="240"/>
      <c r="C5367" s="240"/>
      <c r="D5367" s="240"/>
      <c r="E5367" s="240"/>
      <c r="F5367" s="240"/>
      <c r="G5367" s="225">
        <v>44696.47</v>
      </c>
      <c r="H5367" s="225"/>
      <c r="I5367" s="225">
        <v>44018.37</v>
      </c>
      <c r="J5367" s="225"/>
      <c r="AF5367" s="85" t="s">
        <v>822</v>
      </c>
    </row>
    <row r="5368" spans="1:34" outlineLevel="1"/>
    <row r="5369" spans="1:34" ht="14.25" outlineLevel="1">
      <c r="C5369" s="235" t="s">
        <v>148</v>
      </c>
      <c r="D5369" s="235"/>
      <c r="E5369" s="235"/>
      <c r="F5369" s="235"/>
      <c r="G5369" s="235"/>
      <c r="H5369" s="235"/>
      <c r="I5369" s="241">
        <v>25737.85</v>
      </c>
      <c r="J5369" s="241"/>
      <c r="AH5369" s="84" t="s">
        <v>148</v>
      </c>
    </row>
    <row r="5370" spans="1:34" ht="14.25" outlineLevel="1">
      <c r="C5370" s="235" t="s">
        <v>149</v>
      </c>
      <c r="D5370" s="235"/>
      <c r="E5370" s="235"/>
      <c r="F5370" s="235"/>
      <c r="G5370" s="235"/>
      <c r="H5370" s="235"/>
      <c r="I5370" s="241"/>
      <c r="J5370" s="241"/>
      <c r="AH5370" s="84" t="s">
        <v>149</v>
      </c>
    </row>
    <row r="5371" spans="1:34" ht="14.25" outlineLevel="1">
      <c r="C5371" s="235" t="s">
        <v>150</v>
      </c>
      <c r="D5371" s="235"/>
      <c r="E5371" s="235"/>
      <c r="F5371" s="235"/>
      <c r="G5371" s="235"/>
      <c r="H5371" s="235"/>
      <c r="I5371" s="241">
        <v>12365.84</v>
      </c>
      <c r="J5371" s="241"/>
      <c r="AH5371" s="84" t="s">
        <v>150</v>
      </c>
    </row>
    <row r="5372" spans="1:34" ht="14.25" outlineLevel="1">
      <c r="C5372" s="235" t="s">
        <v>151</v>
      </c>
      <c r="D5372" s="235"/>
      <c r="E5372" s="235"/>
      <c r="F5372" s="235"/>
      <c r="G5372" s="235"/>
      <c r="H5372" s="235"/>
      <c r="I5372" s="241"/>
      <c r="J5372" s="241"/>
      <c r="AH5372" s="84" t="s">
        <v>151</v>
      </c>
    </row>
    <row r="5373" spans="1:34" ht="14.25" outlineLevel="1">
      <c r="C5373" s="235" t="s">
        <v>152</v>
      </c>
      <c r="D5373" s="235"/>
      <c r="E5373" s="235"/>
      <c r="F5373" s="235"/>
      <c r="G5373" s="235"/>
      <c r="H5373" s="235"/>
      <c r="I5373" s="241">
        <v>38103.69</v>
      </c>
      <c r="J5373" s="241"/>
      <c r="AH5373" s="84" t="s">
        <v>152</v>
      </c>
    </row>
    <row r="5374" spans="1:34" ht="14.25" outlineLevel="1">
      <c r="C5374" s="127"/>
      <c r="D5374" s="127"/>
      <c r="E5374" s="127"/>
      <c r="F5374" s="127"/>
      <c r="G5374" s="127"/>
      <c r="H5374" s="127"/>
      <c r="I5374" s="128"/>
      <c r="J5374" s="128"/>
      <c r="AH5374" s="84"/>
    </row>
    <row r="5375" spans="1:34" ht="30" outlineLevel="1">
      <c r="C5375" s="130" t="s">
        <v>299</v>
      </c>
      <c r="D5375" s="127"/>
      <c r="E5375" s="127"/>
      <c r="F5375" s="127"/>
      <c r="G5375" s="127"/>
      <c r="H5375" s="127"/>
      <c r="I5375" s="128"/>
      <c r="J5375" s="128"/>
      <c r="AH5375" s="84"/>
    </row>
    <row r="5376" spans="1:34" ht="14.25" outlineLevel="1">
      <c r="C5376" s="235" t="s">
        <v>300</v>
      </c>
      <c r="D5376" s="235"/>
      <c r="E5376" s="235"/>
      <c r="F5376" s="235"/>
      <c r="G5376" s="235"/>
      <c r="H5376" s="235"/>
      <c r="I5376" s="128"/>
      <c r="J5376" s="128">
        <v>92141.5</v>
      </c>
      <c r="AH5376" s="84"/>
    </row>
    <row r="5377" spans="1:34" ht="14.25" outlineLevel="1">
      <c r="C5377" s="235" t="s">
        <v>301</v>
      </c>
      <c r="D5377" s="235"/>
      <c r="E5377" s="235"/>
      <c r="F5377" s="235"/>
      <c r="G5377" s="235"/>
      <c r="H5377" s="235"/>
      <c r="I5377" s="128"/>
      <c r="J5377" s="128">
        <v>0</v>
      </c>
      <c r="AH5377" s="84"/>
    </row>
    <row r="5378" spans="1:34" ht="14.25" outlineLevel="1">
      <c r="C5378" s="235" t="s">
        <v>302</v>
      </c>
      <c r="D5378" s="235"/>
      <c r="E5378" s="235"/>
      <c r="F5378" s="235"/>
      <c r="G5378" s="235"/>
      <c r="H5378" s="235"/>
      <c r="I5378" s="128"/>
      <c r="J5378" s="128">
        <v>87797.46</v>
      </c>
      <c r="AH5378" s="84"/>
    </row>
    <row r="5379" spans="1:34" ht="14.25" outlineLevel="1">
      <c r="C5379" s="235" t="s">
        <v>303</v>
      </c>
      <c r="D5379" s="235"/>
      <c r="E5379" s="235"/>
      <c r="F5379" s="235"/>
      <c r="G5379" s="235"/>
      <c r="H5379" s="235"/>
      <c r="I5379" s="128"/>
      <c r="J5379" s="128">
        <v>0</v>
      </c>
      <c r="AH5379" s="84"/>
    </row>
    <row r="5380" spans="1:34" ht="15" outlineLevel="1">
      <c r="C5380" s="240" t="s">
        <v>152</v>
      </c>
      <c r="D5380" s="240"/>
      <c r="E5380" s="240"/>
      <c r="F5380" s="240"/>
      <c r="G5380" s="240"/>
      <c r="H5380" s="240"/>
      <c r="I5380" s="131"/>
      <c r="J5380" s="131">
        <v>179938.96000000002</v>
      </c>
      <c r="AH5380" s="84"/>
    </row>
    <row r="5381" spans="1:34" s="1" customFormat="1" ht="14.25">
      <c r="A5381" s="165"/>
      <c r="B5381" s="165"/>
      <c r="C5381" s="165"/>
      <c r="D5381" s="165"/>
      <c r="E5381" s="165"/>
      <c r="F5381" s="165"/>
      <c r="G5381" s="165"/>
      <c r="H5381" s="165"/>
      <c r="I5381" s="165"/>
      <c r="J5381" s="165"/>
      <c r="K5381" s="132"/>
      <c r="L5381" s="132"/>
      <c r="M5381" s="132"/>
    </row>
    <row r="5382" spans="1:34" s="1" customFormat="1" ht="15.75">
      <c r="A5382" s="252" t="s">
        <v>323</v>
      </c>
      <c r="B5382" s="252"/>
      <c r="C5382" s="252"/>
      <c r="D5382" s="252"/>
      <c r="E5382" s="252"/>
      <c r="F5382" s="252"/>
      <c r="G5382" s="252"/>
      <c r="H5382" s="252"/>
      <c r="I5382" s="252"/>
      <c r="J5382" s="252"/>
      <c r="K5382" s="132"/>
      <c r="L5382" s="132"/>
      <c r="M5382" s="132"/>
      <c r="AE5382" s="92" t="s">
        <v>321</v>
      </c>
    </row>
    <row r="5383" spans="1:34" s="1" customFormat="1">
      <c r="A5383" s="246" t="s">
        <v>71</v>
      </c>
      <c r="B5383" s="246"/>
      <c r="C5383" s="246"/>
      <c r="D5383" s="246"/>
      <c r="E5383" s="246"/>
      <c r="F5383" s="246"/>
      <c r="G5383" s="246"/>
      <c r="H5383" s="246"/>
      <c r="I5383" s="246"/>
      <c r="J5383" s="246"/>
      <c r="K5383" s="132"/>
      <c r="L5383" s="132"/>
      <c r="M5383" s="132"/>
    </row>
    <row r="5384" spans="1:34" s="1" customFormat="1" ht="14.25" outlineLevel="1">
      <c r="A5384" s="165"/>
      <c r="B5384" s="165"/>
      <c r="C5384" s="165"/>
      <c r="D5384" s="165"/>
      <c r="E5384" s="165"/>
      <c r="F5384" s="165"/>
      <c r="G5384" s="165"/>
      <c r="H5384" s="165"/>
      <c r="I5384" s="165"/>
      <c r="J5384" s="165"/>
      <c r="K5384" s="132"/>
      <c r="L5384" s="132"/>
      <c r="M5384" s="132"/>
    </row>
    <row r="5385" spans="1:34" s="1" customFormat="1" ht="18" outlineLevel="1">
      <c r="A5385" s="247"/>
      <c r="B5385" s="247"/>
      <c r="C5385" s="247"/>
      <c r="D5385" s="247"/>
      <c r="E5385" s="247"/>
      <c r="F5385" s="247"/>
      <c r="G5385" s="247"/>
      <c r="H5385" s="247"/>
      <c r="I5385" s="247"/>
      <c r="J5385" s="247"/>
      <c r="K5385" s="132"/>
      <c r="L5385" s="132"/>
      <c r="M5385" s="132"/>
    </row>
    <row r="5386" spans="1:34" s="1" customFormat="1" ht="14.25" outlineLevel="1">
      <c r="A5386" s="165"/>
      <c r="B5386" s="165"/>
      <c r="C5386" s="165"/>
      <c r="D5386" s="165"/>
      <c r="E5386" s="165"/>
      <c r="F5386" s="165"/>
      <c r="G5386" s="165"/>
      <c r="H5386" s="165"/>
      <c r="I5386" s="165"/>
      <c r="J5386" s="165"/>
      <c r="K5386" s="132"/>
      <c r="L5386" s="132"/>
      <c r="M5386" s="132"/>
    </row>
    <row r="5387" spans="1:34" s="1" customFormat="1" ht="18" outlineLevel="1">
      <c r="A5387" s="248" t="s">
        <v>324</v>
      </c>
      <c r="B5387" s="249"/>
      <c r="C5387" s="249"/>
      <c r="D5387" s="249"/>
      <c r="E5387" s="249"/>
      <c r="F5387" s="249"/>
      <c r="G5387" s="249"/>
      <c r="H5387" s="249"/>
      <c r="I5387" s="249"/>
      <c r="J5387" s="249"/>
      <c r="K5387" s="132"/>
      <c r="L5387" s="132"/>
      <c r="M5387" s="132"/>
      <c r="AE5387" s="93" t="s">
        <v>1962</v>
      </c>
    </row>
    <row r="5388" spans="1:34" s="1" customFormat="1" outlineLevel="1">
      <c r="A5388" s="246" t="s">
        <v>72</v>
      </c>
      <c r="B5388" s="250"/>
      <c r="C5388" s="250"/>
      <c r="D5388" s="250"/>
      <c r="E5388" s="250"/>
      <c r="F5388" s="250"/>
      <c r="G5388" s="250"/>
      <c r="H5388" s="250"/>
      <c r="I5388" s="250"/>
      <c r="J5388" s="250"/>
      <c r="K5388" s="132"/>
      <c r="L5388" s="132"/>
      <c r="M5388" s="132"/>
    </row>
    <row r="5389" spans="1:34" s="1" customFormat="1" ht="14.25" outlineLevel="1">
      <c r="A5389" s="165"/>
      <c r="B5389" s="165"/>
      <c r="C5389" s="165"/>
      <c r="D5389" s="165"/>
      <c r="E5389" s="165"/>
      <c r="F5389" s="165"/>
      <c r="G5389" s="165"/>
      <c r="H5389" s="165"/>
      <c r="I5389" s="165"/>
      <c r="J5389" s="165"/>
      <c r="K5389" s="132"/>
      <c r="L5389" s="132"/>
      <c r="M5389" s="132"/>
    </row>
    <row r="5390" spans="1:34" s="1" customFormat="1" ht="14.25" outlineLevel="1">
      <c r="A5390" s="251" t="s">
        <v>373</v>
      </c>
      <c r="B5390" s="251"/>
      <c r="C5390" s="251"/>
      <c r="D5390" s="251"/>
      <c r="E5390" s="251"/>
      <c r="F5390" s="251"/>
      <c r="G5390" s="251"/>
      <c r="H5390" s="251"/>
      <c r="I5390" s="251"/>
      <c r="J5390" s="251"/>
      <c r="K5390" s="132"/>
      <c r="L5390" s="132"/>
      <c r="M5390" s="132"/>
      <c r="AE5390" s="94" t="s">
        <v>373</v>
      </c>
    </row>
    <row r="5391" spans="1:34" s="1" customFormat="1" ht="14.25" outlineLevel="1">
      <c r="A5391" s="165"/>
      <c r="B5391" s="165"/>
      <c r="C5391" s="165"/>
      <c r="D5391" s="165"/>
      <c r="E5391" s="165"/>
      <c r="F5391" s="165"/>
      <c r="G5391" s="165"/>
      <c r="H5391" s="165"/>
      <c r="I5391" s="165"/>
      <c r="J5391" s="165"/>
      <c r="K5391" s="132"/>
      <c r="L5391" s="132"/>
      <c r="M5391" s="132"/>
    </row>
    <row r="5392" spans="1:34" s="1" customFormat="1" ht="14.25" outlineLevel="1">
      <c r="A5392" s="165"/>
      <c r="B5392" s="165"/>
      <c r="C5392" s="165"/>
      <c r="D5392" s="165"/>
      <c r="E5392" s="165"/>
      <c r="F5392" s="165"/>
      <c r="G5392" s="165"/>
      <c r="H5392" s="166" t="s">
        <v>73</v>
      </c>
      <c r="I5392" s="166" t="s">
        <v>74</v>
      </c>
      <c r="J5392" s="165"/>
      <c r="K5392" s="132"/>
      <c r="L5392" s="132"/>
      <c r="M5392" s="132"/>
    </row>
    <row r="5393" spans="1:31" s="1" customFormat="1" ht="14.25" outlineLevel="1">
      <c r="A5393" s="165"/>
      <c r="B5393" s="165"/>
      <c r="C5393" s="165"/>
      <c r="D5393" s="165"/>
      <c r="E5393" s="165"/>
      <c r="F5393" s="165"/>
      <c r="G5393" s="165"/>
      <c r="H5393" s="166" t="s">
        <v>75</v>
      </c>
      <c r="I5393" s="166" t="s">
        <v>75</v>
      </c>
      <c r="J5393" s="165"/>
      <c r="K5393" s="132"/>
      <c r="L5393" s="132"/>
      <c r="M5393" s="132"/>
    </row>
    <row r="5394" spans="1:31" s="1" customFormat="1" ht="14.25" outlineLevel="1">
      <c r="A5394" s="165"/>
      <c r="B5394" s="165"/>
      <c r="C5394" s="165"/>
      <c r="D5394" s="165"/>
      <c r="E5394" s="243" t="s">
        <v>76</v>
      </c>
      <c r="F5394" s="243"/>
      <c r="G5394" s="243"/>
      <c r="H5394" s="167">
        <v>77.340419999999995</v>
      </c>
      <c r="I5394" s="167">
        <v>1632.7855199999999</v>
      </c>
      <c r="J5394" s="165" t="s">
        <v>77</v>
      </c>
      <c r="K5394" s="132"/>
      <c r="L5394" s="132"/>
      <c r="M5394" s="132"/>
    </row>
    <row r="5395" spans="1:31" s="1" customFormat="1" ht="14.25" outlineLevel="1">
      <c r="A5395" s="165"/>
      <c r="B5395" s="165"/>
      <c r="C5395" s="165"/>
      <c r="D5395" s="165"/>
      <c r="E5395" s="243" t="s">
        <v>78</v>
      </c>
      <c r="F5395" s="243"/>
      <c r="G5395" s="243"/>
      <c r="H5395" s="167">
        <v>2744.3487999999998</v>
      </c>
      <c r="I5395" s="167">
        <v>2744.3487999999998</v>
      </c>
      <c r="J5395" s="165" t="s">
        <v>79</v>
      </c>
      <c r="K5395" s="132"/>
      <c r="L5395" s="132"/>
      <c r="M5395" s="132"/>
    </row>
    <row r="5396" spans="1:31" s="1" customFormat="1" ht="14.25" outlineLevel="1">
      <c r="A5396" s="165"/>
      <c r="B5396" s="165"/>
      <c r="C5396" s="165"/>
      <c r="D5396" s="165"/>
      <c r="E5396" s="243" t="s">
        <v>26</v>
      </c>
      <c r="F5396" s="243"/>
      <c r="G5396" s="243"/>
      <c r="H5396" s="167">
        <v>37.729660000000003</v>
      </c>
      <c r="I5396" s="167">
        <v>37.729660000000003</v>
      </c>
      <c r="J5396" s="165" t="s">
        <v>77</v>
      </c>
      <c r="K5396" s="132"/>
      <c r="L5396" s="132"/>
      <c r="M5396" s="132"/>
    </row>
    <row r="5397" spans="1:31" s="1" customFormat="1" ht="14.25" outlineLevel="1">
      <c r="A5397" s="165"/>
      <c r="B5397" s="165"/>
      <c r="C5397" s="165"/>
      <c r="D5397" s="165"/>
      <c r="E5397" s="165"/>
      <c r="F5397" s="165"/>
      <c r="G5397" s="165"/>
      <c r="H5397" s="168"/>
      <c r="I5397" s="167"/>
      <c r="J5397" s="165"/>
      <c r="K5397" s="132"/>
      <c r="L5397" s="132"/>
      <c r="M5397" s="132"/>
    </row>
    <row r="5398" spans="1:31" s="1" customFormat="1" ht="14.25" outlineLevel="1">
      <c r="A5398" s="165" t="s">
        <v>22</v>
      </c>
      <c r="B5398" s="165"/>
      <c r="C5398" s="165"/>
      <c r="D5398" s="169"/>
      <c r="E5398" s="170"/>
      <c r="F5398" s="165"/>
      <c r="G5398" s="165"/>
      <c r="H5398" s="165"/>
      <c r="I5398" s="165"/>
      <c r="J5398" s="165"/>
      <c r="K5398" s="132"/>
      <c r="L5398" s="132"/>
      <c r="M5398" s="132"/>
    </row>
    <row r="5399" spans="1:31" s="1" customFormat="1" ht="71.25" outlineLevel="1">
      <c r="A5399" s="171" t="s">
        <v>2</v>
      </c>
      <c r="B5399" s="171" t="s">
        <v>80</v>
      </c>
      <c r="C5399" s="171" t="s">
        <v>24</v>
      </c>
      <c r="D5399" s="171" t="s">
        <v>81</v>
      </c>
      <c r="E5399" s="171" t="s">
        <v>82</v>
      </c>
      <c r="F5399" s="171" t="s">
        <v>83</v>
      </c>
      <c r="G5399" s="172" t="s">
        <v>84</v>
      </c>
      <c r="H5399" s="171" t="s">
        <v>85</v>
      </c>
      <c r="I5399" s="171" t="s">
        <v>86</v>
      </c>
      <c r="J5399" s="171" t="s">
        <v>87</v>
      </c>
      <c r="K5399" s="132"/>
      <c r="L5399" s="132"/>
      <c r="M5399" s="132"/>
    </row>
    <row r="5400" spans="1:31" s="1" customFormat="1" ht="14.25" outlineLevel="1">
      <c r="A5400" s="171">
        <v>1</v>
      </c>
      <c r="B5400" s="171">
        <v>2</v>
      </c>
      <c r="C5400" s="171">
        <v>3</v>
      </c>
      <c r="D5400" s="171">
        <v>4</v>
      </c>
      <c r="E5400" s="171">
        <v>5</v>
      </c>
      <c r="F5400" s="171">
        <v>6</v>
      </c>
      <c r="G5400" s="171">
        <v>7</v>
      </c>
      <c r="H5400" s="171">
        <v>8</v>
      </c>
      <c r="I5400" s="171">
        <v>9</v>
      </c>
      <c r="J5400" s="171">
        <v>10</v>
      </c>
      <c r="K5400" s="132"/>
      <c r="L5400" s="132"/>
      <c r="M5400" s="132"/>
    </row>
    <row r="5401" spans="1:31" s="1" customFormat="1" outlineLevel="1">
      <c r="A5401" s="132"/>
      <c r="B5401" s="132"/>
      <c r="C5401" s="132"/>
      <c r="D5401" s="132"/>
      <c r="E5401" s="132"/>
      <c r="F5401" s="132"/>
      <c r="G5401" s="132"/>
      <c r="H5401" s="132"/>
      <c r="I5401" s="132"/>
      <c r="J5401" s="132"/>
      <c r="K5401" s="132"/>
      <c r="L5401" s="132"/>
      <c r="M5401" s="132"/>
    </row>
    <row r="5402" spans="1:31" s="1" customFormat="1" ht="16.5" outlineLevel="1">
      <c r="A5402" s="244" t="s">
        <v>677</v>
      </c>
      <c r="B5402" s="244"/>
      <c r="C5402" s="244"/>
      <c r="D5402" s="244"/>
      <c r="E5402" s="244"/>
      <c r="F5402" s="244"/>
      <c r="G5402" s="244"/>
      <c r="H5402" s="244"/>
      <c r="I5402" s="244"/>
      <c r="J5402" s="244"/>
      <c r="K5402" s="132"/>
      <c r="L5402" s="132"/>
      <c r="M5402" s="132"/>
      <c r="AE5402" s="97" t="s">
        <v>677</v>
      </c>
    </row>
    <row r="5403" spans="1:31" s="1" customFormat="1" outlineLevel="1">
      <c r="A5403" s="132"/>
      <c r="B5403" s="132"/>
      <c r="C5403" s="132"/>
      <c r="D5403" s="132"/>
      <c r="E5403" s="132"/>
      <c r="F5403" s="132"/>
      <c r="G5403" s="132"/>
      <c r="H5403" s="132"/>
      <c r="I5403" s="132"/>
      <c r="J5403" s="132"/>
      <c r="K5403" s="132"/>
      <c r="L5403" s="132"/>
      <c r="M5403" s="132"/>
    </row>
    <row r="5404" spans="1:31" s="1" customFormat="1" ht="16.5" outlineLevel="1">
      <c r="A5404" s="244" t="s">
        <v>1963</v>
      </c>
      <c r="B5404" s="244"/>
      <c r="C5404" s="244"/>
      <c r="D5404" s="244"/>
      <c r="E5404" s="244"/>
      <c r="F5404" s="244"/>
      <c r="G5404" s="244"/>
      <c r="H5404" s="244"/>
      <c r="I5404" s="244"/>
      <c r="J5404" s="244"/>
      <c r="K5404" s="132"/>
      <c r="L5404" s="132"/>
      <c r="M5404" s="132"/>
      <c r="AE5404" s="97" t="s">
        <v>1963</v>
      </c>
    </row>
    <row r="5405" spans="1:31" s="1" customFormat="1" ht="71.25" outlineLevel="1">
      <c r="A5405" s="173" t="s">
        <v>376</v>
      </c>
      <c r="B5405" s="174" t="s">
        <v>1964</v>
      </c>
      <c r="C5405" s="174" t="s">
        <v>1965</v>
      </c>
      <c r="D5405" s="175" t="s">
        <v>1966</v>
      </c>
      <c r="E5405" s="168">
        <v>1</v>
      </c>
      <c r="F5405" s="176"/>
      <c r="G5405" s="177"/>
      <c r="H5405" s="167"/>
      <c r="I5405" s="178" t="s">
        <v>98</v>
      </c>
      <c r="J5405" s="167"/>
      <c r="K5405" s="132"/>
      <c r="L5405" s="132"/>
      <c r="M5405" s="132"/>
      <c r="R5405" s="1">
        <v>621.54</v>
      </c>
      <c r="S5405" s="1">
        <v>621.54</v>
      </c>
      <c r="T5405" s="1">
        <v>382.48</v>
      </c>
      <c r="U5405" s="1">
        <v>382.48</v>
      </c>
    </row>
    <row r="5406" spans="1:31" s="1" customFormat="1" ht="14.25" outlineLevel="1">
      <c r="A5406" s="173"/>
      <c r="B5406" s="174"/>
      <c r="C5406" s="174" t="s">
        <v>88</v>
      </c>
      <c r="D5406" s="175"/>
      <c r="E5406" s="168"/>
      <c r="F5406" s="176">
        <v>796.84</v>
      </c>
      <c r="G5406" s="177" t="s">
        <v>771</v>
      </c>
      <c r="H5406" s="167">
        <v>956.21</v>
      </c>
      <c r="I5406" s="178">
        <v>1</v>
      </c>
      <c r="J5406" s="167">
        <v>956.21</v>
      </c>
      <c r="K5406" s="132"/>
      <c r="L5406" s="132"/>
      <c r="M5406" s="132"/>
      <c r="Q5406" s="1">
        <v>956.21</v>
      </c>
    </row>
    <row r="5407" spans="1:31" s="1" customFormat="1" ht="14.25" outlineLevel="1">
      <c r="A5407" s="173"/>
      <c r="B5407" s="174"/>
      <c r="C5407" s="174" t="s">
        <v>90</v>
      </c>
      <c r="D5407" s="175" t="s">
        <v>91</v>
      </c>
      <c r="E5407" s="168">
        <v>65</v>
      </c>
      <c r="F5407" s="176"/>
      <c r="G5407" s="177"/>
      <c r="H5407" s="167">
        <v>621.54</v>
      </c>
      <c r="I5407" s="178">
        <v>65</v>
      </c>
      <c r="J5407" s="167">
        <v>621.54</v>
      </c>
      <c r="K5407" s="132"/>
      <c r="L5407" s="132"/>
      <c r="M5407" s="132"/>
    </row>
    <row r="5408" spans="1:31" s="1" customFormat="1" ht="14.25" outlineLevel="1">
      <c r="A5408" s="173"/>
      <c r="B5408" s="174"/>
      <c r="C5408" s="174" t="s">
        <v>92</v>
      </c>
      <c r="D5408" s="175" t="s">
        <v>91</v>
      </c>
      <c r="E5408" s="168">
        <v>40</v>
      </c>
      <c r="F5408" s="176"/>
      <c r="G5408" s="177"/>
      <c r="H5408" s="167">
        <v>382.48</v>
      </c>
      <c r="I5408" s="178">
        <v>40</v>
      </c>
      <c r="J5408" s="167">
        <v>382.48</v>
      </c>
      <c r="K5408" s="132"/>
      <c r="L5408" s="132"/>
      <c r="M5408" s="132"/>
    </row>
    <row r="5409" spans="1:21" s="1" customFormat="1" ht="14.25" outlineLevel="1">
      <c r="A5409" s="180"/>
      <c r="B5409" s="181"/>
      <c r="C5409" s="181" t="s">
        <v>93</v>
      </c>
      <c r="D5409" s="182" t="s">
        <v>94</v>
      </c>
      <c r="E5409" s="183">
        <v>60.33</v>
      </c>
      <c r="F5409" s="184"/>
      <c r="G5409" s="185" t="s">
        <v>771</v>
      </c>
      <c r="H5409" s="186">
        <v>72.396000000000001</v>
      </c>
      <c r="I5409" s="187"/>
      <c r="J5409" s="186"/>
      <c r="K5409" s="132"/>
      <c r="L5409" s="132"/>
      <c r="M5409" s="132"/>
    </row>
    <row r="5410" spans="1:21" s="1" customFormat="1" ht="15" outlineLevel="1">
      <c r="A5410" s="132"/>
      <c r="B5410" s="132"/>
      <c r="C5410" s="188" t="s">
        <v>95</v>
      </c>
      <c r="D5410" s="132"/>
      <c r="E5410" s="132"/>
      <c r="F5410" s="132"/>
      <c r="G5410" s="245">
        <v>1960.23</v>
      </c>
      <c r="H5410" s="245"/>
      <c r="I5410" s="245">
        <v>1960.23</v>
      </c>
      <c r="J5410" s="245"/>
      <c r="K5410" s="132"/>
      <c r="L5410" s="132"/>
      <c r="M5410" s="132"/>
      <c r="O5410" s="113">
        <v>1960.23</v>
      </c>
      <c r="P5410" s="113">
        <v>1960.23</v>
      </c>
    </row>
    <row r="5411" spans="1:21" s="1" customFormat="1" ht="71.25" outlineLevel="1">
      <c r="A5411" s="173" t="s">
        <v>381</v>
      </c>
      <c r="B5411" s="174" t="s">
        <v>1967</v>
      </c>
      <c r="C5411" s="174" t="s">
        <v>1968</v>
      </c>
      <c r="D5411" s="175" t="s">
        <v>1966</v>
      </c>
      <c r="E5411" s="168">
        <v>2</v>
      </c>
      <c r="F5411" s="176"/>
      <c r="G5411" s="177"/>
      <c r="H5411" s="167"/>
      <c r="I5411" s="178" t="s">
        <v>98</v>
      </c>
      <c r="J5411" s="167"/>
      <c r="K5411" s="132"/>
      <c r="L5411" s="132"/>
      <c r="M5411" s="132"/>
      <c r="R5411" s="1">
        <v>991.21</v>
      </c>
      <c r="S5411" s="1">
        <v>991.21</v>
      </c>
      <c r="T5411" s="1">
        <v>609.98</v>
      </c>
      <c r="U5411" s="1">
        <v>609.98</v>
      </c>
    </row>
    <row r="5412" spans="1:21" s="1" customFormat="1" ht="14.25" outlineLevel="1">
      <c r="A5412" s="173"/>
      <c r="B5412" s="174"/>
      <c r="C5412" s="174" t="s">
        <v>88</v>
      </c>
      <c r="D5412" s="175"/>
      <c r="E5412" s="168"/>
      <c r="F5412" s="176">
        <v>635.39</v>
      </c>
      <c r="G5412" s="177" t="s">
        <v>771</v>
      </c>
      <c r="H5412" s="167">
        <v>1524.94</v>
      </c>
      <c r="I5412" s="178">
        <v>1</v>
      </c>
      <c r="J5412" s="167">
        <v>1524.94</v>
      </c>
      <c r="K5412" s="132"/>
      <c r="L5412" s="132"/>
      <c r="M5412" s="132"/>
      <c r="Q5412" s="1">
        <v>1524.94</v>
      </c>
    </row>
    <row r="5413" spans="1:21" s="1" customFormat="1" ht="14.25" outlineLevel="1">
      <c r="A5413" s="173"/>
      <c r="B5413" s="174"/>
      <c r="C5413" s="174" t="s">
        <v>90</v>
      </c>
      <c r="D5413" s="175" t="s">
        <v>91</v>
      </c>
      <c r="E5413" s="168">
        <v>65</v>
      </c>
      <c r="F5413" s="176"/>
      <c r="G5413" s="177"/>
      <c r="H5413" s="167">
        <v>991.21</v>
      </c>
      <c r="I5413" s="178">
        <v>65</v>
      </c>
      <c r="J5413" s="167">
        <v>991.21</v>
      </c>
      <c r="K5413" s="132"/>
      <c r="L5413" s="132"/>
      <c r="M5413" s="132"/>
    </row>
    <row r="5414" spans="1:21" s="1" customFormat="1" ht="14.25" outlineLevel="1">
      <c r="A5414" s="173"/>
      <c r="B5414" s="174"/>
      <c r="C5414" s="174" t="s">
        <v>92</v>
      </c>
      <c r="D5414" s="175" t="s">
        <v>91</v>
      </c>
      <c r="E5414" s="168">
        <v>40</v>
      </c>
      <c r="F5414" s="176"/>
      <c r="G5414" s="177"/>
      <c r="H5414" s="167">
        <v>609.98</v>
      </c>
      <c r="I5414" s="178">
        <v>40</v>
      </c>
      <c r="J5414" s="167">
        <v>609.98</v>
      </c>
      <c r="K5414" s="132"/>
      <c r="L5414" s="132"/>
      <c r="M5414" s="132"/>
    </row>
    <row r="5415" spans="1:21" s="1" customFormat="1" ht="14.25" outlineLevel="1">
      <c r="A5415" s="180"/>
      <c r="B5415" s="181"/>
      <c r="C5415" s="181" t="s">
        <v>93</v>
      </c>
      <c r="D5415" s="182" t="s">
        <v>94</v>
      </c>
      <c r="E5415" s="183">
        <v>48.24</v>
      </c>
      <c r="F5415" s="184"/>
      <c r="G5415" s="185" t="s">
        <v>771</v>
      </c>
      <c r="H5415" s="186">
        <v>115.776</v>
      </c>
      <c r="I5415" s="187"/>
      <c r="J5415" s="186"/>
      <c r="K5415" s="132"/>
      <c r="L5415" s="132"/>
      <c r="M5415" s="132"/>
    </row>
    <row r="5416" spans="1:21" s="1" customFormat="1" ht="15" outlineLevel="1">
      <c r="A5416" s="132"/>
      <c r="B5416" s="132"/>
      <c r="C5416" s="188" t="s">
        <v>95</v>
      </c>
      <c r="D5416" s="132"/>
      <c r="E5416" s="132"/>
      <c r="F5416" s="132"/>
      <c r="G5416" s="245">
        <v>3126.13</v>
      </c>
      <c r="H5416" s="245"/>
      <c r="I5416" s="245">
        <v>3126.13</v>
      </c>
      <c r="J5416" s="245"/>
      <c r="K5416" s="132"/>
      <c r="L5416" s="132"/>
      <c r="M5416" s="132"/>
      <c r="O5416" s="113">
        <v>3126.13</v>
      </c>
      <c r="P5416" s="113">
        <v>3126.13</v>
      </c>
    </row>
    <row r="5417" spans="1:21" s="1" customFormat="1" ht="42.75" outlineLevel="1">
      <c r="A5417" s="173" t="s">
        <v>385</v>
      </c>
      <c r="B5417" s="174" t="s">
        <v>1969</v>
      </c>
      <c r="C5417" s="174" t="s">
        <v>1970</v>
      </c>
      <c r="D5417" s="175" t="s">
        <v>1811</v>
      </c>
      <c r="E5417" s="168">
        <v>2</v>
      </c>
      <c r="F5417" s="176"/>
      <c r="G5417" s="177"/>
      <c r="H5417" s="167"/>
      <c r="I5417" s="178" t="s">
        <v>98</v>
      </c>
      <c r="J5417" s="167"/>
      <c r="K5417" s="132"/>
      <c r="L5417" s="132"/>
      <c r="M5417" s="132"/>
      <c r="R5417" s="1">
        <v>103.52</v>
      </c>
      <c r="S5417" s="1">
        <v>103.52</v>
      </c>
      <c r="T5417" s="1">
        <v>63.7</v>
      </c>
      <c r="U5417" s="1">
        <v>63.7</v>
      </c>
    </row>
    <row r="5418" spans="1:21" s="1" customFormat="1" ht="14.25" outlineLevel="1">
      <c r="A5418" s="173"/>
      <c r="B5418" s="174"/>
      <c r="C5418" s="174" t="s">
        <v>88</v>
      </c>
      <c r="D5418" s="175"/>
      <c r="E5418" s="168"/>
      <c r="F5418" s="176">
        <v>66.36</v>
      </c>
      <c r="G5418" s="177" t="s">
        <v>771</v>
      </c>
      <c r="H5418" s="167">
        <v>159.26</v>
      </c>
      <c r="I5418" s="178">
        <v>1</v>
      </c>
      <c r="J5418" s="167">
        <v>159.26</v>
      </c>
      <c r="K5418" s="132"/>
      <c r="L5418" s="132"/>
      <c r="M5418" s="132"/>
      <c r="Q5418" s="1">
        <v>159.26</v>
      </c>
    </row>
    <row r="5419" spans="1:21" s="1" customFormat="1" ht="14.25" outlineLevel="1">
      <c r="A5419" s="173"/>
      <c r="B5419" s="174"/>
      <c r="C5419" s="174" t="s">
        <v>90</v>
      </c>
      <c r="D5419" s="175" t="s">
        <v>91</v>
      </c>
      <c r="E5419" s="168">
        <v>65</v>
      </c>
      <c r="F5419" s="176"/>
      <c r="G5419" s="177"/>
      <c r="H5419" s="167">
        <v>103.52</v>
      </c>
      <c r="I5419" s="178">
        <v>65</v>
      </c>
      <c r="J5419" s="167">
        <v>103.52</v>
      </c>
      <c r="K5419" s="132"/>
      <c r="L5419" s="132"/>
      <c r="M5419" s="132"/>
    </row>
    <row r="5420" spans="1:21" s="1" customFormat="1" ht="14.25" outlineLevel="1">
      <c r="A5420" s="173"/>
      <c r="B5420" s="174"/>
      <c r="C5420" s="174" t="s">
        <v>92</v>
      </c>
      <c r="D5420" s="175" t="s">
        <v>91</v>
      </c>
      <c r="E5420" s="168">
        <v>40</v>
      </c>
      <c r="F5420" s="176"/>
      <c r="G5420" s="177"/>
      <c r="H5420" s="167">
        <v>63.7</v>
      </c>
      <c r="I5420" s="178">
        <v>40</v>
      </c>
      <c r="J5420" s="167">
        <v>63.7</v>
      </c>
      <c r="K5420" s="132"/>
      <c r="L5420" s="132"/>
      <c r="M5420" s="132"/>
    </row>
    <row r="5421" spans="1:21" s="1" customFormat="1" ht="14.25" outlineLevel="1">
      <c r="A5421" s="180"/>
      <c r="B5421" s="181"/>
      <c r="C5421" s="181" t="s">
        <v>93</v>
      </c>
      <c r="D5421" s="182" t="s">
        <v>94</v>
      </c>
      <c r="E5421" s="183">
        <v>5.04</v>
      </c>
      <c r="F5421" s="184"/>
      <c r="G5421" s="185" t="s">
        <v>771</v>
      </c>
      <c r="H5421" s="186">
        <v>12.096</v>
      </c>
      <c r="I5421" s="187"/>
      <c r="J5421" s="186"/>
      <c r="K5421" s="132"/>
      <c r="L5421" s="132"/>
      <c r="M5421" s="132"/>
    </row>
    <row r="5422" spans="1:21" s="1" customFormat="1" ht="15" outlineLevel="1">
      <c r="A5422" s="132"/>
      <c r="B5422" s="132"/>
      <c r="C5422" s="188" t="s">
        <v>95</v>
      </c>
      <c r="D5422" s="132"/>
      <c r="E5422" s="132"/>
      <c r="F5422" s="132"/>
      <c r="G5422" s="245">
        <v>326.48</v>
      </c>
      <c r="H5422" s="245"/>
      <c r="I5422" s="245">
        <v>326.48</v>
      </c>
      <c r="J5422" s="245"/>
      <c r="K5422" s="132"/>
      <c r="L5422" s="132"/>
      <c r="M5422" s="132"/>
      <c r="O5422" s="113">
        <v>326.48</v>
      </c>
      <c r="P5422" s="113">
        <v>326.48</v>
      </c>
    </row>
    <row r="5423" spans="1:21" s="1" customFormat="1" ht="42.75" outlineLevel="1">
      <c r="A5423" s="173" t="s">
        <v>389</v>
      </c>
      <c r="B5423" s="174" t="s">
        <v>1971</v>
      </c>
      <c r="C5423" s="174" t="s">
        <v>1972</v>
      </c>
      <c r="D5423" s="175" t="s">
        <v>1811</v>
      </c>
      <c r="E5423" s="168">
        <v>2</v>
      </c>
      <c r="F5423" s="176"/>
      <c r="G5423" s="177"/>
      <c r="H5423" s="167"/>
      <c r="I5423" s="178" t="s">
        <v>98</v>
      </c>
      <c r="J5423" s="167"/>
      <c r="K5423" s="132"/>
      <c r="L5423" s="132"/>
      <c r="M5423" s="132"/>
      <c r="R5423" s="1">
        <v>73.98</v>
      </c>
      <c r="S5423" s="1">
        <v>73.98</v>
      </c>
      <c r="T5423" s="1">
        <v>45.52</v>
      </c>
      <c r="U5423" s="1">
        <v>45.52</v>
      </c>
    </row>
    <row r="5424" spans="1:21" s="1" customFormat="1" ht="14.25" outlineLevel="1">
      <c r="A5424" s="173"/>
      <c r="B5424" s="174"/>
      <c r="C5424" s="174" t="s">
        <v>88</v>
      </c>
      <c r="D5424" s="175"/>
      <c r="E5424" s="168"/>
      <c r="F5424" s="176">
        <v>47.42</v>
      </c>
      <c r="G5424" s="177" t="s">
        <v>771</v>
      </c>
      <c r="H5424" s="167">
        <v>113.81</v>
      </c>
      <c r="I5424" s="178">
        <v>1</v>
      </c>
      <c r="J5424" s="167">
        <v>113.81</v>
      </c>
      <c r="K5424" s="132"/>
      <c r="L5424" s="132"/>
      <c r="M5424" s="132"/>
      <c r="Q5424" s="1">
        <v>113.81</v>
      </c>
    </row>
    <row r="5425" spans="1:21" s="1" customFormat="1" ht="14.25" outlineLevel="1">
      <c r="A5425" s="173"/>
      <c r="B5425" s="174"/>
      <c r="C5425" s="174" t="s">
        <v>90</v>
      </c>
      <c r="D5425" s="175" t="s">
        <v>91</v>
      </c>
      <c r="E5425" s="168">
        <v>65</v>
      </c>
      <c r="F5425" s="176"/>
      <c r="G5425" s="177"/>
      <c r="H5425" s="167">
        <v>73.98</v>
      </c>
      <c r="I5425" s="178">
        <v>65</v>
      </c>
      <c r="J5425" s="167">
        <v>73.98</v>
      </c>
      <c r="K5425" s="132"/>
      <c r="L5425" s="132"/>
      <c r="M5425" s="132"/>
    </row>
    <row r="5426" spans="1:21" s="1" customFormat="1" ht="14.25" outlineLevel="1">
      <c r="A5426" s="173"/>
      <c r="B5426" s="174"/>
      <c r="C5426" s="174" t="s">
        <v>92</v>
      </c>
      <c r="D5426" s="175" t="s">
        <v>91</v>
      </c>
      <c r="E5426" s="168">
        <v>40</v>
      </c>
      <c r="F5426" s="176"/>
      <c r="G5426" s="177"/>
      <c r="H5426" s="167">
        <v>45.52</v>
      </c>
      <c r="I5426" s="178">
        <v>40</v>
      </c>
      <c r="J5426" s="167">
        <v>45.52</v>
      </c>
      <c r="K5426" s="132"/>
      <c r="L5426" s="132"/>
      <c r="M5426" s="132"/>
    </row>
    <row r="5427" spans="1:21" s="1" customFormat="1" ht="14.25" outlineLevel="1">
      <c r="A5427" s="180"/>
      <c r="B5427" s="181"/>
      <c r="C5427" s="181" t="s">
        <v>93</v>
      </c>
      <c r="D5427" s="182" t="s">
        <v>94</v>
      </c>
      <c r="E5427" s="183">
        <v>3.6</v>
      </c>
      <c r="F5427" s="184"/>
      <c r="G5427" s="185" t="s">
        <v>771</v>
      </c>
      <c r="H5427" s="186">
        <v>8.64</v>
      </c>
      <c r="I5427" s="187"/>
      <c r="J5427" s="186"/>
      <c r="K5427" s="132"/>
      <c r="L5427" s="132"/>
      <c r="M5427" s="132"/>
    </row>
    <row r="5428" spans="1:21" s="1" customFormat="1" ht="15" outlineLevel="1">
      <c r="A5428" s="132"/>
      <c r="B5428" s="132"/>
      <c r="C5428" s="188" t="s">
        <v>95</v>
      </c>
      <c r="D5428" s="132"/>
      <c r="E5428" s="132"/>
      <c r="F5428" s="132"/>
      <c r="G5428" s="245">
        <v>233.31</v>
      </c>
      <c r="H5428" s="245"/>
      <c r="I5428" s="245">
        <v>233.31</v>
      </c>
      <c r="J5428" s="245"/>
      <c r="K5428" s="132"/>
      <c r="L5428" s="132"/>
      <c r="M5428" s="132"/>
      <c r="O5428" s="113">
        <v>233.31</v>
      </c>
      <c r="P5428" s="113">
        <v>233.31</v>
      </c>
    </row>
    <row r="5429" spans="1:21" s="1" customFormat="1" ht="57" outlineLevel="1">
      <c r="A5429" s="173" t="s">
        <v>392</v>
      </c>
      <c r="B5429" s="174" t="s">
        <v>1973</v>
      </c>
      <c r="C5429" s="174" t="s">
        <v>1974</v>
      </c>
      <c r="D5429" s="175" t="s">
        <v>1975</v>
      </c>
      <c r="E5429" s="168">
        <v>3</v>
      </c>
      <c r="F5429" s="176"/>
      <c r="G5429" s="177"/>
      <c r="H5429" s="167"/>
      <c r="I5429" s="178" t="s">
        <v>98</v>
      </c>
      <c r="J5429" s="167"/>
      <c r="K5429" s="132"/>
      <c r="L5429" s="132"/>
      <c r="M5429" s="132"/>
      <c r="R5429" s="1">
        <v>909.84</v>
      </c>
      <c r="S5429" s="1">
        <v>909.84</v>
      </c>
      <c r="T5429" s="1">
        <v>559.9</v>
      </c>
      <c r="U5429" s="1">
        <v>559.9</v>
      </c>
    </row>
    <row r="5430" spans="1:21" s="1" customFormat="1" ht="14.25" outlineLevel="1">
      <c r="A5430" s="173"/>
      <c r="B5430" s="174"/>
      <c r="C5430" s="174" t="s">
        <v>88</v>
      </c>
      <c r="D5430" s="175"/>
      <c r="E5430" s="168"/>
      <c r="F5430" s="176">
        <v>388.82</v>
      </c>
      <c r="G5430" s="177" t="s">
        <v>771</v>
      </c>
      <c r="H5430" s="167">
        <v>1399.75</v>
      </c>
      <c r="I5430" s="178">
        <v>1</v>
      </c>
      <c r="J5430" s="167">
        <v>1399.75</v>
      </c>
      <c r="K5430" s="132"/>
      <c r="L5430" s="132"/>
      <c r="M5430" s="132"/>
      <c r="Q5430" s="1">
        <v>1399.75</v>
      </c>
    </row>
    <row r="5431" spans="1:21" s="1" customFormat="1" ht="14.25" outlineLevel="1">
      <c r="A5431" s="173"/>
      <c r="B5431" s="174"/>
      <c r="C5431" s="174" t="s">
        <v>90</v>
      </c>
      <c r="D5431" s="175" t="s">
        <v>91</v>
      </c>
      <c r="E5431" s="168">
        <v>65</v>
      </c>
      <c r="F5431" s="176"/>
      <c r="G5431" s="177"/>
      <c r="H5431" s="167">
        <v>909.84</v>
      </c>
      <c r="I5431" s="178">
        <v>65</v>
      </c>
      <c r="J5431" s="167">
        <v>909.84</v>
      </c>
      <c r="K5431" s="132"/>
      <c r="L5431" s="132"/>
      <c r="M5431" s="132"/>
    </row>
    <row r="5432" spans="1:21" s="1" customFormat="1" ht="14.25" outlineLevel="1">
      <c r="A5432" s="173"/>
      <c r="B5432" s="174"/>
      <c r="C5432" s="174" t="s">
        <v>92</v>
      </c>
      <c r="D5432" s="175" t="s">
        <v>91</v>
      </c>
      <c r="E5432" s="168">
        <v>40</v>
      </c>
      <c r="F5432" s="176"/>
      <c r="G5432" s="177"/>
      <c r="H5432" s="167">
        <v>559.9</v>
      </c>
      <c r="I5432" s="178">
        <v>40</v>
      </c>
      <c r="J5432" s="167">
        <v>559.9</v>
      </c>
      <c r="K5432" s="132"/>
      <c r="L5432" s="132"/>
      <c r="M5432" s="132"/>
    </row>
    <row r="5433" spans="1:21" s="1" customFormat="1" ht="14.25" outlineLevel="1">
      <c r="A5433" s="180"/>
      <c r="B5433" s="181"/>
      <c r="C5433" s="181" t="s">
        <v>93</v>
      </c>
      <c r="D5433" s="182" t="s">
        <v>94</v>
      </c>
      <c r="E5433" s="183">
        <v>29.52</v>
      </c>
      <c r="F5433" s="184"/>
      <c r="G5433" s="185" t="s">
        <v>771</v>
      </c>
      <c r="H5433" s="186">
        <v>106.27199999999999</v>
      </c>
      <c r="I5433" s="187"/>
      <c r="J5433" s="186"/>
      <c r="K5433" s="132"/>
      <c r="L5433" s="132"/>
      <c r="M5433" s="132"/>
    </row>
    <row r="5434" spans="1:21" s="1" customFormat="1" ht="15" outlineLevel="1">
      <c r="A5434" s="132"/>
      <c r="B5434" s="132"/>
      <c r="C5434" s="188" t="s">
        <v>95</v>
      </c>
      <c r="D5434" s="132"/>
      <c r="E5434" s="132"/>
      <c r="F5434" s="132"/>
      <c r="G5434" s="245">
        <v>2869.49</v>
      </c>
      <c r="H5434" s="245"/>
      <c r="I5434" s="245">
        <v>2869.49</v>
      </c>
      <c r="J5434" s="245"/>
      <c r="K5434" s="132"/>
      <c r="L5434" s="132"/>
      <c r="M5434" s="132"/>
      <c r="O5434" s="113">
        <v>2869.49</v>
      </c>
      <c r="P5434" s="113">
        <v>2869.49</v>
      </c>
    </row>
    <row r="5435" spans="1:21" s="1" customFormat="1" ht="57" outlineLevel="1">
      <c r="A5435" s="173" t="s">
        <v>396</v>
      </c>
      <c r="B5435" s="174" t="s">
        <v>1976</v>
      </c>
      <c r="C5435" s="174" t="s">
        <v>1977</v>
      </c>
      <c r="D5435" s="175" t="s">
        <v>1975</v>
      </c>
      <c r="E5435" s="168">
        <v>1</v>
      </c>
      <c r="F5435" s="176"/>
      <c r="G5435" s="177"/>
      <c r="H5435" s="167"/>
      <c r="I5435" s="178" t="s">
        <v>98</v>
      </c>
      <c r="J5435" s="167"/>
      <c r="K5435" s="132"/>
      <c r="L5435" s="132"/>
      <c r="M5435" s="132"/>
      <c r="R5435" s="1">
        <v>162.72</v>
      </c>
      <c r="S5435" s="1">
        <v>162.72</v>
      </c>
      <c r="T5435" s="1">
        <v>100.14</v>
      </c>
      <c r="U5435" s="1">
        <v>100.14</v>
      </c>
    </row>
    <row r="5436" spans="1:21" s="1" customFormat="1" ht="14.25" outlineLevel="1">
      <c r="A5436" s="173"/>
      <c r="B5436" s="174"/>
      <c r="C5436" s="174" t="s">
        <v>88</v>
      </c>
      <c r="D5436" s="175"/>
      <c r="E5436" s="168"/>
      <c r="F5436" s="176">
        <v>208.62</v>
      </c>
      <c r="G5436" s="177" t="s">
        <v>771</v>
      </c>
      <c r="H5436" s="167">
        <v>250.34</v>
      </c>
      <c r="I5436" s="178">
        <v>1</v>
      </c>
      <c r="J5436" s="167">
        <v>250.34</v>
      </c>
      <c r="K5436" s="132"/>
      <c r="L5436" s="132"/>
      <c r="M5436" s="132"/>
      <c r="Q5436" s="1">
        <v>250.34</v>
      </c>
    </row>
    <row r="5437" spans="1:21" s="1" customFormat="1" ht="14.25" outlineLevel="1">
      <c r="A5437" s="173"/>
      <c r="B5437" s="174"/>
      <c r="C5437" s="174" t="s">
        <v>90</v>
      </c>
      <c r="D5437" s="175" t="s">
        <v>91</v>
      </c>
      <c r="E5437" s="168">
        <v>65</v>
      </c>
      <c r="F5437" s="176"/>
      <c r="G5437" s="177"/>
      <c r="H5437" s="167">
        <v>162.72</v>
      </c>
      <c r="I5437" s="178">
        <v>65</v>
      </c>
      <c r="J5437" s="167">
        <v>162.72</v>
      </c>
      <c r="K5437" s="132"/>
      <c r="L5437" s="132"/>
      <c r="M5437" s="132"/>
    </row>
    <row r="5438" spans="1:21" s="1" customFormat="1" ht="14.25" outlineLevel="1">
      <c r="A5438" s="173"/>
      <c r="B5438" s="174"/>
      <c r="C5438" s="174" t="s">
        <v>92</v>
      </c>
      <c r="D5438" s="175" t="s">
        <v>91</v>
      </c>
      <c r="E5438" s="168">
        <v>40</v>
      </c>
      <c r="F5438" s="176"/>
      <c r="G5438" s="177"/>
      <c r="H5438" s="167">
        <v>100.14</v>
      </c>
      <c r="I5438" s="178">
        <v>40</v>
      </c>
      <c r="J5438" s="167">
        <v>100.14</v>
      </c>
      <c r="K5438" s="132"/>
      <c r="L5438" s="132"/>
      <c r="M5438" s="132"/>
    </row>
    <row r="5439" spans="1:21" s="1" customFormat="1" ht="14.25" outlineLevel="1">
      <c r="A5439" s="180"/>
      <c r="B5439" s="181"/>
      <c r="C5439" s="181" t="s">
        <v>93</v>
      </c>
      <c r="D5439" s="182" t="s">
        <v>94</v>
      </c>
      <c r="E5439" s="183">
        <v>15.84</v>
      </c>
      <c r="F5439" s="184"/>
      <c r="G5439" s="185" t="s">
        <v>771</v>
      </c>
      <c r="H5439" s="186">
        <v>19.007999999999999</v>
      </c>
      <c r="I5439" s="187"/>
      <c r="J5439" s="186"/>
      <c r="K5439" s="132"/>
      <c r="L5439" s="132"/>
      <c r="M5439" s="132"/>
    </row>
    <row r="5440" spans="1:21" s="1" customFormat="1" ht="15" outlineLevel="1">
      <c r="A5440" s="132"/>
      <c r="B5440" s="132"/>
      <c r="C5440" s="188" t="s">
        <v>95</v>
      </c>
      <c r="D5440" s="132"/>
      <c r="E5440" s="132"/>
      <c r="F5440" s="132"/>
      <c r="G5440" s="245">
        <v>513.20000000000005</v>
      </c>
      <c r="H5440" s="245"/>
      <c r="I5440" s="245">
        <v>513.20000000000005</v>
      </c>
      <c r="J5440" s="245"/>
      <c r="K5440" s="132"/>
      <c r="L5440" s="132"/>
      <c r="M5440" s="132"/>
      <c r="O5440" s="113">
        <v>513.20000000000005</v>
      </c>
      <c r="P5440" s="113">
        <v>513.20000000000005</v>
      </c>
    </row>
    <row r="5441" spans="1:21" s="1" customFormat="1" ht="57" outlineLevel="1">
      <c r="A5441" s="173" t="s">
        <v>401</v>
      </c>
      <c r="B5441" s="174" t="s">
        <v>1978</v>
      </c>
      <c r="C5441" s="174" t="s">
        <v>1979</v>
      </c>
      <c r="D5441" s="175" t="s">
        <v>1975</v>
      </c>
      <c r="E5441" s="168">
        <v>1</v>
      </c>
      <c r="F5441" s="176"/>
      <c r="G5441" s="177"/>
      <c r="H5441" s="167"/>
      <c r="I5441" s="178" t="s">
        <v>98</v>
      </c>
      <c r="J5441" s="167"/>
      <c r="K5441" s="132"/>
      <c r="L5441" s="132"/>
      <c r="M5441" s="132"/>
      <c r="R5441" s="1">
        <v>125.74</v>
      </c>
      <c r="S5441" s="1">
        <v>125.74</v>
      </c>
      <c r="T5441" s="1">
        <v>77.38</v>
      </c>
      <c r="U5441" s="1">
        <v>77.38</v>
      </c>
    </row>
    <row r="5442" spans="1:21" s="1" customFormat="1" ht="14.25" outlineLevel="1">
      <c r="A5442" s="173"/>
      <c r="B5442" s="174"/>
      <c r="C5442" s="174" t="s">
        <v>88</v>
      </c>
      <c r="D5442" s="175"/>
      <c r="E5442" s="168"/>
      <c r="F5442" s="176">
        <v>161.19999999999999</v>
      </c>
      <c r="G5442" s="177" t="s">
        <v>771</v>
      </c>
      <c r="H5442" s="167">
        <v>193.44</v>
      </c>
      <c r="I5442" s="178">
        <v>1</v>
      </c>
      <c r="J5442" s="167">
        <v>193.44</v>
      </c>
      <c r="K5442" s="132"/>
      <c r="L5442" s="132"/>
      <c r="M5442" s="132"/>
      <c r="Q5442" s="1">
        <v>193.44</v>
      </c>
    </row>
    <row r="5443" spans="1:21" s="1" customFormat="1" ht="14.25" outlineLevel="1">
      <c r="A5443" s="173"/>
      <c r="B5443" s="174"/>
      <c r="C5443" s="174" t="s">
        <v>90</v>
      </c>
      <c r="D5443" s="175" t="s">
        <v>91</v>
      </c>
      <c r="E5443" s="168">
        <v>65</v>
      </c>
      <c r="F5443" s="176"/>
      <c r="G5443" s="177"/>
      <c r="H5443" s="167">
        <v>125.74</v>
      </c>
      <c r="I5443" s="178">
        <v>65</v>
      </c>
      <c r="J5443" s="167">
        <v>125.74</v>
      </c>
      <c r="K5443" s="132"/>
      <c r="L5443" s="132"/>
      <c r="M5443" s="132"/>
    </row>
    <row r="5444" spans="1:21" s="1" customFormat="1" ht="14.25" outlineLevel="1">
      <c r="A5444" s="173"/>
      <c r="B5444" s="174"/>
      <c r="C5444" s="174" t="s">
        <v>92</v>
      </c>
      <c r="D5444" s="175" t="s">
        <v>91</v>
      </c>
      <c r="E5444" s="168">
        <v>40</v>
      </c>
      <c r="F5444" s="176"/>
      <c r="G5444" s="177"/>
      <c r="H5444" s="167">
        <v>77.38</v>
      </c>
      <c r="I5444" s="178">
        <v>40</v>
      </c>
      <c r="J5444" s="167">
        <v>77.38</v>
      </c>
      <c r="K5444" s="132"/>
      <c r="L5444" s="132"/>
      <c r="M5444" s="132"/>
    </row>
    <row r="5445" spans="1:21" s="1" customFormat="1" ht="14.25" outlineLevel="1">
      <c r="A5445" s="180"/>
      <c r="B5445" s="181"/>
      <c r="C5445" s="181" t="s">
        <v>93</v>
      </c>
      <c r="D5445" s="182" t="s">
        <v>94</v>
      </c>
      <c r="E5445" s="183">
        <v>12.24</v>
      </c>
      <c r="F5445" s="184"/>
      <c r="G5445" s="185" t="s">
        <v>771</v>
      </c>
      <c r="H5445" s="186">
        <v>14.687999999999999</v>
      </c>
      <c r="I5445" s="187"/>
      <c r="J5445" s="186"/>
      <c r="K5445" s="132"/>
      <c r="L5445" s="132"/>
      <c r="M5445" s="132"/>
    </row>
    <row r="5446" spans="1:21" s="1" customFormat="1" ht="15" outlineLevel="1">
      <c r="A5446" s="132"/>
      <c r="B5446" s="132"/>
      <c r="C5446" s="188" t="s">
        <v>95</v>
      </c>
      <c r="D5446" s="132"/>
      <c r="E5446" s="132"/>
      <c r="F5446" s="132"/>
      <c r="G5446" s="245">
        <v>396.56</v>
      </c>
      <c r="H5446" s="245"/>
      <c r="I5446" s="245">
        <v>396.56</v>
      </c>
      <c r="J5446" s="245"/>
      <c r="K5446" s="132"/>
      <c r="L5446" s="132"/>
      <c r="M5446" s="132"/>
      <c r="O5446" s="113">
        <v>396.56</v>
      </c>
      <c r="P5446" s="113">
        <v>396.56</v>
      </c>
    </row>
    <row r="5447" spans="1:21" s="1" customFormat="1" ht="42.75" outlineLevel="1">
      <c r="A5447" s="173" t="s">
        <v>414</v>
      </c>
      <c r="B5447" s="174" t="s">
        <v>1980</v>
      </c>
      <c r="C5447" s="174" t="s">
        <v>1981</v>
      </c>
      <c r="D5447" s="175" t="s">
        <v>1811</v>
      </c>
      <c r="E5447" s="168">
        <v>5</v>
      </c>
      <c r="F5447" s="176"/>
      <c r="G5447" s="177"/>
      <c r="H5447" s="167"/>
      <c r="I5447" s="178" t="s">
        <v>98</v>
      </c>
      <c r="J5447" s="167"/>
      <c r="K5447" s="132"/>
      <c r="L5447" s="132"/>
      <c r="M5447" s="132"/>
      <c r="R5447" s="1">
        <v>163.53</v>
      </c>
      <c r="S5447" s="1">
        <v>163.53</v>
      </c>
      <c r="T5447" s="1">
        <v>100.63</v>
      </c>
      <c r="U5447" s="1">
        <v>100.63</v>
      </c>
    </row>
    <row r="5448" spans="1:21" s="1" customFormat="1" ht="14.25" outlineLevel="1">
      <c r="A5448" s="173"/>
      <c r="B5448" s="174"/>
      <c r="C5448" s="174" t="s">
        <v>88</v>
      </c>
      <c r="D5448" s="175"/>
      <c r="E5448" s="168"/>
      <c r="F5448" s="176">
        <v>41.93</v>
      </c>
      <c r="G5448" s="177" t="s">
        <v>771</v>
      </c>
      <c r="H5448" s="167">
        <v>251.58</v>
      </c>
      <c r="I5448" s="178">
        <v>1</v>
      </c>
      <c r="J5448" s="167">
        <v>251.58</v>
      </c>
      <c r="K5448" s="132"/>
      <c r="L5448" s="132"/>
      <c r="M5448" s="132"/>
      <c r="Q5448" s="1">
        <v>251.58</v>
      </c>
    </row>
    <row r="5449" spans="1:21" s="1" customFormat="1" ht="14.25" outlineLevel="1">
      <c r="A5449" s="173"/>
      <c r="B5449" s="174"/>
      <c r="C5449" s="174" t="s">
        <v>90</v>
      </c>
      <c r="D5449" s="175" t="s">
        <v>91</v>
      </c>
      <c r="E5449" s="168">
        <v>65</v>
      </c>
      <c r="F5449" s="176"/>
      <c r="G5449" s="177"/>
      <c r="H5449" s="167">
        <v>163.53</v>
      </c>
      <c r="I5449" s="178">
        <v>65</v>
      </c>
      <c r="J5449" s="167">
        <v>163.53</v>
      </c>
      <c r="K5449" s="132"/>
      <c r="L5449" s="132"/>
      <c r="M5449" s="132"/>
    </row>
    <row r="5450" spans="1:21" s="1" customFormat="1" ht="14.25" outlineLevel="1">
      <c r="A5450" s="173"/>
      <c r="B5450" s="174"/>
      <c r="C5450" s="174" t="s">
        <v>92</v>
      </c>
      <c r="D5450" s="175" t="s">
        <v>91</v>
      </c>
      <c r="E5450" s="168">
        <v>40</v>
      </c>
      <c r="F5450" s="176"/>
      <c r="G5450" s="177"/>
      <c r="H5450" s="167">
        <v>100.63</v>
      </c>
      <c r="I5450" s="178">
        <v>40</v>
      </c>
      <c r="J5450" s="167">
        <v>100.63</v>
      </c>
      <c r="K5450" s="132"/>
      <c r="L5450" s="132"/>
      <c r="M5450" s="132"/>
    </row>
    <row r="5451" spans="1:21" s="1" customFormat="1" ht="14.25" outlineLevel="1">
      <c r="A5451" s="180"/>
      <c r="B5451" s="181"/>
      <c r="C5451" s="181" t="s">
        <v>93</v>
      </c>
      <c r="D5451" s="182" t="s">
        <v>94</v>
      </c>
      <c r="E5451" s="183">
        <v>3.1</v>
      </c>
      <c r="F5451" s="184"/>
      <c r="G5451" s="185" t="s">
        <v>771</v>
      </c>
      <c r="H5451" s="186">
        <v>18.599999999999998</v>
      </c>
      <c r="I5451" s="187"/>
      <c r="J5451" s="186"/>
      <c r="K5451" s="132"/>
      <c r="L5451" s="132"/>
      <c r="M5451" s="132"/>
    </row>
    <row r="5452" spans="1:21" s="1" customFormat="1" ht="15" outlineLevel="1">
      <c r="A5452" s="132"/>
      <c r="B5452" s="132"/>
      <c r="C5452" s="188" t="s">
        <v>95</v>
      </c>
      <c r="D5452" s="132"/>
      <c r="E5452" s="132"/>
      <c r="F5452" s="132"/>
      <c r="G5452" s="245">
        <v>515.74</v>
      </c>
      <c r="H5452" s="245"/>
      <c r="I5452" s="245">
        <v>515.74</v>
      </c>
      <c r="J5452" s="245"/>
      <c r="K5452" s="132"/>
      <c r="L5452" s="132"/>
      <c r="M5452" s="132"/>
      <c r="O5452" s="113">
        <v>515.74</v>
      </c>
      <c r="P5452" s="113">
        <v>515.74</v>
      </c>
    </row>
    <row r="5453" spans="1:21" s="1" customFormat="1" ht="42.75" outlineLevel="1">
      <c r="A5453" s="173" t="s">
        <v>417</v>
      </c>
      <c r="B5453" s="174" t="s">
        <v>1982</v>
      </c>
      <c r="C5453" s="174" t="s">
        <v>1983</v>
      </c>
      <c r="D5453" s="175" t="s">
        <v>1811</v>
      </c>
      <c r="E5453" s="168">
        <v>3</v>
      </c>
      <c r="F5453" s="176"/>
      <c r="G5453" s="177"/>
      <c r="H5453" s="167"/>
      <c r="I5453" s="178" t="s">
        <v>98</v>
      </c>
      <c r="J5453" s="167"/>
      <c r="K5453" s="132"/>
      <c r="L5453" s="132"/>
      <c r="M5453" s="132"/>
      <c r="R5453" s="1">
        <v>63.3</v>
      </c>
      <c r="S5453" s="1">
        <v>63.3</v>
      </c>
      <c r="T5453" s="1">
        <v>38.950000000000003</v>
      </c>
      <c r="U5453" s="1">
        <v>38.950000000000003</v>
      </c>
    </row>
    <row r="5454" spans="1:21" s="1" customFormat="1" ht="14.25" outlineLevel="1">
      <c r="A5454" s="173"/>
      <c r="B5454" s="174"/>
      <c r="C5454" s="174" t="s">
        <v>88</v>
      </c>
      <c r="D5454" s="175"/>
      <c r="E5454" s="168"/>
      <c r="F5454" s="176">
        <v>27.05</v>
      </c>
      <c r="G5454" s="177" t="s">
        <v>771</v>
      </c>
      <c r="H5454" s="167">
        <v>97.38</v>
      </c>
      <c r="I5454" s="178">
        <v>1</v>
      </c>
      <c r="J5454" s="167">
        <v>97.38</v>
      </c>
      <c r="K5454" s="132"/>
      <c r="L5454" s="132"/>
      <c r="M5454" s="132"/>
      <c r="Q5454" s="1">
        <v>97.38</v>
      </c>
    </row>
    <row r="5455" spans="1:21" s="1" customFormat="1" ht="14.25" outlineLevel="1">
      <c r="A5455" s="173"/>
      <c r="B5455" s="174"/>
      <c r="C5455" s="174" t="s">
        <v>90</v>
      </c>
      <c r="D5455" s="175" t="s">
        <v>91</v>
      </c>
      <c r="E5455" s="168">
        <v>65</v>
      </c>
      <c r="F5455" s="176"/>
      <c r="G5455" s="177"/>
      <c r="H5455" s="167">
        <v>63.3</v>
      </c>
      <c r="I5455" s="178">
        <v>65</v>
      </c>
      <c r="J5455" s="167">
        <v>63.3</v>
      </c>
      <c r="K5455" s="132"/>
      <c r="L5455" s="132"/>
      <c r="M5455" s="132"/>
    </row>
    <row r="5456" spans="1:21" s="1" customFormat="1" ht="14.25" outlineLevel="1">
      <c r="A5456" s="173"/>
      <c r="B5456" s="174"/>
      <c r="C5456" s="174" t="s">
        <v>92</v>
      </c>
      <c r="D5456" s="175" t="s">
        <v>91</v>
      </c>
      <c r="E5456" s="168">
        <v>40</v>
      </c>
      <c r="F5456" s="176"/>
      <c r="G5456" s="177"/>
      <c r="H5456" s="167">
        <v>38.950000000000003</v>
      </c>
      <c r="I5456" s="178">
        <v>40</v>
      </c>
      <c r="J5456" s="167">
        <v>38.950000000000003</v>
      </c>
      <c r="K5456" s="132"/>
      <c r="L5456" s="132"/>
      <c r="M5456" s="132"/>
    </row>
    <row r="5457" spans="1:21" s="1" customFormat="1" ht="14.25" outlineLevel="1">
      <c r="A5457" s="180"/>
      <c r="B5457" s="181"/>
      <c r="C5457" s="181" t="s">
        <v>93</v>
      </c>
      <c r="D5457" s="182" t="s">
        <v>94</v>
      </c>
      <c r="E5457" s="183">
        <v>2</v>
      </c>
      <c r="F5457" s="184"/>
      <c r="G5457" s="185" t="s">
        <v>771</v>
      </c>
      <c r="H5457" s="186">
        <v>7.1999999999999993</v>
      </c>
      <c r="I5457" s="187"/>
      <c r="J5457" s="186"/>
      <c r="K5457" s="132"/>
      <c r="L5457" s="132"/>
      <c r="M5457" s="132"/>
    </row>
    <row r="5458" spans="1:21" s="1" customFormat="1" ht="15" outlineLevel="1">
      <c r="A5458" s="132"/>
      <c r="B5458" s="132"/>
      <c r="C5458" s="188" t="s">
        <v>95</v>
      </c>
      <c r="D5458" s="132"/>
      <c r="E5458" s="132"/>
      <c r="F5458" s="132"/>
      <c r="G5458" s="245">
        <v>199.63</v>
      </c>
      <c r="H5458" s="245"/>
      <c r="I5458" s="245">
        <v>199.63</v>
      </c>
      <c r="J5458" s="245"/>
      <c r="K5458" s="132"/>
      <c r="L5458" s="132"/>
      <c r="M5458" s="132"/>
      <c r="O5458" s="113">
        <v>199.63</v>
      </c>
      <c r="P5458" s="113">
        <v>199.63</v>
      </c>
    </row>
    <row r="5459" spans="1:21" s="1" customFormat="1" ht="57" outlineLevel="1">
      <c r="A5459" s="173" t="s">
        <v>424</v>
      </c>
      <c r="B5459" s="174" t="s">
        <v>1984</v>
      </c>
      <c r="C5459" s="174" t="s">
        <v>1985</v>
      </c>
      <c r="D5459" s="175" t="s">
        <v>1811</v>
      </c>
      <c r="E5459" s="168">
        <v>2</v>
      </c>
      <c r="F5459" s="176"/>
      <c r="G5459" s="177"/>
      <c r="H5459" s="167"/>
      <c r="I5459" s="178" t="s">
        <v>98</v>
      </c>
      <c r="J5459" s="167"/>
      <c r="K5459" s="132"/>
      <c r="L5459" s="132"/>
      <c r="M5459" s="132"/>
      <c r="R5459" s="1">
        <v>44.43</v>
      </c>
      <c r="S5459" s="1">
        <v>44.43</v>
      </c>
      <c r="T5459" s="1">
        <v>27.34</v>
      </c>
      <c r="U5459" s="1">
        <v>27.34</v>
      </c>
    </row>
    <row r="5460" spans="1:21" s="1" customFormat="1" ht="14.25" outlineLevel="1">
      <c r="A5460" s="173"/>
      <c r="B5460" s="174"/>
      <c r="C5460" s="174" t="s">
        <v>88</v>
      </c>
      <c r="D5460" s="175"/>
      <c r="E5460" s="168"/>
      <c r="F5460" s="176">
        <v>28.48</v>
      </c>
      <c r="G5460" s="177" t="s">
        <v>771</v>
      </c>
      <c r="H5460" s="167">
        <v>68.349999999999994</v>
      </c>
      <c r="I5460" s="178">
        <v>1</v>
      </c>
      <c r="J5460" s="167">
        <v>68.349999999999994</v>
      </c>
      <c r="K5460" s="132"/>
      <c r="L5460" s="132"/>
      <c r="M5460" s="132"/>
      <c r="Q5460" s="1">
        <v>68.349999999999994</v>
      </c>
    </row>
    <row r="5461" spans="1:21" s="1" customFormat="1" ht="14.25" outlineLevel="1">
      <c r="A5461" s="173"/>
      <c r="B5461" s="174"/>
      <c r="C5461" s="174" t="s">
        <v>90</v>
      </c>
      <c r="D5461" s="175" t="s">
        <v>91</v>
      </c>
      <c r="E5461" s="168">
        <v>65</v>
      </c>
      <c r="F5461" s="176"/>
      <c r="G5461" s="177"/>
      <c r="H5461" s="167">
        <v>44.43</v>
      </c>
      <c r="I5461" s="178">
        <v>65</v>
      </c>
      <c r="J5461" s="167">
        <v>44.43</v>
      </c>
      <c r="K5461" s="132"/>
      <c r="L5461" s="132"/>
      <c r="M5461" s="132"/>
    </row>
    <row r="5462" spans="1:21" s="1" customFormat="1" ht="14.25" outlineLevel="1">
      <c r="A5462" s="173"/>
      <c r="B5462" s="174"/>
      <c r="C5462" s="174" t="s">
        <v>92</v>
      </c>
      <c r="D5462" s="175" t="s">
        <v>91</v>
      </c>
      <c r="E5462" s="168">
        <v>40</v>
      </c>
      <c r="F5462" s="176"/>
      <c r="G5462" s="177"/>
      <c r="H5462" s="167">
        <v>27.34</v>
      </c>
      <c r="I5462" s="178">
        <v>40</v>
      </c>
      <c r="J5462" s="167">
        <v>27.34</v>
      </c>
      <c r="K5462" s="132"/>
      <c r="L5462" s="132"/>
      <c r="M5462" s="132"/>
    </row>
    <row r="5463" spans="1:21" s="1" customFormat="1" ht="14.25" outlineLevel="1">
      <c r="A5463" s="180"/>
      <c r="B5463" s="181"/>
      <c r="C5463" s="181" t="s">
        <v>93</v>
      </c>
      <c r="D5463" s="182" t="s">
        <v>94</v>
      </c>
      <c r="E5463" s="183">
        <v>2.16</v>
      </c>
      <c r="F5463" s="184"/>
      <c r="G5463" s="185" t="s">
        <v>771</v>
      </c>
      <c r="H5463" s="186">
        <v>5.1840000000000002</v>
      </c>
      <c r="I5463" s="187"/>
      <c r="J5463" s="186"/>
      <c r="K5463" s="132"/>
      <c r="L5463" s="132"/>
      <c r="M5463" s="132"/>
    </row>
    <row r="5464" spans="1:21" s="1" customFormat="1" ht="15" outlineLevel="1">
      <c r="A5464" s="132"/>
      <c r="B5464" s="132"/>
      <c r="C5464" s="188" t="s">
        <v>95</v>
      </c>
      <c r="D5464" s="132"/>
      <c r="E5464" s="132"/>
      <c r="F5464" s="132"/>
      <c r="G5464" s="245">
        <v>140.12</v>
      </c>
      <c r="H5464" s="245"/>
      <c r="I5464" s="245">
        <v>140.12</v>
      </c>
      <c r="J5464" s="245"/>
      <c r="K5464" s="132"/>
      <c r="L5464" s="132"/>
      <c r="M5464" s="132"/>
      <c r="O5464" s="113">
        <v>140.12</v>
      </c>
      <c r="P5464" s="113">
        <v>140.12</v>
      </c>
    </row>
    <row r="5465" spans="1:21" s="1" customFormat="1" ht="42.75" outlineLevel="1">
      <c r="A5465" s="173" t="s">
        <v>711</v>
      </c>
      <c r="B5465" s="174" t="s">
        <v>1986</v>
      </c>
      <c r="C5465" s="174" t="s">
        <v>1987</v>
      </c>
      <c r="D5465" s="175" t="s">
        <v>1811</v>
      </c>
      <c r="E5465" s="168">
        <v>20</v>
      </c>
      <c r="F5465" s="176"/>
      <c r="G5465" s="177"/>
      <c r="H5465" s="167"/>
      <c r="I5465" s="178" t="s">
        <v>98</v>
      </c>
      <c r="J5465" s="167"/>
      <c r="K5465" s="132"/>
      <c r="L5465" s="132"/>
      <c r="M5465" s="132"/>
      <c r="R5465" s="1">
        <v>588.59</v>
      </c>
      <c r="S5465" s="1">
        <v>588.59</v>
      </c>
      <c r="T5465" s="1">
        <v>362.21</v>
      </c>
      <c r="U5465" s="1">
        <v>362.21</v>
      </c>
    </row>
    <row r="5466" spans="1:21" s="1" customFormat="1" ht="14.25" outlineLevel="1">
      <c r="A5466" s="173"/>
      <c r="B5466" s="174"/>
      <c r="C5466" s="174" t="s">
        <v>88</v>
      </c>
      <c r="D5466" s="175"/>
      <c r="E5466" s="168"/>
      <c r="F5466" s="176">
        <v>37.729999999999997</v>
      </c>
      <c r="G5466" s="177" t="s">
        <v>771</v>
      </c>
      <c r="H5466" s="167">
        <v>905.52</v>
      </c>
      <c r="I5466" s="178">
        <v>1</v>
      </c>
      <c r="J5466" s="167">
        <v>905.52</v>
      </c>
      <c r="K5466" s="132"/>
      <c r="L5466" s="132"/>
      <c r="M5466" s="132"/>
      <c r="Q5466" s="1">
        <v>905.52</v>
      </c>
    </row>
    <row r="5467" spans="1:21" s="1" customFormat="1" ht="14.25" outlineLevel="1">
      <c r="A5467" s="173"/>
      <c r="B5467" s="174"/>
      <c r="C5467" s="174" t="s">
        <v>90</v>
      </c>
      <c r="D5467" s="175" t="s">
        <v>91</v>
      </c>
      <c r="E5467" s="168">
        <v>65</v>
      </c>
      <c r="F5467" s="176"/>
      <c r="G5467" s="177"/>
      <c r="H5467" s="167">
        <v>588.59</v>
      </c>
      <c r="I5467" s="178">
        <v>65</v>
      </c>
      <c r="J5467" s="167">
        <v>588.59</v>
      </c>
      <c r="K5467" s="132"/>
      <c r="L5467" s="132"/>
      <c r="M5467" s="132"/>
    </row>
    <row r="5468" spans="1:21" s="1" customFormat="1" ht="14.25" outlineLevel="1">
      <c r="A5468" s="173"/>
      <c r="B5468" s="174"/>
      <c r="C5468" s="174" t="s">
        <v>92</v>
      </c>
      <c r="D5468" s="175" t="s">
        <v>91</v>
      </c>
      <c r="E5468" s="168">
        <v>40</v>
      </c>
      <c r="F5468" s="176"/>
      <c r="G5468" s="177"/>
      <c r="H5468" s="167">
        <v>362.21</v>
      </c>
      <c r="I5468" s="178">
        <v>40</v>
      </c>
      <c r="J5468" s="167">
        <v>362.21</v>
      </c>
      <c r="K5468" s="132"/>
      <c r="L5468" s="132"/>
      <c r="M5468" s="132"/>
    </row>
    <row r="5469" spans="1:21" s="1" customFormat="1" ht="14.25" outlineLevel="1">
      <c r="A5469" s="180"/>
      <c r="B5469" s="181"/>
      <c r="C5469" s="181" t="s">
        <v>93</v>
      </c>
      <c r="D5469" s="182" t="s">
        <v>94</v>
      </c>
      <c r="E5469" s="183">
        <v>2.88</v>
      </c>
      <c r="F5469" s="184"/>
      <c r="G5469" s="185" t="s">
        <v>771</v>
      </c>
      <c r="H5469" s="186">
        <v>69.12</v>
      </c>
      <c r="I5469" s="187"/>
      <c r="J5469" s="186"/>
      <c r="K5469" s="132"/>
      <c r="L5469" s="132"/>
      <c r="M5469" s="132"/>
    </row>
    <row r="5470" spans="1:21" s="1" customFormat="1" ht="15" outlineLevel="1">
      <c r="A5470" s="132"/>
      <c r="B5470" s="132"/>
      <c r="C5470" s="188" t="s">
        <v>95</v>
      </c>
      <c r="D5470" s="132"/>
      <c r="E5470" s="132"/>
      <c r="F5470" s="132"/>
      <c r="G5470" s="245">
        <v>1856.32</v>
      </c>
      <c r="H5470" s="245"/>
      <c r="I5470" s="245">
        <v>1856.32</v>
      </c>
      <c r="J5470" s="245"/>
      <c r="K5470" s="132"/>
      <c r="L5470" s="132"/>
      <c r="M5470" s="132"/>
      <c r="O5470" s="113">
        <v>1856.32</v>
      </c>
      <c r="P5470" s="113">
        <v>1856.32</v>
      </c>
    </row>
    <row r="5471" spans="1:21" s="1" customFormat="1" ht="42.75" outlineLevel="1">
      <c r="A5471" s="173" t="s">
        <v>714</v>
      </c>
      <c r="B5471" s="174" t="s">
        <v>1988</v>
      </c>
      <c r="C5471" s="174" t="s">
        <v>1989</v>
      </c>
      <c r="D5471" s="175" t="s">
        <v>1811</v>
      </c>
      <c r="E5471" s="168">
        <v>16</v>
      </c>
      <c r="F5471" s="176"/>
      <c r="G5471" s="177"/>
      <c r="H5471" s="167"/>
      <c r="I5471" s="178" t="s">
        <v>98</v>
      </c>
      <c r="J5471" s="167"/>
      <c r="K5471" s="132"/>
      <c r="L5471" s="132"/>
      <c r="M5471" s="132"/>
      <c r="R5471" s="1">
        <v>1095.74</v>
      </c>
      <c r="S5471" s="1">
        <v>1095.74</v>
      </c>
      <c r="T5471" s="1">
        <v>674.3</v>
      </c>
      <c r="U5471" s="1">
        <v>674.3</v>
      </c>
    </row>
    <row r="5472" spans="1:21" s="1" customFormat="1" ht="14.25" outlineLevel="1">
      <c r="A5472" s="173"/>
      <c r="B5472" s="174"/>
      <c r="C5472" s="174" t="s">
        <v>88</v>
      </c>
      <c r="D5472" s="175"/>
      <c r="E5472" s="168"/>
      <c r="F5472" s="176">
        <v>87.8</v>
      </c>
      <c r="G5472" s="177" t="s">
        <v>771</v>
      </c>
      <c r="H5472" s="167">
        <v>1685.76</v>
      </c>
      <c r="I5472" s="178">
        <v>1</v>
      </c>
      <c r="J5472" s="167">
        <v>1685.76</v>
      </c>
      <c r="K5472" s="132"/>
      <c r="L5472" s="132"/>
      <c r="M5472" s="132"/>
      <c r="Q5472" s="1">
        <v>1685.76</v>
      </c>
    </row>
    <row r="5473" spans="1:21" s="1" customFormat="1" ht="14.25" outlineLevel="1">
      <c r="A5473" s="173"/>
      <c r="B5473" s="174"/>
      <c r="C5473" s="174" t="s">
        <v>90</v>
      </c>
      <c r="D5473" s="175" t="s">
        <v>91</v>
      </c>
      <c r="E5473" s="168">
        <v>65</v>
      </c>
      <c r="F5473" s="176"/>
      <c r="G5473" s="177"/>
      <c r="H5473" s="167">
        <v>1095.74</v>
      </c>
      <c r="I5473" s="178">
        <v>65</v>
      </c>
      <c r="J5473" s="167">
        <v>1095.74</v>
      </c>
      <c r="K5473" s="132"/>
      <c r="L5473" s="132"/>
      <c r="M5473" s="132"/>
    </row>
    <row r="5474" spans="1:21" s="1" customFormat="1" ht="14.25" outlineLevel="1">
      <c r="A5474" s="173"/>
      <c r="B5474" s="174"/>
      <c r="C5474" s="174" t="s">
        <v>92</v>
      </c>
      <c r="D5474" s="175" t="s">
        <v>91</v>
      </c>
      <c r="E5474" s="168">
        <v>40</v>
      </c>
      <c r="F5474" s="176"/>
      <c r="G5474" s="177"/>
      <c r="H5474" s="167">
        <v>674.3</v>
      </c>
      <c r="I5474" s="178">
        <v>40</v>
      </c>
      <c r="J5474" s="167">
        <v>674.3</v>
      </c>
      <c r="K5474" s="132"/>
      <c r="L5474" s="132"/>
      <c r="M5474" s="132"/>
    </row>
    <row r="5475" spans="1:21" s="1" customFormat="1" ht="14.25" outlineLevel="1">
      <c r="A5475" s="180"/>
      <c r="B5475" s="181"/>
      <c r="C5475" s="181" t="s">
        <v>93</v>
      </c>
      <c r="D5475" s="182" t="s">
        <v>94</v>
      </c>
      <c r="E5475" s="183">
        <v>6.49</v>
      </c>
      <c r="F5475" s="184"/>
      <c r="G5475" s="185" t="s">
        <v>771</v>
      </c>
      <c r="H5475" s="186">
        <v>124.608</v>
      </c>
      <c r="I5475" s="187"/>
      <c r="J5475" s="186"/>
      <c r="K5475" s="132"/>
      <c r="L5475" s="132"/>
      <c r="M5475" s="132"/>
    </row>
    <row r="5476" spans="1:21" s="1" customFormat="1" ht="15" outlineLevel="1">
      <c r="A5476" s="132"/>
      <c r="B5476" s="132"/>
      <c r="C5476" s="188" t="s">
        <v>95</v>
      </c>
      <c r="D5476" s="132"/>
      <c r="E5476" s="132"/>
      <c r="F5476" s="132"/>
      <c r="G5476" s="245">
        <v>3455.8</v>
      </c>
      <c r="H5476" s="245"/>
      <c r="I5476" s="245">
        <v>3455.8</v>
      </c>
      <c r="J5476" s="245"/>
      <c r="K5476" s="132"/>
      <c r="L5476" s="132"/>
      <c r="M5476" s="132"/>
      <c r="O5476" s="113">
        <v>3455.8</v>
      </c>
      <c r="P5476" s="113">
        <v>3455.8</v>
      </c>
    </row>
    <row r="5477" spans="1:21" s="1" customFormat="1" ht="57" outlineLevel="1">
      <c r="A5477" s="173" t="s">
        <v>717</v>
      </c>
      <c r="B5477" s="174" t="s">
        <v>1990</v>
      </c>
      <c r="C5477" s="174" t="s">
        <v>1991</v>
      </c>
      <c r="D5477" s="175" t="s">
        <v>1811</v>
      </c>
      <c r="E5477" s="168">
        <v>1</v>
      </c>
      <c r="F5477" s="176"/>
      <c r="G5477" s="177"/>
      <c r="H5477" s="167"/>
      <c r="I5477" s="178" t="s">
        <v>98</v>
      </c>
      <c r="J5477" s="167"/>
      <c r="K5477" s="132"/>
      <c r="L5477" s="132"/>
      <c r="M5477" s="132"/>
      <c r="R5477" s="1">
        <v>45.47</v>
      </c>
      <c r="S5477" s="1">
        <v>45.47</v>
      </c>
      <c r="T5477" s="1">
        <v>27.98</v>
      </c>
      <c r="U5477" s="1">
        <v>27.98</v>
      </c>
    </row>
    <row r="5478" spans="1:21" s="1" customFormat="1" ht="14.25" outlineLevel="1">
      <c r="A5478" s="173"/>
      <c r="B5478" s="174"/>
      <c r="C5478" s="174" t="s">
        <v>88</v>
      </c>
      <c r="D5478" s="175"/>
      <c r="E5478" s="168"/>
      <c r="F5478" s="176">
        <v>58.3</v>
      </c>
      <c r="G5478" s="177" t="s">
        <v>771</v>
      </c>
      <c r="H5478" s="167">
        <v>69.959999999999994</v>
      </c>
      <c r="I5478" s="178">
        <v>1</v>
      </c>
      <c r="J5478" s="167">
        <v>69.959999999999994</v>
      </c>
      <c r="K5478" s="132"/>
      <c r="L5478" s="132"/>
      <c r="M5478" s="132"/>
      <c r="Q5478" s="1">
        <v>69.959999999999994</v>
      </c>
    </row>
    <row r="5479" spans="1:21" s="1" customFormat="1" ht="14.25" outlineLevel="1">
      <c r="A5479" s="173"/>
      <c r="B5479" s="174"/>
      <c r="C5479" s="174" t="s">
        <v>90</v>
      </c>
      <c r="D5479" s="175" t="s">
        <v>91</v>
      </c>
      <c r="E5479" s="168">
        <v>65</v>
      </c>
      <c r="F5479" s="176"/>
      <c r="G5479" s="177"/>
      <c r="H5479" s="167">
        <v>45.47</v>
      </c>
      <c r="I5479" s="178">
        <v>65</v>
      </c>
      <c r="J5479" s="167">
        <v>45.47</v>
      </c>
      <c r="K5479" s="132"/>
      <c r="L5479" s="132"/>
      <c r="M5479" s="132"/>
    </row>
    <row r="5480" spans="1:21" s="1" customFormat="1" ht="14.25" outlineLevel="1">
      <c r="A5480" s="173"/>
      <c r="B5480" s="174"/>
      <c r="C5480" s="174" t="s">
        <v>92</v>
      </c>
      <c r="D5480" s="175" t="s">
        <v>91</v>
      </c>
      <c r="E5480" s="168">
        <v>40</v>
      </c>
      <c r="F5480" s="176"/>
      <c r="G5480" s="177"/>
      <c r="H5480" s="167">
        <v>27.98</v>
      </c>
      <c r="I5480" s="178">
        <v>40</v>
      </c>
      <c r="J5480" s="167">
        <v>27.98</v>
      </c>
      <c r="K5480" s="132"/>
      <c r="L5480" s="132"/>
      <c r="M5480" s="132"/>
    </row>
    <row r="5481" spans="1:21" s="1" customFormat="1" ht="14.25" outlineLevel="1">
      <c r="A5481" s="180"/>
      <c r="B5481" s="181"/>
      <c r="C5481" s="181" t="s">
        <v>93</v>
      </c>
      <c r="D5481" s="182" t="s">
        <v>94</v>
      </c>
      <c r="E5481" s="183">
        <v>4.3099999999999996</v>
      </c>
      <c r="F5481" s="184"/>
      <c r="G5481" s="185" t="s">
        <v>771</v>
      </c>
      <c r="H5481" s="186">
        <v>5.1719999999999997</v>
      </c>
      <c r="I5481" s="187"/>
      <c r="J5481" s="186"/>
      <c r="K5481" s="132"/>
      <c r="L5481" s="132"/>
      <c r="M5481" s="132"/>
    </row>
    <row r="5482" spans="1:21" s="1" customFormat="1" ht="15" outlineLevel="1">
      <c r="A5482" s="132"/>
      <c r="B5482" s="132"/>
      <c r="C5482" s="188" t="s">
        <v>95</v>
      </c>
      <c r="D5482" s="132"/>
      <c r="E5482" s="132"/>
      <c r="F5482" s="132"/>
      <c r="G5482" s="245">
        <v>143.41</v>
      </c>
      <c r="H5482" s="245"/>
      <c r="I5482" s="245">
        <v>143.41</v>
      </c>
      <c r="J5482" s="245"/>
      <c r="K5482" s="132"/>
      <c r="L5482" s="132"/>
      <c r="M5482" s="132"/>
      <c r="O5482" s="113">
        <v>143.41</v>
      </c>
      <c r="P5482" s="113">
        <v>143.41</v>
      </c>
    </row>
    <row r="5483" spans="1:21" s="1" customFormat="1" ht="42.75" outlineLevel="1">
      <c r="A5483" s="173" t="s">
        <v>427</v>
      </c>
      <c r="B5483" s="174" t="s">
        <v>1992</v>
      </c>
      <c r="C5483" s="174" t="s">
        <v>1993</v>
      </c>
      <c r="D5483" s="175" t="s">
        <v>1811</v>
      </c>
      <c r="E5483" s="168">
        <v>1</v>
      </c>
      <c r="F5483" s="176"/>
      <c r="G5483" s="177"/>
      <c r="H5483" s="167"/>
      <c r="I5483" s="178" t="s">
        <v>98</v>
      </c>
      <c r="J5483" s="167"/>
      <c r="K5483" s="132"/>
      <c r="L5483" s="132"/>
      <c r="M5483" s="132"/>
      <c r="R5483" s="1">
        <v>59.2</v>
      </c>
      <c r="S5483" s="1">
        <v>59.2</v>
      </c>
      <c r="T5483" s="1">
        <v>36.43</v>
      </c>
      <c r="U5483" s="1">
        <v>36.43</v>
      </c>
    </row>
    <row r="5484" spans="1:21" s="1" customFormat="1" ht="14.25" outlineLevel="1">
      <c r="A5484" s="173"/>
      <c r="B5484" s="174"/>
      <c r="C5484" s="174" t="s">
        <v>88</v>
      </c>
      <c r="D5484" s="175"/>
      <c r="E5484" s="168"/>
      <c r="F5484" s="176">
        <v>75.900000000000006</v>
      </c>
      <c r="G5484" s="177" t="s">
        <v>771</v>
      </c>
      <c r="H5484" s="167">
        <v>91.08</v>
      </c>
      <c r="I5484" s="178">
        <v>1</v>
      </c>
      <c r="J5484" s="167">
        <v>91.08</v>
      </c>
      <c r="K5484" s="132"/>
      <c r="L5484" s="132"/>
      <c r="M5484" s="132"/>
      <c r="Q5484" s="1">
        <v>91.08</v>
      </c>
    </row>
    <row r="5485" spans="1:21" s="1" customFormat="1" ht="14.25" outlineLevel="1">
      <c r="A5485" s="173"/>
      <c r="B5485" s="174"/>
      <c r="C5485" s="174" t="s">
        <v>90</v>
      </c>
      <c r="D5485" s="175" t="s">
        <v>91</v>
      </c>
      <c r="E5485" s="168">
        <v>65</v>
      </c>
      <c r="F5485" s="176"/>
      <c r="G5485" s="177"/>
      <c r="H5485" s="167">
        <v>59.2</v>
      </c>
      <c r="I5485" s="178">
        <v>65</v>
      </c>
      <c r="J5485" s="167">
        <v>59.2</v>
      </c>
      <c r="K5485" s="132"/>
      <c r="L5485" s="132"/>
      <c r="M5485" s="132"/>
    </row>
    <row r="5486" spans="1:21" s="1" customFormat="1" ht="14.25" outlineLevel="1">
      <c r="A5486" s="173"/>
      <c r="B5486" s="174"/>
      <c r="C5486" s="174" t="s">
        <v>92</v>
      </c>
      <c r="D5486" s="175" t="s">
        <v>91</v>
      </c>
      <c r="E5486" s="168">
        <v>40</v>
      </c>
      <c r="F5486" s="176"/>
      <c r="G5486" s="177"/>
      <c r="H5486" s="167">
        <v>36.43</v>
      </c>
      <c r="I5486" s="178">
        <v>40</v>
      </c>
      <c r="J5486" s="167">
        <v>36.43</v>
      </c>
      <c r="K5486" s="132"/>
      <c r="L5486" s="132"/>
      <c r="M5486" s="132"/>
    </row>
    <row r="5487" spans="1:21" s="1" customFormat="1" ht="14.25" outlineLevel="1">
      <c r="A5487" s="180"/>
      <c r="B5487" s="181"/>
      <c r="C5487" s="181" t="s">
        <v>93</v>
      </c>
      <c r="D5487" s="182" t="s">
        <v>94</v>
      </c>
      <c r="E5487" s="183">
        <v>5.76</v>
      </c>
      <c r="F5487" s="184"/>
      <c r="G5487" s="185" t="s">
        <v>771</v>
      </c>
      <c r="H5487" s="186">
        <v>6.9119999999999999</v>
      </c>
      <c r="I5487" s="187"/>
      <c r="J5487" s="186"/>
      <c r="K5487" s="132"/>
      <c r="L5487" s="132"/>
      <c r="M5487" s="132"/>
    </row>
    <row r="5488" spans="1:21" s="1" customFormat="1" ht="15" outlineLevel="1">
      <c r="A5488" s="132"/>
      <c r="B5488" s="132"/>
      <c r="C5488" s="188" t="s">
        <v>95</v>
      </c>
      <c r="D5488" s="132"/>
      <c r="E5488" s="132"/>
      <c r="F5488" s="132"/>
      <c r="G5488" s="245">
        <v>186.70999999999998</v>
      </c>
      <c r="H5488" s="245"/>
      <c r="I5488" s="245">
        <v>186.70999999999998</v>
      </c>
      <c r="J5488" s="245"/>
      <c r="K5488" s="132"/>
      <c r="L5488" s="132"/>
      <c r="M5488" s="132"/>
      <c r="O5488" s="113">
        <v>186.70999999999998</v>
      </c>
      <c r="P5488" s="113">
        <v>186.70999999999998</v>
      </c>
    </row>
    <row r="5489" spans="1:32" s="1" customFormat="1" outlineLevel="1">
      <c r="A5489" s="132"/>
      <c r="B5489" s="132"/>
      <c r="C5489" s="132"/>
      <c r="D5489" s="132"/>
      <c r="E5489" s="132"/>
      <c r="F5489" s="132"/>
      <c r="G5489" s="132"/>
      <c r="H5489" s="132"/>
      <c r="I5489" s="132"/>
      <c r="J5489" s="132"/>
      <c r="K5489" s="132"/>
      <c r="L5489" s="132"/>
      <c r="M5489" s="132"/>
    </row>
    <row r="5490" spans="1:32" s="1" customFormat="1" ht="15" outlineLevel="1">
      <c r="A5490" s="253" t="s">
        <v>1994</v>
      </c>
      <c r="B5490" s="253"/>
      <c r="C5490" s="253"/>
      <c r="D5490" s="253"/>
      <c r="E5490" s="253"/>
      <c r="F5490" s="253"/>
      <c r="G5490" s="245">
        <v>15923.129999999997</v>
      </c>
      <c r="H5490" s="245"/>
      <c r="I5490" s="245">
        <v>15923.129999999997</v>
      </c>
      <c r="J5490" s="245"/>
      <c r="K5490" s="132"/>
      <c r="L5490" s="132"/>
      <c r="M5490" s="132"/>
      <c r="AF5490" s="117" t="s">
        <v>1994</v>
      </c>
    </row>
    <row r="5491" spans="1:32" s="1" customFormat="1" outlineLevel="1">
      <c r="A5491" s="132"/>
      <c r="B5491" s="132"/>
      <c r="C5491" s="132"/>
      <c r="D5491" s="132"/>
      <c r="E5491" s="132"/>
      <c r="F5491" s="132"/>
      <c r="G5491" s="132"/>
      <c r="H5491" s="132"/>
      <c r="I5491" s="132"/>
      <c r="J5491" s="132"/>
      <c r="K5491" s="132"/>
      <c r="L5491" s="132"/>
      <c r="M5491" s="132"/>
    </row>
    <row r="5492" spans="1:32" s="1" customFormat="1" outlineLevel="1">
      <c r="A5492" s="132"/>
      <c r="B5492" s="132"/>
      <c r="C5492" s="132"/>
      <c r="D5492" s="132"/>
      <c r="E5492" s="132"/>
      <c r="F5492" s="132"/>
      <c r="G5492" s="132"/>
      <c r="H5492" s="132"/>
      <c r="I5492" s="132"/>
      <c r="J5492" s="132"/>
      <c r="K5492" s="132"/>
      <c r="L5492" s="132"/>
      <c r="M5492" s="132"/>
    </row>
    <row r="5493" spans="1:32" s="1" customFormat="1" outlineLevel="1">
      <c r="A5493" s="132"/>
      <c r="B5493" s="132"/>
      <c r="C5493" s="132"/>
      <c r="D5493" s="132"/>
      <c r="E5493" s="132"/>
      <c r="F5493" s="132"/>
      <c r="G5493" s="132"/>
      <c r="H5493" s="132"/>
      <c r="I5493" s="132"/>
      <c r="J5493" s="132"/>
      <c r="K5493" s="132"/>
      <c r="L5493" s="132"/>
      <c r="M5493" s="132"/>
    </row>
    <row r="5494" spans="1:32" s="1" customFormat="1" ht="16.5" outlineLevel="1">
      <c r="A5494" s="244" t="s">
        <v>1995</v>
      </c>
      <c r="B5494" s="244"/>
      <c r="C5494" s="244"/>
      <c r="D5494" s="244"/>
      <c r="E5494" s="244"/>
      <c r="F5494" s="244"/>
      <c r="G5494" s="244"/>
      <c r="H5494" s="244"/>
      <c r="I5494" s="244"/>
      <c r="J5494" s="244"/>
      <c r="K5494" s="132"/>
      <c r="L5494" s="132"/>
      <c r="M5494" s="132"/>
      <c r="AE5494" s="97" t="s">
        <v>1995</v>
      </c>
    </row>
    <row r="5495" spans="1:32" s="1" customFormat="1" ht="42.75" outlineLevel="1">
      <c r="A5495" s="173" t="s">
        <v>433</v>
      </c>
      <c r="B5495" s="174" t="s">
        <v>1996</v>
      </c>
      <c r="C5495" s="174" t="s">
        <v>1997</v>
      </c>
      <c r="D5495" s="175" t="s">
        <v>1966</v>
      </c>
      <c r="E5495" s="168">
        <v>2</v>
      </c>
      <c r="F5495" s="176"/>
      <c r="G5495" s="177"/>
      <c r="H5495" s="167"/>
      <c r="I5495" s="178" t="s">
        <v>98</v>
      </c>
      <c r="J5495" s="167"/>
      <c r="K5495" s="132"/>
      <c r="L5495" s="132"/>
      <c r="M5495" s="132"/>
      <c r="R5495" s="1">
        <v>396.85</v>
      </c>
      <c r="S5495" s="1">
        <v>396.85</v>
      </c>
      <c r="T5495" s="1">
        <v>244.22</v>
      </c>
      <c r="U5495" s="1">
        <v>244.22</v>
      </c>
    </row>
    <row r="5496" spans="1:32" s="1" customFormat="1" ht="14.25" outlineLevel="1">
      <c r="A5496" s="173"/>
      <c r="B5496" s="174"/>
      <c r="C5496" s="174" t="s">
        <v>88</v>
      </c>
      <c r="D5496" s="175"/>
      <c r="E5496" s="168"/>
      <c r="F5496" s="176">
        <v>254.39</v>
      </c>
      <c r="G5496" s="177" t="s">
        <v>771</v>
      </c>
      <c r="H5496" s="167">
        <v>610.54</v>
      </c>
      <c r="I5496" s="178">
        <v>1</v>
      </c>
      <c r="J5496" s="167">
        <v>610.54</v>
      </c>
      <c r="K5496" s="132"/>
      <c r="L5496" s="132"/>
      <c r="M5496" s="132"/>
      <c r="Q5496" s="1">
        <v>610.54</v>
      </c>
    </row>
    <row r="5497" spans="1:32" s="1" customFormat="1" ht="14.25" outlineLevel="1">
      <c r="A5497" s="173"/>
      <c r="B5497" s="174"/>
      <c r="C5497" s="174" t="s">
        <v>90</v>
      </c>
      <c r="D5497" s="175" t="s">
        <v>91</v>
      </c>
      <c r="E5497" s="168">
        <v>65</v>
      </c>
      <c r="F5497" s="176"/>
      <c r="G5497" s="177"/>
      <c r="H5497" s="167">
        <v>396.85</v>
      </c>
      <c r="I5497" s="178">
        <v>65</v>
      </c>
      <c r="J5497" s="167">
        <v>396.85</v>
      </c>
      <c r="K5497" s="132"/>
      <c r="L5497" s="132"/>
      <c r="M5497" s="132"/>
    </row>
    <row r="5498" spans="1:32" s="1" customFormat="1" ht="14.25" outlineLevel="1">
      <c r="A5498" s="173"/>
      <c r="B5498" s="174"/>
      <c r="C5498" s="174" t="s">
        <v>92</v>
      </c>
      <c r="D5498" s="175" t="s">
        <v>91</v>
      </c>
      <c r="E5498" s="168">
        <v>40</v>
      </c>
      <c r="F5498" s="176"/>
      <c r="G5498" s="177"/>
      <c r="H5498" s="167">
        <v>244.22</v>
      </c>
      <c r="I5498" s="178">
        <v>40</v>
      </c>
      <c r="J5498" s="167">
        <v>244.22</v>
      </c>
      <c r="K5498" s="132"/>
      <c r="L5498" s="132"/>
      <c r="M5498" s="132"/>
    </row>
    <row r="5499" spans="1:32" s="1" customFormat="1" ht="14.25" outlineLevel="1">
      <c r="A5499" s="180"/>
      <c r="B5499" s="181"/>
      <c r="C5499" s="181" t="s">
        <v>93</v>
      </c>
      <c r="D5499" s="182" t="s">
        <v>94</v>
      </c>
      <c r="E5499" s="183">
        <v>19.43</v>
      </c>
      <c r="F5499" s="184"/>
      <c r="G5499" s="185" t="s">
        <v>771</v>
      </c>
      <c r="H5499" s="186">
        <v>46.631999999999998</v>
      </c>
      <c r="I5499" s="187"/>
      <c r="J5499" s="186"/>
      <c r="K5499" s="132"/>
      <c r="L5499" s="132"/>
      <c r="M5499" s="132"/>
    </row>
    <row r="5500" spans="1:32" s="1" customFormat="1" ht="15" outlineLevel="1">
      <c r="A5500" s="132"/>
      <c r="B5500" s="132"/>
      <c r="C5500" s="188" t="s">
        <v>95</v>
      </c>
      <c r="D5500" s="132"/>
      <c r="E5500" s="132"/>
      <c r="F5500" s="132"/>
      <c r="G5500" s="245">
        <v>1251.6100000000001</v>
      </c>
      <c r="H5500" s="245"/>
      <c r="I5500" s="245">
        <v>1251.6100000000001</v>
      </c>
      <c r="J5500" s="245"/>
      <c r="K5500" s="132"/>
      <c r="L5500" s="132"/>
      <c r="M5500" s="132"/>
      <c r="O5500" s="113">
        <v>1251.6100000000001</v>
      </c>
      <c r="P5500" s="113">
        <v>1251.6100000000001</v>
      </c>
    </row>
    <row r="5501" spans="1:32" s="1" customFormat="1" ht="42.75" outlineLevel="1">
      <c r="A5501" s="173" t="s">
        <v>726</v>
      </c>
      <c r="B5501" s="174" t="s">
        <v>1998</v>
      </c>
      <c r="C5501" s="174" t="s">
        <v>1999</v>
      </c>
      <c r="D5501" s="175" t="s">
        <v>1811</v>
      </c>
      <c r="E5501" s="168">
        <v>1</v>
      </c>
      <c r="F5501" s="176"/>
      <c r="G5501" s="177"/>
      <c r="H5501" s="167"/>
      <c r="I5501" s="178" t="s">
        <v>98</v>
      </c>
      <c r="J5501" s="167"/>
      <c r="K5501" s="132"/>
      <c r="L5501" s="132"/>
      <c r="M5501" s="132"/>
      <c r="R5501" s="1">
        <v>110.96</v>
      </c>
      <c r="S5501" s="1">
        <v>110.96</v>
      </c>
      <c r="T5501" s="1">
        <v>68.28</v>
      </c>
      <c r="U5501" s="1">
        <v>68.28</v>
      </c>
    </row>
    <row r="5502" spans="1:32" s="1" customFormat="1" ht="14.25" outlineLevel="1">
      <c r="A5502" s="173"/>
      <c r="B5502" s="174"/>
      <c r="C5502" s="174" t="s">
        <v>88</v>
      </c>
      <c r="D5502" s="175"/>
      <c r="E5502" s="168"/>
      <c r="F5502" s="176">
        <v>142.26</v>
      </c>
      <c r="G5502" s="177" t="s">
        <v>771</v>
      </c>
      <c r="H5502" s="167">
        <v>170.71</v>
      </c>
      <c r="I5502" s="178">
        <v>1</v>
      </c>
      <c r="J5502" s="167">
        <v>170.71</v>
      </c>
      <c r="K5502" s="132"/>
      <c r="L5502" s="132"/>
      <c r="M5502" s="132"/>
      <c r="Q5502" s="1">
        <v>170.71</v>
      </c>
    </row>
    <row r="5503" spans="1:32" s="1" customFormat="1" ht="14.25" outlineLevel="1">
      <c r="A5503" s="173"/>
      <c r="B5503" s="174"/>
      <c r="C5503" s="174" t="s">
        <v>90</v>
      </c>
      <c r="D5503" s="175" t="s">
        <v>91</v>
      </c>
      <c r="E5503" s="168">
        <v>65</v>
      </c>
      <c r="F5503" s="176"/>
      <c r="G5503" s="177"/>
      <c r="H5503" s="167">
        <v>110.96</v>
      </c>
      <c r="I5503" s="178">
        <v>65</v>
      </c>
      <c r="J5503" s="167">
        <v>110.96</v>
      </c>
      <c r="K5503" s="132"/>
      <c r="L5503" s="132"/>
      <c r="M5503" s="132"/>
    </row>
    <row r="5504" spans="1:32" s="1" customFormat="1" ht="14.25" outlineLevel="1">
      <c r="A5504" s="173"/>
      <c r="B5504" s="174"/>
      <c r="C5504" s="174" t="s">
        <v>92</v>
      </c>
      <c r="D5504" s="175" t="s">
        <v>91</v>
      </c>
      <c r="E5504" s="168">
        <v>40</v>
      </c>
      <c r="F5504" s="176"/>
      <c r="G5504" s="177"/>
      <c r="H5504" s="167">
        <v>68.28</v>
      </c>
      <c r="I5504" s="178">
        <v>40</v>
      </c>
      <c r="J5504" s="167">
        <v>68.28</v>
      </c>
      <c r="K5504" s="132"/>
      <c r="L5504" s="132"/>
      <c r="M5504" s="132"/>
    </row>
    <row r="5505" spans="1:32" s="1" customFormat="1" ht="14.25" outlineLevel="1">
      <c r="A5505" s="180"/>
      <c r="B5505" s="181"/>
      <c r="C5505" s="181" t="s">
        <v>93</v>
      </c>
      <c r="D5505" s="182" t="s">
        <v>94</v>
      </c>
      <c r="E5505" s="183">
        <v>10.8</v>
      </c>
      <c r="F5505" s="184"/>
      <c r="G5505" s="185" t="s">
        <v>771</v>
      </c>
      <c r="H5505" s="186">
        <v>12.96</v>
      </c>
      <c r="I5505" s="187"/>
      <c r="J5505" s="186"/>
      <c r="K5505" s="132"/>
      <c r="L5505" s="132"/>
      <c r="M5505" s="132"/>
    </row>
    <row r="5506" spans="1:32" s="1" customFormat="1" ht="15" outlineLevel="1">
      <c r="A5506" s="132"/>
      <c r="B5506" s="132"/>
      <c r="C5506" s="188" t="s">
        <v>95</v>
      </c>
      <c r="D5506" s="132"/>
      <c r="E5506" s="132"/>
      <c r="F5506" s="132"/>
      <c r="G5506" s="245">
        <v>349.95000000000005</v>
      </c>
      <c r="H5506" s="245"/>
      <c r="I5506" s="245">
        <v>349.95000000000005</v>
      </c>
      <c r="J5506" s="245"/>
      <c r="K5506" s="132"/>
      <c r="L5506" s="132"/>
      <c r="M5506" s="132"/>
      <c r="O5506" s="113">
        <v>349.95000000000005</v>
      </c>
      <c r="P5506" s="113">
        <v>349.95000000000005</v>
      </c>
    </row>
    <row r="5507" spans="1:32" s="1" customFormat="1" ht="28.5" outlineLevel="1">
      <c r="A5507" s="173" t="s">
        <v>728</v>
      </c>
      <c r="B5507" s="174" t="s">
        <v>2000</v>
      </c>
      <c r="C5507" s="174" t="s">
        <v>2001</v>
      </c>
      <c r="D5507" s="175" t="s">
        <v>1362</v>
      </c>
      <c r="E5507" s="168">
        <v>2</v>
      </c>
      <c r="F5507" s="176"/>
      <c r="G5507" s="177"/>
      <c r="H5507" s="167"/>
      <c r="I5507" s="178" t="s">
        <v>98</v>
      </c>
      <c r="J5507" s="167"/>
      <c r="K5507" s="132"/>
      <c r="L5507" s="132"/>
      <c r="M5507" s="132"/>
      <c r="R5507" s="1">
        <v>207.16</v>
      </c>
      <c r="S5507" s="1">
        <v>207.16</v>
      </c>
      <c r="T5507" s="1">
        <v>127.48</v>
      </c>
      <c r="U5507" s="1">
        <v>127.48</v>
      </c>
    </row>
    <row r="5508" spans="1:32" s="1" customFormat="1" ht="14.25" outlineLevel="1">
      <c r="A5508" s="173"/>
      <c r="B5508" s="174"/>
      <c r="C5508" s="174" t="s">
        <v>88</v>
      </c>
      <c r="D5508" s="175"/>
      <c r="E5508" s="168"/>
      <c r="F5508" s="176">
        <v>132.79</v>
      </c>
      <c r="G5508" s="177" t="s">
        <v>771</v>
      </c>
      <c r="H5508" s="167">
        <v>318.7</v>
      </c>
      <c r="I5508" s="178">
        <v>1</v>
      </c>
      <c r="J5508" s="167">
        <v>318.7</v>
      </c>
      <c r="K5508" s="132"/>
      <c r="L5508" s="132"/>
      <c r="M5508" s="132"/>
      <c r="Q5508" s="1">
        <v>318.7</v>
      </c>
    </row>
    <row r="5509" spans="1:32" s="1" customFormat="1" ht="14.25" outlineLevel="1">
      <c r="A5509" s="173"/>
      <c r="B5509" s="174"/>
      <c r="C5509" s="174" t="s">
        <v>90</v>
      </c>
      <c r="D5509" s="175" t="s">
        <v>91</v>
      </c>
      <c r="E5509" s="168">
        <v>65</v>
      </c>
      <c r="F5509" s="176"/>
      <c r="G5509" s="177"/>
      <c r="H5509" s="167">
        <v>207.16</v>
      </c>
      <c r="I5509" s="178">
        <v>65</v>
      </c>
      <c r="J5509" s="167">
        <v>207.16</v>
      </c>
      <c r="K5509" s="132"/>
      <c r="L5509" s="132"/>
      <c r="M5509" s="132"/>
    </row>
    <row r="5510" spans="1:32" s="1" customFormat="1" ht="14.25" outlineLevel="1">
      <c r="A5510" s="173"/>
      <c r="B5510" s="174"/>
      <c r="C5510" s="174" t="s">
        <v>92</v>
      </c>
      <c r="D5510" s="175" t="s">
        <v>91</v>
      </c>
      <c r="E5510" s="168">
        <v>40</v>
      </c>
      <c r="F5510" s="176"/>
      <c r="G5510" s="177"/>
      <c r="H5510" s="167">
        <v>127.48</v>
      </c>
      <c r="I5510" s="178">
        <v>40</v>
      </c>
      <c r="J5510" s="167">
        <v>127.48</v>
      </c>
      <c r="K5510" s="132"/>
      <c r="L5510" s="132"/>
      <c r="M5510" s="132"/>
    </row>
    <row r="5511" spans="1:32" s="1" customFormat="1" ht="14.25" outlineLevel="1">
      <c r="A5511" s="180"/>
      <c r="B5511" s="181"/>
      <c r="C5511" s="181" t="s">
        <v>93</v>
      </c>
      <c r="D5511" s="182" t="s">
        <v>94</v>
      </c>
      <c r="E5511" s="183">
        <v>10.08</v>
      </c>
      <c r="F5511" s="184"/>
      <c r="G5511" s="185" t="s">
        <v>771</v>
      </c>
      <c r="H5511" s="186">
        <v>24.192</v>
      </c>
      <c r="I5511" s="187"/>
      <c r="J5511" s="186"/>
      <c r="K5511" s="132"/>
      <c r="L5511" s="132"/>
      <c r="M5511" s="132"/>
    </row>
    <row r="5512" spans="1:32" s="1" customFormat="1" ht="15" outlineLevel="1">
      <c r="A5512" s="132"/>
      <c r="B5512" s="132"/>
      <c r="C5512" s="188" t="s">
        <v>95</v>
      </c>
      <c r="D5512" s="132"/>
      <c r="E5512" s="132"/>
      <c r="F5512" s="132"/>
      <c r="G5512" s="245">
        <v>653.33999999999992</v>
      </c>
      <c r="H5512" s="245"/>
      <c r="I5512" s="245">
        <v>653.33999999999992</v>
      </c>
      <c r="J5512" s="245"/>
      <c r="K5512" s="132"/>
      <c r="L5512" s="132"/>
      <c r="M5512" s="132"/>
      <c r="O5512" s="113">
        <v>653.33999999999992</v>
      </c>
      <c r="P5512" s="113">
        <v>653.33999999999992</v>
      </c>
    </row>
    <row r="5513" spans="1:32" s="1" customFormat="1" outlineLevel="1">
      <c r="A5513" s="132"/>
      <c r="B5513" s="132"/>
      <c r="C5513" s="132"/>
      <c r="D5513" s="132"/>
      <c r="E5513" s="132"/>
      <c r="F5513" s="132"/>
      <c r="G5513" s="132"/>
      <c r="H5513" s="132"/>
      <c r="I5513" s="132"/>
      <c r="J5513" s="132"/>
      <c r="K5513" s="132"/>
      <c r="L5513" s="132"/>
      <c r="M5513" s="132"/>
    </row>
    <row r="5514" spans="1:32" s="1" customFormat="1" ht="15" outlineLevel="1">
      <c r="A5514" s="253" t="s">
        <v>2002</v>
      </c>
      <c r="B5514" s="253"/>
      <c r="C5514" s="253"/>
      <c r="D5514" s="253"/>
      <c r="E5514" s="253"/>
      <c r="F5514" s="253"/>
      <c r="G5514" s="245">
        <v>2254.9</v>
      </c>
      <c r="H5514" s="245"/>
      <c r="I5514" s="245">
        <v>2254.9</v>
      </c>
      <c r="J5514" s="245"/>
      <c r="K5514" s="132"/>
      <c r="L5514" s="132"/>
      <c r="M5514" s="132"/>
      <c r="AF5514" s="117" t="s">
        <v>2002</v>
      </c>
    </row>
    <row r="5515" spans="1:32" s="1" customFormat="1" outlineLevel="1">
      <c r="A5515" s="132"/>
      <c r="B5515" s="132"/>
      <c r="C5515" s="132"/>
      <c r="D5515" s="132"/>
      <c r="E5515" s="132"/>
      <c r="F5515" s="132"/>
      <c r="G5515" s="132"/>
      <c r="H5515" s="132"/>
      <c r="I5515" s="132"/>
      <c r="J5515" s="132"/>
      <c r="K5515" s="132"/>
      <c r="L5515" s="132"/>
      <c r="M5515" s="132"/>
    </row>
    <row r="5516" spans="1:32" s="1" customFormat="1" outlineLevel="1">
      <c r="A5516" s="132"/>
      <c r="B5516" s="132"/>
      <c r="C5516" s="132"/>
      <c r="D5516" s="132"/>
      <c r="E5516" s="132"/>
      <c r="F5516" s="132"/>
      <c r="G5516" s="132"/>
      <c r="H5516" s="132"/>
      <c r="I5516" s="132"/>
      <c r="J5516" s="132"/>
      <c r="K5516" s="132"/>
      <c r="L5516" s="132"/>
      <c r="M5516" s="132"/>
    </row>
    <row r="5517" spans="1:32" s="1" customFormat="1" outlineLevel="1">
      <c r="A5517" s="132"/>
      <c r="B5517" s="132"/>
      <c r="C5517" s="132"/>
      <c r="D5517" s="132"/>
      <c r="E5517" s="132"/>
      <c r="F5517" s="132"/>
      <c r="G5517" s="132"/>
      <c r="H5517" s="132"/>
      <c r="I5517" s="132"/>
      <c r="J5517" s="132"/>
      <c r="K5517" s="132"/>
      <c r="L5517" s="132"/>
      <c r="M5517" s="132"/>
    </row>
    <row r="5518" spans="1:32" s="1" customFormat="1" ht="16.5" outlineLevel="1">
      <c r="A5518" s="244" t="s">
        <v>2003</v>
      </c>
      <c r="B5518" s="244"/>
      <c r="C5518" s="244"/>
      <c r="D5518" s="244"/>
      <c r="E5518" s="244"/>
      <c r="F5518" s="244"/>
      <c r="G5518" s="244"/>
      <c r="H5518" s="244"/>
      <c r="I5518" s="244"/>
      <c r="J5518" s="244"/>
      <c r="K5518" s="132"/>
      <c r="L5518" s="132"/>
      <c r="M5518" s="132"/>
      <c r="AE5518" s="97" t="s">
        <v>2003</v>
      </c>
    </row>
    <row r="5519" spans="1:32" s="1" customFormat="1" ht="57" outlineLevel="1">
      <c r="A5519" s="173" t="s">
        <v>731</v>
      </c>
      <c r="B5519" s="174" t="s">
        <v>2004</v>
      </c>
      <c r="C5519" s="174" t="s">
        <v>2005</v>
      </c>
      <c r="D5519" s="175" t="s">
        <v>948</v>
      </c>
      <c r="E5519" s="168">
        <v>8</v>
      </c>
      <c r="F5519" s="176"/>
      <c r="G5519" s="177"/>
      <c r="H5519" s="167"/>
      <c r="I5519" s="178" t="s">
        <v>98</v>
      </c>
      <c r="J5519" s="167"/>
      <c r="K5519" s="132"/>
      <c r="L5519" s="132"/>
      <c r="M5519" s="132"/>
      <c r="R5519" s="1">
        <v>926.52</v>
      </c>
      <c r="S5519" s="1">
        <v>926.52</v>
      </c>
      <c r="T5519" s="1">
        <v>570.16</v>
      </c>
      <c r="U5519" s="1">
        <v>570.16</v>
      </c>
    </row>
    <row r="5520" spans="1:32" s="1" customFormat="1" ht="14.25" outlineLevel="1">
      <c r="A5520" s="173"/>
      <c r="B5520" s="174"/>
      <c r="C5520" s="174" t="s">
        <v>88</v>
      </c>
      <c r="D5520" s="175"/>
      <c r="E5520" s="168"/>
      <c r="F5520" s="176">
        <v>148.47999999999999</v>
      </c>
      <c r="G5520" s="177" t="s">
        <v>771</v>
      </c>
      <c r="H5520" s="167">
        <v>1425.41</v>
      </c>
      <c r="I5520" s="178">
        <v>1</v>
      </c>
      <c r="J5520" s="167">
        <v>1425.41</v>
      </c>
      <c r="K5520" s="132"/>
      <c r="L5520" s="132"/>
      <c r="M5520" s="132"/>
      <c r="Q5520" s="1">
        <v>1425.41</v>
      </c>
    </row>
    <row r="5521" spans="1:32" s="1" customFormat="1" ht="14.25" outlineLevel="1">
      <c r="A5521" s="173"/>
      <c r="B5521" s="174"/>
      <c r="C5521" s="174" t="s">
        <v>90</v>
      </c>
      <c r="D5521" s="175" t="s">
        <v>91</v>
      </c>
      <c r="E5521" s="168">
        <v>65</v>
      </c>
      <c r="F5521" s="176"/>
      <c r="G5521" s="177"/>
      <c r="H5521" s="167">
        <v>926.52</v>
      </c>
      <c r="I5521" s="178">
        <v>65</v>
      </c>
      <c r="J5521" s="167">
        <v>926.52</v>
      </c>
      <c r="K5521" s="132"/>
      <c r="L5521" s="132"/>
      <c r="M5521" s="132"/>
    </row>
    <row r="5522" spans="1:32" s="1" customFormat="1" ht="14.25" outlineLevel="1">
      <c r="A5522" s="173"/>
      <c r="B5522" s="174"/>
      <c r="C5522" s="174" t="s">
        <v>92</v>
      </c>
      <c r="D5522" s="175" t="s">
        <v>91</v>
      </c>
      <c r="E5522" s="168">
        <v>40</v>
      </c>
      <c r="F5522" s="176"/>
      <c r="G5522" s="177"/>
      <c r="H5522" s="167">
        <v>570.16</v>
      </c>
      <c r="I5522" s="178">
        <v>40</v>
      </c>
      <c r="J5522" s="167">
        <v>570.16</v>
      </c>
      <c r="K5522" s="132"/>
      <c r="L5522" s="132"/>
      <c r="M5522" s="132"/>
    </row>
    <row r="5523" spans="1:32" s="1" customFormat="1" ht="14.25" outlineLevel="1">
      <c r="A5523" s="180"/>
      <c r="B5523" s="181"/>
      <c r="C5523" s="181" t="s">
        <v>93</v>
      </c>
      <c r="D5523" s="182" t="s">
        <v>94</v>
      </c>
      <c r="E5523" s="183">
        <v>11.34</v>
      </c>
      <c r="F5523" s="184"/>
      <c r="G5523" s="185" t="s">
        <v>771</v>
      </c>
      <c r="H5523" s="186">
        <v>108.86399999999999</v>
      </c>
      <c r="I5523" s="187"/>
      <c r="J5523" s="186"/>
      <c r="K5523" s="132"/>
      <c r="L5523" s="132"/>
      <c r="M5523" s="132"/>
    </row>
    <row r="5524" spans="1:32" s="1" customFormat="1" ht="15" outlineLevel="1">
      <c r="A5524" s="132"/>
      <c r="B5524" s="132"/>
      <c r="C5524" s="188" t="s">
        <v>95</v>
      </c>
      <c r="D5524" s="132"/>
      <c r="E5524" s="132"/>
      <c r="F5524" s="132"/>
      <c r="G5524" s="245">
        <v>2922.09</v>
      </c>
      <c r="H5524" s="245"/>
      <c r="I5524" s="245">
        <v>2922.09</v>
      </c>
      <c r="J5524" s="245"/>
      <c r="K5524" s="132"/>
      <c r="L5524" s="132"/>
      <c r="M5524" s="132"/>
      <c r="O5524" s="113">
        <v>2922.09</v>
      </c>
      <c r="P5524" s="113">
        <v>2922.09</v>
      </c>
    </row>
    <row r="5525" spans="1:32" s="1" customFormat="1" outlineLevel="1">
      <c r="A5525" s="132"/>
      <c r="B5525" s="132"/>
      <c r="C5525" s="132"/>
      <c r="D5525" s="132"/>
      <c r="E5525" s="132"/>
      <c r="F5525" s="132"/>
      <c r="G5525" s="132"/>
      <c r="H5525" s="132"/>
      <c r="I5525" s="132"/>
      <c r="J5525" s="132"/>
      <c r="K5525" s="132"/>
      <c r="L5525" s="132"/>
      <c r="M5525" s="132"/>
    </row>
    <row r="5526" spans="1:32" s="1" customFormat="1" ht="15" outlineLevel="1">
      <c r="A5526" s="253" t="s">
        <v>2006</v>
      </c>
      <c r="B5526" s="253"/>
      <c r="C5526" s="253"/>
      <c r="D5526" s="253"/>
      <c r="E5526" s="253"/>
      <c r="F5526" s="253"/>
      <c r="G5526" s="245">
        <v>2922.09</v>
      </c>
      <c r="H5526" s="245"/>
      <c r="I5526" s="245">
        <v>2922.09</v>
      </c>
      <c r="J5526" s="245"/>
      <c r="K5526" s="132"/>
      <c r="L5526" s="132"/>
      <c r="M5526" s="132"/>
      <c r="AF5526" s="117" t="s">
        <v>2006</v>
      </c>
    </row>
    <row r="5527" spans="1:32" s="1" customFormat="1" outlineLevel="1">
      <c r="A5527" s="132"/>
      <c r="B5527" s="132"/>
      <c r="C5527" s="132"/>
      <c r="D5527" s="132"/>
      <c r="E5527" s="132"/>
      <c r="F5527" s="132"/>
      <c r="G5527" s="132"/>
      <c r="H5527" s="132"/>
      <c r="I5527" s="132"/>
      <c r="J5527" s="132"/>
      <c r="K5527" s="132"/>
      <c r="L5527" s="132"/>
      <c r="M5527" s="132"/>
    </row>
    <row r="5528" spans="1:32" s="1" customFormat="1" outlineLevel="1">
      <c r="A5528" s="132"/>
      <c r="B5528" s="132"/>
      <c r="C5528" s="132"/>
      <c r="D5528" s="132"/>
      <c r="E5528" s="132"/>
      <c r="F5528" s="132"/>
      <c r="G5528" s="132"/>
      <c r="H5528" s="132"/>
      <c r="I5528" s="132"/>
      <c r="J5528" s="132"/>
      <c r="K5528" s="132"/>
      <c r="L5528" s="132"/>
      <c r="M5528" s="132"/>
    </row>
    <row r="5529" spans="1:32" s="1" customFormat="1" outlineLevel="1">
      <c r="A5529" s="132"/>
      <c r="B5529" s="132"/>
      <c r="C5529" s="132"/>
      <c r="D5529" s="132"/>
      <c r="E5529" s="132"/>
      <c r="F5529" s="132"/>
      <c r="G5529" s="132"/>
      <c r="H5529" s="132"/>
      <c r="I5529" s="132"/>
      <c r="J5529" s="132"/>
      <c r="K5529" s="132"/>
      <c r="L5529" s="132"/>
      <c r="M5529" s="132"/>
    </row>
    <row r="5530" spans="1:32" s="1" customFormat="1" ht="16.5" outlineLevel="1">
      <c r="A5530" s="244" t="s">
        <v>2007</v>
      </c>
      <c r="B5530" s="244"/>
      <c r="C5530" s="244"/>
      <c r="D5530" s="244"/>
      <c r="E5530" s="244"/>
      <c r="F5530" s="244"/>
      <c r="G5530" s="244"/>
      <c r="H5530" s="244"/>
      <c r="I5530" s="244"/>
      <c r="J5530" s="244"/>
      <c r="K5530" s="132"/>
      <c r="L5530" s="132"/>
      <c r="M5530" s="132"/>
      <c r="AE5530" s="97" t="s">
        <v>2007</v>
      </c>
    </row>
    <row r="5531" spans="1:32" s="1" customFormat="1" ht="114" outlineLevel="1">
      <c r="A5531" s="173" t="s">
        <v>436</v>
      </c>
      <c r="B5531" s="174" t="s">
        <v>922</v>
      </c>
      <c r="C5531" s="174" t="s">
        <v>923</v>
      </c>
      <c r="D5531" s="175" t="s">
        <v>924</v>
      </c>
      <c r="E5531" s="168">
        <v>22</v>
      </c>
      <c r="F5531" s="176"/>
      <c r="G5531" s="177"/>
      <c r="H5531" s="167"/>
      <c r="I5531" s="178" t="s">
        <v>98</v>
      </c>
      <c r="J5531" s="167"/>
      <c r="K5531" s="132"/>
      <c r="L5531" s="132"/>
      <c r="M5531" s="132"/>
      <c r="R5531" s="1">
        <v>58.63</v>
      </c>
      <c r="S5531" s="1">
        <v>58.63</v>
      </c>
      <c r="T5531" s="1">
        <v>36.08</v>
      </c>
      <c r="U5531" s="1">
        <v>36.08</v>
      </c>
    </row>
    <row r="5532" spans="1:32" s="1" customFormat="1" ht="14.25" outlineLevel="1">
      <c r="A5532" s="173"/>
      <c r="B5532" s="174"/>
      <c r="C5532" s="174" t="s">
        <v>88</v>
      </c>
      <c r="D5532" s="175"/>
      <c r="E5532" s="168"/>
      <c r="F5532" s="176">
        <v>4.0999999999999996</v>
      </c>
      <c r="G5532" s="177" t="s">
        <v>98</v>
      </c>
      <c r="H5532" s="167">
        <v>90.2</v>
      </c>
      <c r="I5532" s="178">
        <v>1</v>
      </c>
      <c r="J5532" s="167">
        <v>90.2</v>
      </c>
      <c r="K5532" s="132"/>
      <c r="L5532" s="132"/>
      <c r="M5532" s="132"/>
      <c r="Q5532" s="1">
        <v>90.2</v>
      </c>
    </row>
    <row r="5533" spans="1:32" s="1" customFormat="1" ht="14.25" outlineLevel="1">
      <c r="A5533" s="173"/>
      <c r="B5533" s="174"/>
      <c r="C5533" s="174" t="s">
        <v>90</v>
      </c>
      <c r="D5533" s="175" t="s">
        <v>91</v>
      </c>
      <c r="E5533" s="168">
        <v>65</v>
      </c>
      <c r="F5533" s="176"/>
      <c r="G5533" s="177"/>
      <c r="H5533" s="167">
        <v>58.63</v>
      </c>
      <c r="I5533" s="178">
        <v>65</v>
      </c>
      <c r="J5533" s="167">
        <v>58.63</v>
      </c>
      <c r="K5533" s="132"/>
      <c r="L5533" s="132"/>
      <c r="M5533" s="132"/>
    </row>
    <row r="5534" spans="1:32" s="1" customFormat="1" ht="14.25" outlineLevel="1">
      <c r="A5534" s="173"/>
      <c r="B5534" s="174"/>
      <c r="C5534" s="174" t="s">
        <v>92</v>
      </c>
      <c r="D5534" s="175" t="s">
        <v>91</v>
      </c>
      <c r="E5534" s="168">
        <v>40</v>
      </c>
      <c r="F5534" s="176"/>
      <c r="G5534" s="177"/>
      <c r="H5534" s="167">
        <v>36.08</v>
      </c>
      <c r="I5534" s="178">
        <v>40</v>
      </c>
      <c r="J5534" s="167">
        <v>36.08</v>
      </c>
      <c r="K5534" s="132"/>
      <c r="L5534" s="132"/>
      <c r="M5534" s="132"/>
    </row>
    <row r="5535" spans="1:32" s="1" customFormat="1" ht="14.25" outlineLevel="1">
      <c r="A5535" s="180"/>
      <c r="B5535" s="181"/>
      <c r="C5535" s="181" t="s">
        <v>93</v>
      </c>
      <c r="D5535" s="182" t="s">
        <v>94</v>
      </c>
      <c r="E5535" s="183">
        <v>0.32</v>
      </c>
      <c r="F5535" s="184"/>
      <c r="G5535" s="185" t="s">
        <v>98</v>
      </c>
      <c r="H5535" s="186">
        <v>7.04</v>
      </c>
      <c r="I5535" s="187"/>
      <c r="J5535" s="186"/>
      <c r="K5535" s="132"/>
      <c r="L5535" s="132"/>
      <c r="M5535" s="132"/>
    </row>
    <row r="5536" spans="1:32" s="1" customFormat="1" ht="15" outlineLevel="1">
      <c r="A5536" s="132"/>
      <c r="B5536" s="132"/>
      <c r="C5536" s="188" t="s">
        <v>95</v>
      </c>
      <c r="D5536" s="132"/>
      <c r="E5536" s="132"/>
      <c r="F5536" s="132"/>
      <c r="G5536" s="245">
        <v>184.91000000000003</v>
      </c>
      <c r="H5536" s="245"/>
      <c r="I5536" s="245">
        <v>184.91000000000003</v>
      </c>
      <c r="J5536" s="245"/>
      <c r="K5536" s="132"/>
      <c r="L5536" s="132"/>
      <c r="M5536" s="132"/>
      <c r="O5536" s="113">
        <v>184.91000000000003</v>
      </c>
      <c r="P5536" s="113">
        <v>184.91000000000003</v>
      </c>
    </row>
    <row r="5537" spans="1:21" s="1" customFormat="1" ht="42.75" outlineLevel="1">
      <c r="A5537" s="173" t="s">
        <v>440</v>
      </c>
      <c r="B5537" s="174" t="s">
        <v>925</v>
      </c>
      <c r="C5537" s="174" t="s">
        <v>926</v>
      </c>
      <c r="D5537" s="175" t="s">
        <v>927</v>
      </c>
      <c r="E5537" s="168">
        <v>83</v>
      </c>
      <c r="F5537" s="176"/>
      <c r="G5537" s="177"/>
      <c r="H5537" s="167"/>
      <c r="I5537" s="178" t="s">
        <v>98</v>
      </c>
      <c r="J5537" s="167"/>
      <c r="K5537" s="132"/>
      <c r="L5537" s="132"/>
      <c r="M5537" s="132"/>
      <c r="R5537" s="1">
        <v>842.7</v>
      </c>
      <c r="S5537" s="1">
        <v>842.7</v>
      </c>
      <c r="T5537" s="1">
        <v>518.58000000000004</v>
      </c>
      <c r="U5537" s="1">
        <v>518.58000000000004</v>
      </c>
    </row>
    <row r="5538" spans="1:21" s="1" customFormat="1" ht="14.25" outlineLevel="1">
      <c r="A5538" s="173"/>
      <c r="B5538" s="174"/>
      <c r="C5538" s="174" t="s">
        <v>88</v>
      </c>
      <c r="D5538" s="175"/>
      <c r="E5538" s="168"/>
      <c r="F5538" s="176">
        <v>15.62</v>
      </c>
      <c r="G5538" s="177" t="s">
        <v>98</v>
      </c>
      <c r="H5538" s="167">
        <v>1296.46</v>
      </c>
      <c r="I5538" s="178">
        <v>1</v>
      </c>
      <c r="J5538" s="167">
        <v>1296.46</v>
      </c>
      <c r="K5538" s="132"/>
      <c r="L5538" s="132"/>
      <c r="M5538" s="132"/>
      <c r="Q5538" s="1">
        <v>1296.46</v>
      </c>
    </row>
    <row r="5539" spans="1:21" s="1" customFormat="1" ht="14.25" outlineLevel="1">
      <c r="A5539" s="173"/>
      <c r="B5539" s="174"/>
      <c r="C5539" s="174" t="s">
        <v>90</v>
      </c>
      <c r="D5539" s="175" t="s">
        <v>91</v>
      </c>
      <c r="E5539" s="168">
        <v>65</v>
      </c>
      <c r="F5539" s="176"/>
      <c r="G5539" s="177"/>
      <c r="H5539" s="167">
        <v>842.7</v>
      </c>
      <c r="I5539" s="178">
        <v>65</v>
      </c>
      <c r="J5539" s="167">
        <v>842.7</v>
      </c>
      <c r="K5539" s="132"/>
      <c r="L5539" s="132"/>
      <c r="M5539" s="132"/>
    </row>
    <row r="5540" spans="1:21" s="1" customFormat="1" ht="14.25" outlineLevel="1">
      <c r="A5540" s="173"/>
      <c r="B5540" s="174"/>
      <c r="C5540" s="174" t="s">
        <v>92</v>
      </c>
      <c r="D5540" s="175" t="s">
        <v>91</v>
      </c>
      <c r="E5540" s="168">
        <v>40</v>
      </c>
      <c r="F5540" s="176"/>
      <c r="G5540" s="177"/>
      <c r="H5540" s="167">
        <v>518.58000000000004</v>
      </c>
      <c r="I5540" s="178">
        <v>40</v>
      </c>
      <c r="J5540" s="167">
        <v>518.58000000000004</v>
      </c>
      <c r="K5540" s="132"/>
      <c r="L5540" s="132"/>
      <c r="M5540" s="132"/>
    </row>
    <row r="5541" spans="1:21" s="1" customFormat="1" ht="14.25" outlineLevel="1">
      <c r="A5541" s="180"/>
      <c r="B5541" s="181"/>
      <c r="C5541" s="181" t="s">
        <v>93</v>
      </c>
      <c r="D5541" s="182" t="s">
        <v>94</v>
      </c>
      <c r="E5541" s="183">
        <v>1.22</v>
      </c>
      <c r="F5541" s="184"/>
      <c r="G5541" s="185" t="s">
        <v>98</v>
      </c>
      <c r="H5541" s="186">
        <v>101.25999999999999</v>
      </c>
      <c r="I5541" s="187"/>
      <c r="J5541" s="186"/>
      <c r="K5541" s="132"/>
      <c r="L5541" s="132"/>
      <c r="M5541" s="132"/>
    </row>
    <row r="5542" spans="1:21" s="1" customFormat="1" ht="15" outlineLevel="1">
      <c r="A5542" s="132"/>
      <c r="B5542" s="132"/>
      <c r="C5542" s="188" t="s">
        <v>95</v>
      </c>
      <c r="D5542" s="132"/>
      <c r="E5542" s="132"/>
      <c r="F5542" s="132"/>
      <c r="G5542" s="245">
        <v>2657.7400000000002</v>
      </c>
      <c r="H5542" s="245"/>
      <c r="I5542" s="245">
        <v>2657.7400000000002</v>
      </c>
      <c r="J5542" s="245"/>
      <c r="K5542" s="132"/>
      <c r="L5542" s="132"/>
      <c r="M5542" s="132"/>
      <c r="O5542" s="113">
        <v>2657.7400000000002</v>
      </c>
      <c r="P5542" s="113">
        <v>2657.7400000000002</v>
      </c>
    </row>
    <row r="5543" spans="1:21" s="1" customFormat="1" ht="42.75" outlineLevel="1">
      <c r="A5543" s="173" t="s">
        <v>446</v>
      </c>
      <c r="B5543" s="174" t="s">
        <v>928</v>
      </c>
      <c r="C5543" s="174" t="s">
        <v>929</v>
      </c>
      <c r="D5543" s="175" t="s">
        <v>930</v>
      </c>
      <c r="E5543" s="168">
        <v>0.83</v>
      </c>
      <c r="F5543" s="176"/>
      <c r="G5543" s="177"/>
      <c r="H5543" s="167"/>
      <c r="I5543" s="178" t="s">
        <v>98</v>
      </c>
      <c r="J5543" s="167"/>
      <c r="K5543" s="132"/>
      <c r="L5543" s="132"/>
      <c r="M5543" s="132"/>
      <c r="R5543" s="1">
        <v>89.53</v>
      </c>
      <c r="S5543" s="1">
        <v>89.53</v>
      </c>
      <c r="T5543" s="1">
        <v>55.1</v>
      </c>
      <c r="U5543" s="1">
        <v>55.1</v>
      </c>
    </row>
    <row r="5544" spans="1:21" s="1" customFormat="1" outlineLevel="1">
      <c r="A5544" s="132"/>
      <c r="B5544" s="132"/>
      <c r="C5544" s="189" t="s">
        <v>931</v>
      </c>
      <c r="D5544" s="132"/>
      <c r="E5544" s="132"/>
      <c r="F5544" s="132"/>
      <c r="G5544" s="132"/>
      <c r="H5544" s="132"/>
      <c r="I5544" s="132"/>
      <c r="J5544" s="132"/>
      <c r="K5544" s="132"/>
      <c r="L5544" s="132"/>
      <c r="M5544" s="132"/>
    </row>
    <row r="5545" spans="1:21" s="1" customFormat="1" ht="14.25" outlineLevel="1">
      <c r="A5545" s="173"/>
      <c r="B5545" s="174"/>
      <c r="C5545" s="174" t="s">
        <v>88</v>
      </c>
      <c r="D5545" s="175"/>
      <c r="E5545" s="168"/>
      <c r="F5545" s="176">
        <v>165.95</v>
      </c>
      <c r="G5545" s="177" t="s">
        <v>98</v>
      </c>
      <c r="H5545" s="167">
        <v>137.74</v>
      </c>
      <c r="I5545" s="178">
        <v>1</v>
      </c>
      <c r="J5545" s="167">
        <v>137.74</v>
      </c>
      <c r="K5545" s="132"/>
      <c r="L5545" s="132"/>
      <c r="M5545" s="132"/>
      <c r="Q5545" s="1">
        <v>137.74</v>
      </c>
    </row>
    <row r="5546" spans="1:21" s="1" customFormat="1" ht="14.25" outlineLevel="1">
      <c r="A5546" s="173"/>
      <c r="B5546" s="174"/>
      <c r="C5546" s="174" t="s">
        <v>90</v>
      </c>
      <c r="D5546" s="175" t="s">
        <v>91</v>
      </c>
      <c r="E5546" s="168">
        <v>65</v>
      </c>
      <c r="F5546" s="176"/>
      <c r="G5546" s="177"/>
      <c r="H5546" s="167">
        <v>89.53</v>
      </c>
      <c r="I5546" s="178">
        <v>65</v>
      </c>
      <c r="J5546" s="167">
        <v>89.53</v>
      </c>
      <c r="K5546" s="132"/>
      <c r="L5546" s="132"/>
      <c r="M5546" s="132"/>
    </row>
    <row r="5547" spans="1:21" s="1" customFormat="1" ht="14.25" outlineLevel="1">
      <c r="A5547" s="173"/>
      <c r="B5547" s="174"/>
      <c r="C5547" s="174" t="s">
        <v>92</v>
      </c>
      <c r="D5547" s="175" t="s">
        <v>91</v>
      </c>
      <c r="E5547" s="168">
        <v>40</v>
      </c>
      <c r="F5547" s="176"/>
      <c r="G5547" s="177"/>
      <c r="H5547" s="167">
        <v>55.1</v>
      </c>
      <c r="I5547" s="178">
        <v>40</v>
      </c>
      <c r="J5547" s="167">
        <v>55.1</v>
      </c>
      <c r="K5547" s="132"/>
      <c r="L5547" s="132"/>
      <c r="M5547" s="132"/>
    </row>
    <row r="5548" spans="1:21" s="1" customFormat="1" ht="14.25" outlineLevel="1">
      <c r="A5548" s="180"/>
      <c r="B5548" s="181"/>
      <c r="C5548" s="181" t="s">
        <v>93</v>
      </c>
      <c r="D5548" s="182" t="s">
        <v>94</v>
      </c>
      <c r="E5548" s="183">
        <v>12.96</v>
      </c>
      <c r="F5548" s="184"/>
      <c r="G5548" s="185" t="s">
        <v>98</v>
      </c>
      <c r="H5548" s="186">
        <v>10.7568</v>
      </c>
      <c r="I5548" s="187"/>
      <c r="J5548" s="186"/>
      <c r="K5548" s="132"/>
      <c r="L5548" s="132"/>
      <c r="M5548" s="132"/>
    </row>
    <row r="5549" spans="1:21" s="1" customFormat="1" ht="15" outlineLevel="1">
      <c r="A5549" s="132"/>
      <c r="B5549" s="132"/>
      <c r="C5549" s="188" t="s">
        <v>95</v>
      </c>
      <c r="D5549" s="132"/>
      <c r="E5549" s="132"/>
      <c r="F5549" s="132"/>
      <c r="G5549" s="245">
        <v>282.37</v>
      </c>
      <c r="H5549" s="245"/>
      <c r="I5549" s="245">
        <v>282.37</v>
      </c>
      <c r="J5549" s="245"/>
      <c r="K5549" s="132"/>
      <c r="L5549" s="132"/>
      <c r="M5549" s="132"/>
      <c r="O5549" s="113">
        <v>282.37</v>
      </c>
      <c r="P5549" s="113">
        <v>282.37</v>
      </c>
    </row>
    <row r="5550" spans="1:21" s="1" customFormat="1" ht="42.75" outlineLevel="1">
      <c r="A5550" s="173" t="s">
        <v>744</v>
      </c>
      <c r="B5550" s="174" t="s">
        <v>932</v>
      </c>
      <c r="C5550" s="174" t="s">
        <v>933</v>
      </c>
      <c r="D5550" s="175" t="s">
        <v>934</v>
      </c>
      <c r="E5550" s="168">
        <v>83</v>
      </c>
      <c r="F5550" s="176"/>
      <c r="G5550" s="177"/>
      <c r="H5550" s="167"/>
      <c r="I5550" s="178" t="s">
        <v>98</v>
      </c>
      <c r="J5550" s="167"/>
      <c r="K5550" s="132"/>
      <c r="L5550" s="132"/>
      <c r="M5550" s="132"/>
      <c r="R5550" s="1">
        <v>1059.04</v>
      </c>
      <c r="S5550" s="1">
        <v>1059.04</v>
      </c>
      <c r="T5550" s="1">
        <v>651.72</v>
      </c>
      <c r="U5550" s="1">
        <v>651.72</v>
      </c>
    </row>
    <row r="5551" spans="1:21" s="1" customFormat="1" ht="14.25" outlineLevel="1">
      <c r="A5551" s="173"/>
      <c r="B5551" s="174"/>
      <c r="C5551" s="174" t="s">
        <v>88</v>
      </c>
      <c r="D5551" s="175"/>
      <c r="E5551" s="168"/>
      <c r="F5551" s="176">
        <v>19.63</v>
      </c>
      <c r="G5551" s="177" t="s">
        <v>98</v>
      </c>
      <c r="H5551" s="167">
        <v>1629.29</v>
      </c>
      <c r="I5551" s="178">
        <v>1</v>
      </c>
      <c r="J5551" s="167">
        <v>1623.8999999999999</v>
      </c>
      <c r="K5551" s="132"/>
      <c r="L5551" s="132"/>
      <c r="M5551" s="132"/>
      <c r="Q5551" s="1">
        <v>1629.29</v>
      </c>
    </row>
    <row r="5552" spans="1:21" s="1" customFormat="1" ht="14.25" outlineLevel="1">
      <c r="A5552" s="173"/>
      <c r="B5552" s="174"/>
      <c r="C5552" s="174" t="s">
        <v>90</v>
      </c>
      <c r="D5552" s="175" t="s">
        <v>91</v>
      </c>
      <c r="E5552" s="168">
        <v>65</v>
      </c>
      <c r="F5552" s="176"/>
      <c r="G5552" s="177"/>
      <c r="H5552" s="167">
        <v>1059.04</v>
      </c>
      <c r="I5552" s="178">
        <v>65</v>
      </c>
      <c r="J5552" s="167">
        <v>1059.04</v>
      </c>
      <c r="K5552" s="132"/>
      <c r="L5552" s="132"/>
      <c r="M5552" s="132"/>
    </row>
    <row r="5553" spans="1:32" s="1" customFormat="1" ht="14.25" outlineLevel="1">
      <c r="A5553" s="173"/>
      <c r="B5553" s="174"/>
      <c r="C5553" s="174" t="s">
        <v>92</v>
      </c>
      <c r="D5553" s="175" t="s">
        <v>91</v>
      </c>
      <c r="E5553" s="168">
        <v>40</v>
      </c>
      <c r="F5553" s="176"/>
      <c r="G5553" s="177"/>
      <c r="H5553" s="167">
        <v>651.72</v>
      </c>
      <c r="I5553" s="178">
        <v>40</v>
      </c>
      <c r="J5553" s="167">
        <v>651.72</v>
      </c>
      <c r="K5553" s="132"/>
      <c r="L5553" s="132"/>
      <c r="M5553" s="132"/>
    </row>
    <row r="5554" spans="1:32" s="1" customFormat="1" ht="14.25" outlineLevel="1">
      <c r="A5554" s="180"/>
      <c r="B5554" s="181"/>
      <c r="C5554" s="181" t="s">
        <v>93</v>
      </c>
      <c r="D5554" s="182" t="s">
        <v>94</v>
      </c>
      <c r="E5554" s="183">
        <v>1.62</v>
      </c>
      <c r="F5554" s="184"/>
      <c r="G5554" s="185" t="s">
        <v>98</v>
      </c>
      <c r="H5554" s="186">
        <v>134.46</v>
      </c>
      <c r="I5554" s="187"/>
      <c r="J5554" s="186"/>
      <c r="K5554" s="132"/>
      <c r="L5554" s="132"/>
      <c r="M5554" s="132"/>
    </row>
    <row r="5555" spans="1:32" s="1" customFormat="1" ht="15" outlineLevel="1">
      <c r="A5555" s="132"/>
      <c r="B5555" s="132"/>
      <c r="C5555" s="188" t="s">
        <v>95</v>
      </c>
      <c r="D5555" s="132"/>
      <c r="E5555" s="132"/>
      <c r="F5555" s="132"/>
      <c r="G5555" s="245">
        <v>3334.6600000000003</v>
      </c>
      <c r="H5555" s="245"/>
      <c r="I5555" s="245">
        <v>3334.6600000000003</v>
      </c>
      <c r="J5555" s="245"/>
      <c r="K5555" s="132"/>
      <c r="L5555" s="132"/>
      <c r="M5555" s="132"/>
      <c r="O5555" s="113">
        <v>3334.6600000000003</v>
      </c>
      <c r="P5555" s="113">
        <v>3334.6600000000003</v>
      </c>
    </row>
    <row r="5556" spans="1:32" s="1" customFormat="1" outlineLevel="1">
      <c r="A5556" s="132"/>
      <c r="B5556" s="132"/>
      <c r="C5556" s="132"/>
      <c r="D5556" s="132"/>
      <c r="E5556" s="132"/>
      <c r="F5556" s="132"/>
      <c r="G5556" s="132"/>
      <c r="H5556" s="132"/>
      <c r="I5556" s="132"/>
      <c r="J5556" s="132"/>
      <c r="K5556" s="132"/>
      <c r="L5556" s="132"/>
      <c r="M5556" s="132"/>
    </row>
    <row r="5557" spans="1:32" s="1" customFormat="1" ht="15" outlineLevel="1">
      <c r="A5557" s="253" t="s">
        <v>2008</v>
      </c>
      <c r="B5557" s="253"/>
      <c r="C5557" s="253"/>
      <c r="D5557" s="253"/>
      <c r="E5557" s="253"/>
      <c r="F5557" s="253"/>
      <c r="G5557" s="245">
        <v>6459.68</v>
      </c>
      <c r="H5557" s="245"/>
      <c r="I5557" s="245">
        <v>6459.68</v>
      </c>
      <c r="J5557" s="245"/>
      <c r="K5557" s="132"/>
      <c r="L5557" s="132"/>
      <c r="M5557" s="132"/>
      <c r="AF5557" s="117" t="s">
        <v>2008</v>
      </c>
    </row>
    <row r="5558" spans="1:32" s="1" customFormat="1" outlineLevel="1">
      <c r="A5558" s="132"/>
      <c r="B5558" s="132"/>
      <c r="C5558" s="132"/>
      <c r="D5558" s="132"/>
      <c r="E5558" s="132"/>
      <c r="F5558" s="132"/>
      <c r="G5558" s="132"/>
      <c r="H5558" s="132"/>
      <c r="I5558" s="132"/>
      <c r="J5558" s="132"/>
      <c r="K5558" s="132"/>
      <c r="L5558" s="132"/>
      <c r="M5558" s="132"/>
    </row>
    <row r="5559" spans="1:32" s="1" customFormat="1" outlineLevel="1">
      <c r="A5559" s="132"/>
      <c r="B5559" s="132"/>
      <c r="C5559" s="132"/>
      <c r="D5559" s="132"/>
      <c r="E5559" s="132"/>
      <c r="F5559" s="132"/>
      <c r="G5559" s="132"/>
      <c r="H5559" s="132"/>
      <c r="I5559" s="132"/>
      <c r="J5559" s="132"/>
      <c r="K5559" s="132"/>
      <c r="L5559" s="132"/>
      <c r="M5559" s="132"/>
    </row>
    <row r="5560" spans="1:32" s="1" customFormat="1" outlineLevel="1">
      <c r="A5560" s="132"/>
      <c r="B5560" s="132"/>
      <c r="C5560" s="132"/>
      <c r="D5560" s="132"/>
      <c r="E5560" s="132"/>
      <c r="F5560" s="132"/>
      <c r="G5560" s="132"/>
      <c r="H5560" s="132"/>
      <c r="I5560" s="132"/>
      <c r="J5560" s="132"/>
      <c r="K5560" s="132"/>
      <c r="L5560" s="132"/>
      <c r="M5560" s="132"/>
    </row>
    <row r="5561" spans="1:32" s="1" customFormat="1" ht="16.5" outlineLevel="1">
      <c r="A5561" s="244" t="s">
        <v>2009</v>
      </c>
      <c r="B5561" s="244"/>
      <c r="C5561" s="244"/>
      <c r="D5561" s="244"/>
      <c r="E5561" s="244"/>
      <c r="F5561" s="244"/>
      <c r="G5561" s="244"/>
      <c r="H5561" s="244"/>
      <c r="I5561" s="244"/>
      <c r="J5561" s="244"/>
      <c r="K5561" s="132"/>
      <c r="L5561" s="132"/>
      <c r="M5561" s="132"/>
      <c r="AE5561" s="97" t="s">
        <v>2009</v>
      </c>
    </row>
    <row r="5562" spans="1:32" s="1" customFormat="1" ht="57" outlineLevel="1">
      <c r="A5562" s="173" t="s">
        <v>754</v>
      </c>
      <c r="B5562" s="174" t="s">
        <v>2010</v>
      </c>
      <c r="C5562" s="174" t="s">
        <v>2011</v>
      </c>
      <c r="D5562" s="175" t="s">
        <v>2012</v>
      </c>
      <c r="E5562" s="168">
        <v>1</v>
      </c>
      <c r="F5562" s="176"/>
      <c r="G5562" s="177"/>
      <c r="H5562" s="167"/>
      <c r="I5562" s="178" t="s">
        <v>98</v>
      </c>
      <c r="J5562" s="167"/>
      <c r="K5562" s="132"/>
      <c r="L5562" s="132"/>
      <c r="M5562" s="132"/>
      <c r="R5562" s="1">
        <v>13641.16</v>
      </c>
      <c r="S5562" s="1">
        <v>13641.16</v>
      </c>
      <c r="T5562" s="1">
        <v>8394.56</v>
      </c>
      <c r="U5562" s="1">
        <v>8394.56</v>
      </c>
    </row>
    <row r="5563" spans="1:32" s="1" customFormat="1" ht="14.25" outlineLevel="1">
      <c r="A5563" s="173"/>
      <c r="B5563" s="174"/>
      <c r="C5563" s="174" t="s">
        <v>88</v>
      </c>
      <c r="D5563" s="175"/>
      <c r="E5563" s="168"/>
      <c r="F5563" s="176">
        <v>26233</v>
      </c>
      <c r="G5563" s="177" t="s">
        <v>2013</v>
      </c>
      <c r="H5563" s="167">
        <v>20986.400000000001</v>
      </c>
      <c r="I5563" s="178">
        <v>1</v>
      </c>
      <c r="J5563" s="167">
        <v>20986.400000000001</v>
      </c>
      <c r="K5563" s="132"/>
      <c r="L5563" s="132"/>
      <c r="M5563" s="132"/>
      <c r="Q5563" s="1">
        <v>20986.400000000001</v>
      </c>
    </row>
    <row r="5564" spans="1:32" s="1" customFormat="1" ht="14.25" outlineLevel="1">
      <c r="A5564" s="173"/>
      <c r="B5564" s="174"/>
      <c r="C5564" s="174" t="s">
        <v>90</v>
      </c>
      <c r="D5564" s="175" t="s">
        <v>91</v>
      </c>
      <c r="E5564" s="168">
        <v>65</v>
      </c>
      <c r="F5564" s="176"/>
      <c r="G5564" s="177"/>
      <c r="H5564" s="167">
        <v>13641.16</v>
      </c>
      <c r="I5564" s="178">
        <v>65</v>
      </c>
      <c r="J5564" s="167">
        <v>13641.16</v>
      </c>
      <c r="K5564" s="132"/>
      <c r="L5564" s="132"/>
      <c r="M5564" s="132"/>
    </row>
    <row r="5565" spans="1:32" s="1" customFormat="1" ht="14.25" outlineLevel="1">
      <c r="A5565" s="173"/>
      <c r="B5565" s="174"/>
      <c r="C5565" s="174" t="s">
        <v>92</v>
      </c>
      <c r="D5565" s="175" t="s">
        <v>91</v>
      </c>
      <c r="E5565" s="168">
        <v>40</v>
      </c>
      <c r="F5565" s="176"/>
      <c r="G5565" s="177"/>
      <c r="H5565" s="167">
        <v>8394.56</v>
      </c>
      <c r="I5565" s="178">
        <v>40</v>
      </c>
      <c r="J5565" s="167">
        <v>8394.56</v>
      </c>
      <c r="K5565" s="132"/>
      <c r="L5565" s="132"/>
      <c r="M5565" s="132"/>
    </row>
    <row r="5566" spans="1:32" s="1" customFormat="1" ht="14.25" outlineLevel="1">
      <c r="A5566" s="180"/>
      <c r="B5566" s="181"/>
      <c r="C5566" s="181" t="s">
        <v>93</v>
      </c>
      <c r="D5566" s="182" t="s">
        <v>94</v>
      </c>
      <c r="E5566" s="183">
        <v>1850</v>
      </c>
      <c r="F5566" s="184"/>
      <c r="G5566" s="185" t="s">
        <v>2013</v>
      </c>
      <c r="H5566" s="186">
        <v>1480</v>
      </c>
      <c r="I5566" s="187"/>
      <c r="J5566" s="186"/>
      <c r="K5566" s="132"/>
      <c r="L5566" s="132"/>
      <c r="M5566" s="132"/>
    </row>
    <row r="5567" spans="1:32" s="1" customFormat="1" ht="15" outlineLevel="1">
      <c r="A5567" s="132"/>
      <c r="B5567" s="132"/>
      <c r="C5567" s="188" t="s">
        <v>95</v>
      </c>
      <c r="D5567" s="132"/>
      <c r="E5567" s="132"/>
      <c r="F5567" s="132"/>
      <c r="G5567" s="245">
        <v>43022.12</v>
      </c>
      <c r="H5567" s="245"/>
      <c r="I5567" s="245">
        <v>43022.12</v>
      </c>
      <c r="J5567" s="245"/>
      <c r="K5567" s="132"/>
      <c r="L5567" s="132"/>
      <c r="M5567" s="132"/>
      <c r="O5567" s="113">
        <v>43022.12</v>
      </c>
      <c r="P5567" s="113">
        <v>43022.12</v>
      </c>
    </row>
    <row r="5568" spans="1:32" s="1" customFormat="1" ht="71.25" outlineLevel="1">
      <c r="A5568" s="173" t="s">
        <v>461</v>
      </c>
      <c r="B5568" s="174" t="s">
        <v>2014</v>
      </c>
      <c r="C5568" s="174" t="s">
        <v>2015</v>
      </c>
      <c r="D5568" s="175" t="s">
        <v>2016</v>
      </c>
      <c r="E5568" s="168">
        <v>56</v>
      </c>
      <c r="F5568" s="176"/>
      <c r="G5568" s="177"/>
      <c r="H5568" s="167"/>
      <c r="I5568" s="178" t="s">
        <v>98</v>
      </c>
      <c r="J5568" s="167"/>
      <c r="K5568" s="132"/>
      <c r="L5568" s="132"/>
      <c r="M5568" s="132"/>
      <c r="R5568" s="1">
        <v>2142.94</v>
      </c>
      <c r="S5568" s="1">
        <v>2142.94</v>
      </c>
      <c r="T5568" s="1">
        <v>1318.73</v>
      </c>
      <c r="U5568" s="1">
        <v>1318.73</v>
      </c>
    </row>
    <row r="5569" spans="1:32" s="1" customFormat="1" ht="14.25" outlineLevel="1">
      <c r="A5569" s="173"/>
      <c r="B5569" s="174"/>
      <c r="C5569" s="174" t="s">
        <v>88</v>
      </c>
      <c r="D5569" s="175"/>
      <c r="E5569" s="168"/>
      <c r="F5569" s="176">
        <v>73.59</v>
      </c>
      <c r="G5569" s="177" t="s">
        <v>2013</v>
      </c>
      <c r="H5569" s="167">
        <v>3296.83</v>
      </c>
      <c r="I5569" s="178">
        <v>1</v>
      </c>
      <c r="J5569" s="167">
        <v>3296.83</v>
      </c>
      <c r="K5569" s="132"/>
      <c r="L5569" s="132"/>
      <c r="M5569" s="132"/>
      <c r="Q5569" s="1">
        <v>3296.83</v>
      </c>
    </row>
    <row r="5570" spans="1:32" s="1" customFormat="1" ht="14.25" outlineLevel="1">
      <c r="A5570" s="173"/>
      <c r="B5570" s="174"/>
      <c r="C5570" s="174" t="s">
        <v>90</v>
      </c>
      <c r="D5570" s="175" t="s">
        <v>91</v>
      </c>
      <c r="E5570" s="168">
        <v>65</v>
      </c>
      <c r="F5570" s="176"/>
      <c r="G5570" s="177"/>
      <c r="H5570" s="167">
        <v>2142.94</v>
      </c>
      <c r="I5570" s="178">
        <v>65</v>
      </c>
      <c r="J5570" s="167">
        <v>2142.94</v>
      </c>
      <c r="K5570" s="132"/>
      <c r="L5570" s="132"/>
      <c r="M5570" s="132"/>
    </row>
    <row r="5571" spans="1:32" s="1" customFormat="1" ht="14.25" outlineLevel="1">
      <c r="A5571" s="173"/>
      <c r="B5571" s="174"/>
      <c r="C5571" s="174" t="s">
        <v>92</v>
      </c>
      <c r="D5571" s="175" t="s">
        <v>91</v>
      </c>
      <c r="E5571" s="168">
        <v>40</v>
      </c>
      <c r="F5571" s="176"/>
      <c r="G5571" s="177"/>
      <c r="H5571" s="167">
        <v>1318.73</v>
      </c>
      <c r="I5571" s="178">
        <v>40</v>
      </c>
      <c r="J5571" s="167">
        <v>1318.73</v>
      </c>
      <c r="K5571" s="132"/>
      <c r="L5571" s="132"/>
      <c r="M5571" s="132"/>
    </row>
    <row r="5572" spans="1:32" s="1" customFormat="1" ht="14.25" outlineLevel="1">
      <c r="A5572" s="180"/>
      <c r="B5572" s="181"/>
      <c r="C5572" s="181" t="s">
        <v>93</v>
      </c>
      <c r="D5572" s="182" t="s">
        <v>94</v>
      </c>
      <c r="E5572" s="183">
        <v>5.19</v>
      </c>
      <c r="F5572" s="184"/>
      <c r="G5572" s="185" t="s">
        <v>2013</v>
      </c>
      <c r="H5572" s="186">
        <v>232.512</v>
      </c>
      <c r="I5572" s="187"/>
      <c r="J5572" s="186"/>
      <c r="K5572" s="132"/>
      <c r="L5572" s="132"/>
      <c r="M5572" s="132"/>
    </row>
    <row r="5573" spans="1:32" s="1" customFormat="1" ht="15" outlineLevel="1">
      <c r="A5573" s="132"/>
      <c r="B5573" s="132"/>
      <c r="C5573" s="188" t="s">
        <v>95</v>
      </c>
      <c r="D5573" s="132"/>
      <c r="E5573" s="132"/>
      <c r="F5573" s="132"/>
      <c r="G5573" s="245">
        <v>6758.5</v>
      </c>
      <c r="H5573" s="245"/>
      <c r="I5573" s="245">
        <v>6758.5</v>
      </c>
      <c r="J5573" s="245"/>
      <c r="K5573" s="132"/>
      <c r="L5573" s="132"/>
      <c r="M5573" s="132"/>
      <c r="O5573" s="113">
        <v>6758.5</v>
      </c>
      <c r="P5573" s="113">
        <v>6758.5</v>
      </c>
    </row>
    <row r="5574" spans="1:32" s="1" customFormat="1" outlineLevel="1">
      <c r="A5574" s="132"/>
      <c r="B5574" s="132"/>
      <c r="C5574" s="132"/>
      <c r="D5574" s="132"/>
      <c r="E5574" s="132"/>
      <c r="F5574" s="132"/>
      <c r="G5574" s="132"/>
      <c r="H5574" s="132"/>
      <c r="I5574" s="132"/>
      <c r="J5574" s="132"/>
      <c r="K5574" s="132"/>
      <c r="L5574" s="132"/>
      <c r="M5574" s="132"/>
    </row>
    <row r="5575" spans="1:32" s="1" customFormat="1" ht="15" outlineLevel="1">
      <c r="A5575" s="253" t="s">
        <v>2017</v>
      </c>
      <c r="B5575" s="253"/>
      <c r="C5575" s="253"/>
      <c r="D5575" s="253"/>
      <c r="E5575" s="253"/>
      <c r="F5575" s="253"/>
      <c r="G5575" s="245">
        <v>49780.62</v>
      </c>
      <c r="H5575" s="245"/>
      <c r="I5575" s="245">
        <v>49780.62</v>
      </c>
      <c r="J5575" s="245"/>
      <c r="K5575" s="132"/>
      <c r="L5575" s="132"/>
      <c r="M5575" s="132"/>
      <c r="AF5575" s="117" t="s">
        <v>2017</v>
      </c>
    </row>
    <row r="5576" spans="1:32" s="1" customFormat="1" outlineLevel="1">
      <c r="A5576" s="132"/>
      <c r="B5576" s="132"/>
      <c r="C5576" s="132"/>
      <c r="D5576" s="132"/>
      <c r="E5576" s="132"/>
      <c r="F5576" s="132"/>
      <c r="G5576" s="132"/>
      <c r="H5576" s="132"/>
      <c r="I5576" s="132"/>
      <c r="J5576" s="132"/>
      <c r="K5576" s="132"/>
      <c r="L5576" s="132"/>
      <c r="M5576" s="132"/>
    </row>
    <row r="5577" spans="1:32" s="1" customFormat="1" outlineLevel="1">
      <c r="A5577" s="132"/>
      <c r="B5577" s="132"/>
      <c r="C5577" s="132"/>
      <c r="D5577" s="132"/>
      <c r="E5577" s="132"/>
      <c r="F5577" s="132"/>
      <c r="G5577" s="132"/>
      <c r="H5577" s="132"/>
      <c r="I5577" s="132"/>
      <c r="J5577" s="132"/>
      <c r="K5577" s="132"/>
      <c r="L5577" s="132"/>
      <c r="M5577" s="132"/>
    </row>
    <row r="5578" spans="1:32" s="1" customFormat="1" outlineLevel="1">
      <c r="A5578" s="132"/>
      <c r="B5578" s="132"/>
      <c r="C5578" s="132"/>
      <c r="D5578" s="132"/>
      <c r="E5578" s="132"/>
      <c r="F5578" s="132"/>
      <c r="G5578" s="132"/>
      <c r="H5578" s="132"/>
      <c r="I5578" s="132"/>
      <c r="J5578" s="132"/>
      <c r="K5578" s="132"/>
      <c r="L5578" s="132"/>
      <c r="M5578" s="132"/>
    </row>
    <row r="5579" spans="1:32" s="1" customFormat="1" ht="15" outlineLevel="1">
      <c r="A5579" s="253" t="s">
        <v>822</v>
      </c>
      <c r="B5579" s="253"/>
      <c r="C5579" s="253"/>
      <c r="D5579" s="253"/>
      <c r="E5579" s="253"/>
      <c r="F5579" s="253"/>
      <c r="G5579" s="245">
        <v>77340.42</v>
      </c>
      <c r="H5579" s="245"/>
      <c r="I5579" s="245">
        <v>77340.42</v>
      </c>
      <c r="J5579" s="245"/>
      <c r="K5579" s="132"/>
      <c r="L5579" s="132"/>
      <c r="M5579" s="132"/>
      <c r="AF5579" s="117" t="s">
        <v>822</v>
      </c>
    </row>
    <row r="5580" spans="1:32" s="1" customFormat="1" outlineLevel="1">
      <c r="A5580" s="132"/>
      <c r="B5580" s="132"/>
      <c r="C5580" s="132"/>
      <c r="D5580" s="132"/>
      <c r="E5580" s="132"/>
      <c r="F5580" s="132"/>
      <c r="G5580" s="132"/>
      <c r="H5580" s="132"/>
      <c r="I5580" s="132"/>
      <c r="J5580" s="132"/>
      <c r="K5580" s="132"/>
      <c r="L5580" s="132"/>
      <c r="M5580" s="132"/>
    </row>
    <row r="5581" spans="1:32" s="1" customFormat="1" outlineLevel="1">
      <c r="A5581" s="132"/>
      <c r="B5581" s="132"/>
      <c r="C5581" s="132"/>
      <c r="D5581" s="132"/>
      <c r="E5581" s="132"/>
      <c r="F5581" s="132"/>
      <c r="G5581" s="132"/>
      <c r="H5581" s="132"/>
      <c r="I5581" s="132"/>
      <c r="J5581" s="132"/>
      <c r="K5581" s="132"/>
      <c r="L5581" s="132"/>
      <c r="M5581" s="132"/>
    </row>
    <row r="5582" spans="1:32" s="1" customFormat="1" outlineLevel="1">
      <c r="A5582" s="132"/>
      <c r="B5582" s="132"/>
      <c r="C5582" s="132"/>
      <c r="D5582" s="132"/>
      <c r="E5582" s="132"/>
      <c r="F5582" s="132"/>
      <c r="G5582" s="132"/>
      <c r="H5582" s="132"/>
      <c r="I5582" s="132"/>
      <c r="J5582" s="132"/>
      <c r="K5582" s="132"/>
      <c r="L5582" s="132"/>
      <c r="M5582" s="132"/>
    </row>
    <row r="5583" spans="1:32" s="1" customFormat="1" ht="15" customHeight="1" outlineLevel="1">
      <c r="A5583" s="240" t="s">
        <v>2018</v>
      </c>
      <c r="B5583" s="240"/>
      <c r="C5583" s="240"/>
      <c r="D5583" s="240"/>
      <c r="E5583" s="240"/>
      <c r="F5583" s="240"/>
      <c r="G5583" s="245">
        <v>77340.42</v>
      </c>
      <c r="H5583" s="245"/>
      <c r="I5583" s="245">
        <v>77340.42</v>
      </c>
      <c r="J5583" s="245"/>
      <c r="K5583" s="132"/>
      <c r="L5583" s="132"/>
      <c r="M5583" s="132"/>
      <c r="AF5583" s="117" t="s">
        <v>2019</v>
      </c>
    </row>
    <row r="5584" spans="1:32" outlineLevel="1"/>
    <row r="5585" spans="1:34" ht="14.25" outlineLevel="1">
      <c r="C5585" s="235" t="s">
        <v>148</v>
      </c>
      <c r="D5585" s="235"/>
      <c r="E5585" s="235"/>
      <c r="F5585" s="235"/>
      <c r="G5585" s="235"/>
      <c r="H5585" s="235"/>
      <c r="I5585" s="241"/>
      <c r="J5585" s="241"/>
      <c r="AH5585" s="84" t="s">
        <v>148</v>
      </c>
    </row>
    <row r="5586" spans="1:34" ht="14.25" outlineLevel="1">
      <c r="C5586" s="235" t="s">
        <v>149</v>
      </c>
      <c r="D5586" s="235"/>
      <c r="E5586" s="235"/>
      <c r="F5586" s="235"/>
      <c r="G5586" s="235"/>
      <c r="H5586" s="235"/>
      <c r="I5586" s="241"/>
      <c r="J5586" s="241"/>
      <c r="AH5586" s="84" t="s">
        <v>149</v>
      </c>
    </row>
    <row r="5587" spans="1:34" ht="14.25" outlineLevel="1">
      <c r="C5587" s="235" t="s">
        <v>150</v>
      </c>
      <c r="D5587" s="235"/>
      <c r="E5587" s="235"/>
      <c r="F5587" s="235"/>
      <c r="G5587" s="235"/>
      <c r="H5587" s="235"/>
      <c r="I5587" s="241"/>
      <c r="J5587" s="241"/>
      <c r="AH5587" s="84" t="s">
        <v>150</v>
      </c>
    </row>
    <row r="5588" spans="1:34" ht="14.25" outlineLevel="1">
      <c r="C5588" s="235" t="s">
        <v>151</v>
      </c>
      <c r="D5588" s="235"/>
      <c r="E5588" s="235"/>
      <c r="F5588" s="235"/>
      <c r="G5588" s="235"/>
      <c r="H5588" s="235"/>
      <c r="I5588" s="241">
        <v>77340.42</v>
      </c>
      <c r="J5588" s="241"/>
      <c r="M5588" s="195"/>
      <c r="AH5588" s="84" t="s">
        <v>151</v>
      </c>
    </row>
    <row r="5589" spans="1:34" ht="14.25" outlineLevel="1">
      <c r="C5589" s="235" t="s">
        <v>152</v>
      </c>
      <c r="D5589" s="235"/>
      <c r="E5589" s="235"/>
      <c r="F5589" s="235"/>
      <c r="G5589" s="235"/>
      <c r="H5589" s="235"/>
      <c r="I5589" s="241">
        <v>77340.42</v>
      </c>
      <c r="J5589" s="241"/>
      <c r="AH5589" s="84" t="s">
        <v>152</v>
      </c>
    </row>
    <row r="5590" spans="1:34" ht="14.25" outlineLevel="1">
      <c r="C5590" s="127"/>
      <c r="D5590" s="127"/>
      <c r="E5590" s="127"/>
      <c r="F5590" s="127"/>
      <c r="G5590" s="127"/>
      <c r="H5590" s="127"/>
      <c r="I5590" s="128"/>
      <c r="J5590" s="128"/>
      <c r="AH5590" s="84"/>
    </row>
    <row r="5591" spans="1:34" ht="30" outlineLevel="1">
      <c r="C5591" s="130" t="s">
        <v>299</v>
      </c>
      <c r="D5591" s="127"/>
      <c r="E5591" s="127"/>
      <c r="F5591" s="127"/>
      <c r="G5591" s="127"/>
      <c r="H5591" s="127"/>
      <c r="I5591" s="128"/>
      <c r="J5591" s="128"/>
      <c r="AH5591" s="84"/>
    </row>
    <row r="5592" spans="1:34" ht="14.25" outlineLevel="1">
      <c r="C5592" s="235" t="s">
        <v>300</v>
      </c>
      <c r="D5592" s="235"/>
      <c r="E5592" s="235"/>
      <c r="F5592" s="235"/>
      <c r="G5592" s="235"/>
      <c r="H5592" s="235"/>
      <c r="I5592" s="128"/>
      <c r="J5592" s="128">
        <v>0</v>
      </c>
      <c r="AH5592" s="84"/>
    </row>
    <row r="5593" spans="1:34" ht="14.25" outlineLevel="1">
      <c r="C5593" s="235" t="s">
        <v>301</v>
      </c>
      <c r="D5593" s="235"/>
      <c r="E5593" s="235"/>
      <c r="F5593" s="235"/>
      <c r="G5593" s="235"/>
      <c r="H5593" s="235"/>
      <c r="I5593" s="128"/>
      <c r="J5593" s="128">
        <v>0</v>
      </c>
      <c r="AH5593" s="84"/>
    </row>
    <row r="5594" spans="1:34" ht="14.25" outlineLevel="1">
      <c r="C5594" s="235" t="s">
        <v>302</v>
      </c>
      <c r="D5594" s="235"/>
      <c r="E5594" s="235"/>
      <c r="F5594" s="235"/>
      <c r="G5594" s="235"/>
      <c r="H5594" s="235"/>
      <c r="I5594" s="128"/>
      <c r="J5594" s="128">
        <v>0</v>
      </c>
      <c r="AH5594" s="84"/>
    </row>
    <row r="5595" spans="1:34" ht="14.25" outlineLevel="1">
      <c r="C5595" s="235" t="s">
        <v>303</v>
      </c>
      <c r="D5595" s="235"/>
      <c r="E5595" s="235"/>
      <c r="F5595" s="235"/>
      <c r="G5595" s="235"/>
      <c r="H5595" s="235"/>
      <c r="I5595" s="128"/>
      <c r="J5595" s="128">
        <v>1383620.11</v>
      </c>
      <c r="AH5595" s="84"/>
    </row>
    <row r="5596" spans="1:34" ht="15" outlineLevel="1">
      <c r="C5596" s="240" t="s">
        <v>152</v>
      </c>
      <c r="D5596" s="240"/>
      <c r="E5596" s="240"/>
      <c r="F5596" s="240"/>
      <c r="G5596" s="240"/>
      <c r="H5596" s="240"/>
      <c r="I5596" s="131"/>
      <c r="J5596" s="131">
        <v>1383620.11</v>
      </c>
      <c r="AH5596" s="84"/>
    </row>
    <row r="5597" spans="1:34" s="1" customFormat="1">
      <c r="A5597" s="132"/>
      <c r="B5597" s="132"/>
      <c r="C5597" s="132"/>
      <c r="D5597" s="132"/>
      <c r="E5597" s="132"/>
      <c r="F5597" s="132"/>
      <c r="G5597" s="132"/>
      <c r="H5597" s="132"/>
      <c r="I5597" s="132"/>
      <c r="J5597" s="132"/>
      <c r="K5597" s="132"/>
      <c r="L5597" s="132"/>
      <c r="M5597" s="132"/>
    </row>
    <row r="5598" spans="1:34" ht="15">
      <c r="C5598" s="130" t="s">
        <v>2020</v>
      </c>
    </row>
    <row r="5600" spans="1:34" ht="15">
      <c r="C5600" s="130" t="s">
        <v>2021</v>
      </c>
      <c r="D5600" s="127"/>
      <c r="E5600" s="127"/>
      <c r="F5600" s="127"/>
      <c r="G5600" s="127"/>
      <c r="H5600" s="127"/>
      <c r="I5600" s="128"/>
      <c r="J5600" s="128"/>
      <c r="AH5600" s="84"/>
    </row>
    <row r="5601" spans="1:34" ht="14.25">
      <c r="C5601" s="235" t="s">
        <v>148</v>
      </c>
      <c r="D5601" s="235"/>
      <c r="E5601" s="235"/>
      <c r="F5601" s="235"/>
      <c r="G5601" s="235"/>
      <c r="H5601" s="235"/>
      <c r="I5601" s="241">
        <f>'ОС (баз)'!F37</f>
        <v>1647766.55</v>
      </c>
      <c r="J5601" s="241"/>
      <c r="AH5601" s="84" t="s">
        <v>148</v>
      </c>
    </row>
    <row r="5602" spans="1:34" ht="14.25">
      <c r="C5602" s="235" t="s">
        <v>149</v>
      </c>
      <c r="D5602" s="235"/>
      <c r="E5602" s="235"/>
      <c r="F5602" s="235"/>
      <c r="G5602" s="235"/>
      <c r="H5602" s="235"/>
      <c r="I5602" s="241">
        <f>'ОС (баз)'!D37</f>
        <v>1726446.39</v>
      </c>
      <c r="J5602" s="241"/>
      <c r="AH5602" s="84" t="s">
        <v>149</v>
      </c>
    </row>
    <row r="5603" spans="1:34" ht="14.25">
      <c r="C5603" s="235" t="s">
        <v>150</v>
      </c>
      <c r="D5603" s="235"/>
      <c r="E5603" s="235"/>
      <c r="F5603" s="235"/>
      <c r="G5603" s="235"/>
      <c r="H5603" s="235"/>
      <c r="I5603" s="241">
        <f>'ОС (баз)'!E37</f>
        <v>633230.3899999999</v>
      </c>
      <c r="J5603" s="241"/>
      <c r="AH5603" s="84" t="s">
        <v>150</v>
      </c>
    </row>
    <row r="5604" spans="1:34" ht="14.25">
      <c r="C5604" s="235" t="s">
        <v>151</v>
      </c>
      <c r="D5604" s="235"/>
      <c r="E5604" s="235"/>
      <c r="F5604" s="235"/>
      <c r="G5604" s="235"/>
      <c r="H5604" s="235"/>
      <c r="I5604" s="241">
        <f>'ОС (баз)'!G37</f>
        <v>77340.42</v>
      </c>
      <c r="J5604" s="241"/>
      <c r="M5604" s="195"/>
      <c r="AH5604" s="84" t="s">
        <v>151</v>
      </c>
    </row>
    <row r="5605" spans="1:34" ht="14.25">
      <c r="C5605" s="235" t="s">
        <v>152</v>
      </c>
      <c r="D5605" s="235"/>
      <c r="E5605" s="235"/>
      <c r="F5605" s="235"/>
      <c r="G5605" s="235"/>
      <c r="H5605" s="235"/>
      <c r="I5605" s="241">
        <f>SUM(I5601:J5604)</f>
        <v>4084783.75</v>
      </c>
      <c r="J5605" s="241"/>
      <c r="AH5605" s="84" t="s">
        <v>152</v>
      </c>
    </row>
    <row r="5606" spans="1:34" ht="14.25">
      <c r="C5606" s="127"/>
      <c r="D5606" s="127"/>
      <c r="E5606" s="127"/>
      <c r="F5606" s="127"/>
      <c r="G5606" s="127"/>
      <c r="H5606" s="127"/>
      <c r="I5606" s="128"/>
      <c r="J5606" s="128"/>
      <c r="AH5606" s="84"/>
    </row>
    <row r="5607" spans="1:34" ht="30">
      <c r="C5607" s="130" t="s">
        <v>299</v>
      </c>
      <c r="D5607" s="127"/>
      <c r="E5607" s="127"/>
      <c r="F5607" s="127"/>
      <c r="G5607" s="127"/>
      <c r="H5607" s="127"/>
      <c r="I5607" s="128"/>
      <c r="J5607" s="128"/>
      <c r="AH5607" s="84"/>
    </row>
    <row r="5608" spans="1:34" ht="14.25">
      <c r="C5608" s="235" t="s">
        <v>300</v>
      </c>
      <c r="D5608" s="235"/>
      <c r="E5608" s="235"/>
      <c r="F5608" s="235"/>
      <c r="G5608" s="235"/>
      <c r="H5608" s="235"/>
      <c r="I5608" s="241">
        <f>ROUND(I5601*3.58,2)</f>
        <v>5899004.25</v>
      </c>
      <c r="J5608" s="241"/>
      <c r="AH5608" s="84"/>
    </row>
    <row r="5609" spans="1:34" ht="14.25">
      <c r="C5609" s="235" t="s">
        <v>301</v>
      </c>
      <c r="D5609" s="235"/>
      <c r="E5609" s="235"/>
      <c r="F5609" s="235"/>
      <c r="G5609" s="235"/>
      <c r="H5609" s="235"/>
      <c r="I5609" s="241">
        <f>ROUND(I5602*7.1,2)</f>
        <v>12257769.369999999</v>
      </c>
      <c r="J5609" s="241"/>
      <c r="AH5609" s="84"/>
    </row>
    <row r="5610" spans="1:34" ht="14.25">
      <c r="C5610" s="235" t="s">
        <v>302</v>
      </c>
      <c r="D5610" s="235"/>
      <c r="E5610" s="235"/>
      <c r="F5610" s="235"/>
      <c r="G5610" s="235"/>
      <c r="H5610" s="235"/>
      <c r="I5610" s="241">
        <f>ROUND(I5603*7.1,2)</f>
        <v>4495935.7699999996</v>
      </c>
      <c r="J5610" s="241"/>
      <c r="AH5610" s="84"/>
    </row>
    <row r="5611" spans="1:34" ht="14.25">
      <c r="C5611" s="235" t="s">
        <v>303</v>
      </c>
      <c r="D5611" s="235"/>
      <c r="E5611" s="235"/>
      <c r="F5611" s="235"/>
      <c r="G5611" s="235"/>
      <c r="H5611" s="235"/>
      <c r="I5611" s="241">
        <f>ROUND(I5604*17.89,2)</f>
        <v>1383620.11</v>
      </c>
      <c r="J5611" s="241"/>
      <c r="AH5611" s="84"/>
    </row>
    <row r="5612" spans="1:34" ht="15">
      <c r="C5612" s="240" t="s">
        <v>152</v>
      </c>
      <c r="D5612" s="240"/>
      <c r="E5612" s="240"/>
      <c r="F5612" s="240"/>
      <c r="G5612" s="240"/>
      <c r="H5612" s="240"/>
      <c r="I5612" s="225">
        <f>SUM(I5608:J5611)</f>
        <v>24036329.499999996</v>
      </c>
      <c r="J5612" s="225"/>
      <c r="AH5612" s="84"/>
    </row>
    <row r="5614" spans="1:34" ht="45">
      <c r="B5614" s="196" t="s">
        <v>6</v>
      </c>
      <c r="C5614" s="256" t="s">
        <v>7</v>
      </c>
      <c r="D5614" s="256"/>
      <c r="E5614" s="256"/>
      <c r="F5614" s="256"/>
      <c r="G5614" s="256"/>
      <c r="H5614" s="256"/>
      <c r="I5614" s="254">
        <f>ROUND((I5609+I5610)*0.022*0.8,2)</f>
        <v>294865.21000000002</v>
      </c>
      <c r="J5614" s="254"/>
      <c r="AH5614" s="84"/>
    </row>
    <row r="5615" spans="1:34" s="123" customFormat="1" ht="33.75">
      <c r="A5615" s="197"/>
      <c r="B5615" s="198" t="s">
        <v>8</v>
      </c>
      <c r="C5615" s="256" t="s">
        <v>9</v>
      </c>
      <c r="D5615" s="256"/>
      <c r="E5615" s="256"/>
      <c r="F5615" s="256"/>
      <c r="G5615" s="256"/>
      <c r="H5615" s="256"/>
      <c r="I5615" s="254">
        <f>ROUND((I5609+I5610+I5614)*0.026,2)</f>
        <v>443262.83</v>
      </c>
      <c r="J5615" s="254"/>
      <c r="K5615" s="197"/>
      <c r="L5615" s="197"/>
      <c r="M5615" s="197"/>
      <c r="AH5615" s="124"/>
    </row>
    <row r="5616" spans="1:34" s="123" customFormat="1" ht="22.5">
      <c r="A5616" s="197"/>
      <c r="B5616" s="198" t="s">
        <v>10</v>
      </c>
      <c r="C5616" s="256" t="s">
        <v>11</v>
      </c>
      <c r="D5616" s="256"/>
      <c r="E5616" s="256"/>
      <c r="F5616" s="256"/>
      <c r="G5616" s="256"/>
      <c r="H5616" s="256"/>
      <c r="I5616" s="254">
        <f>ROUND((I5609+I5610+I5614+I5615)*0.03,2)-0.01</f>
        <v>524754.99</v>
      </c>
      <c r="J5616" s="254"/>
      <c r="K5616" s="197"/>
      <c r="L5616" s="197"/>
      <c r="M5616" s="197"/>
      <c r="AH5616" s="124"/>
    </row>
    <row r="5617" spans="1:37" s="123" customFormat="1" ht="14.25">
      <c r="A5617" s="197"/>
      <c r="B5617" s="198"/>
      <c r="C5617" s="256" t="s">
        <v>2022</v>
      </c>
      <c r="D5617" s="256"/>
      <c r="E5617" s="256"/>
      <c r="F5617" s="256"/>
      <c r="G5617" s="256"/>
      <c r="H5617" s="256"/>
      <c r="I5617" s="254">
        <f>I5612+I5614+I5615+I5616</f>
        <v>25299212.529999994</v>
      </c>
      <c r="J5617" s="254"/>
      <c r="K5617" s="197"/>
      <c r="L5617" s="197"/>
      <c r="M5617" s="197"/>
      <c r="AH5617" s="124"/>
    </row>
    <row r="5618" spans="1:37" s="123" customFormat="1" ht="14.25">
      <c r="A5618" s="197"/>
      <c r="B5618" s="198"/>
      <c r="C5618" s="256" t="s">
        <v>12</v>
      </c>
      <c r="D5618" s="256"/>
      <c r="E5618" s="256"/>
      <c r="F5618" s="256"/>
      <c r="G5618" s="256"/>
      <c r="H5618" s="256"/>
      <c r="I5618" s="254">
        <f>ROUND(I5617*0.18,2)</f>
        <v>4553858.26</v>
      </c>
      <c r="J5618" s="254"/>
      <c r="K5618" s="197"/>
      <c r="L5618" s="197"/>
      <c r="M5618" s="197"/>
      <c r="AH5618" s="124"/>
    </row>
    <row r="5619" spans="1:37" s="123" customFormat="1" ht="15">
      <c r="A5619" s="197"/>
      <c r="B5619" s="198"/>
      <c r="C5619" s="257" t="s">
        <v>2023</v>
      </c>
      <c r="D5619" s="257"/>
      <c r="E5619" s="257"/>
      <c r="F5619" s="257"/>
      <c r="G5619" s="257"/>
      <c r="H5619" s="257"/>
      <c r="I5619" s="255">
        <f>I5618+I5617</f>
        <v>29853070.789999992</v>
      </c>
      <c r="J5619" s="255"/>
      <c r="K5619" s="197"/>
      <c r="L5619" s="199"/>
      <c r="M5619" s="197"/>
      <c r="AH5619" s="124"/>
    </row>
    <row r="5621" spans="1:37">
      <c r="L5621" s="193"/>
      <c r="N5621" s="122">
        <f>L5621/1.18</f>
        <v>0</v>
      </c>
      <c r="AK5621" s="122">
        <f>ROUND(N5621/3.58,2)</f>
        <v>0</v>
      </c>
    </row>
    <row r="5625" spans="1:37" ht="14.25">
      <c r="A5625" s="242" t="s">
        <v>153</v>
      </c>
      <c r="B5625" s="242"/>
      <c r="C5625" s="200" t="s">
        <v>1</v>
      </c>
      <c r="D5625" s="200"/>
      <c r="E5625" s="200"/>
      <c r="F5625" s="200"/>
      <c r="G5625" s="200"/>
      <c r="H5625" s="137" t="s">
        <v>1</v>
      </c>
      <c r="I5625" s="137"/>
      <c r="J5625" s="137"/>
    </row>
    <row r="5626" spans="1:37" ht="14.25">
      <c r="A5626" s="137"/>
      <c r="B5626" s="137"/>
      <c r="C5626" s="239" t="s">
        <v>62</v>
      </c>
      <c r="D5626" s="239"/>
      <c r="E5626" s="239"/>
      <c r="F5626" s="239"/>
      <c r="G5626" s="239"/>
      <c r="H5626" s="137"/>
      <c r="I5626" s="137"/>
      <c r="J5626" s="137"/>
    </row>
    <row r="5627" spans="1:37" ht="14.25">
      <c r="A5627" s="137"/>
      <c r="B5627" s="137"/>
      <c r="C5627" s="137"/>
      <c r="D5627" s="137"/>
      <c r="E5627" s="137"/>
      <c r="F5627" s="137"/>
      <c r="G5627" s="137"/>
      <c r="H5627" s="137"/>
      <c r="I5627" s="137"/>
      <c r="J5627" s="137"/>
    </row>
    <row r="5628" spans="1:37" ht="14.25">
      <c r="A5628" s="242" t="s">
        <v>154</v>
      </c>
      <c r="B5628" s="242"/>
      <c r="C5628" s="200" t="s">
        <v>1</v>
      </c>
      <c r="D5628" s="200"/>
      <c r="E5628" s="200"/>
      <c r="F5628" s="200"/>
      <c r="G5628" s="200"/>
      <c r="H5628" s="137" t="s">
        <v>1</v>
      </c>
      <c r="I5628" s="137"/>
      <c r="J5628" s="137"/>
    </row>
    <row r="5629" spans="1:37" ht="14.25">
      <c r="A5629" s="137"/>
      <c r="B5629" s="137"/>
      <c r="C5629" s="239" t="s">
        <v>62</v>
      </c>
      <c r="D5629" s="239"/>
      <c r="E5629" s="239"/>
      <c r="F5629" s="239"/>
      <c r="G5629" s="239"/>
      <c r="H5629" s="137"/>
      <c r="I5629" s="137"/>
      <c r="J5629" s="137"/>
    </row>
  </sheetData>
  <autoFilter ref="A1:J5629"/>
  <mergeCells count="2644">
    <mergeCell ref="B5:C5"/>
    <mergeCell ref="B6:C6"/>
    <mergeCell ref="I5614:J5614"/>
    <mergeCell ref="I5615:J5615"/>
    <mergeCell ref="I5616:J5616"/>
    <mergeCell ref="I5617:J5617"/>
    <mergeCell ref="I5618:J5618"/>
    <mergeCell ref="I5619:J5619"/>
    <mergeCell ref="C5614:H5614"/>
    <mergeCell ref="C5615:H5615"/>
    <mergeCell ref="C5616:H5616"/>
    <mergeCell ref="C5617:H5617"/>
    <mergeCell ref="C5618:H5618"/>
    <mergeCell ref="C5619:H5619"/>
    <mergeCell ref="C5608:H5608"/>
    <mergeCell ref="C5609:H5609"/>
    <mergeCell ref="C5610:H5610"/>
    <mergeCell ref="C5611:H5611"/>
    <mergeCell ref="C5612:H5612"/>
    <mergeCell ref="I5608:J5608"/>
    <mergeCell ref="I5609:J5609"/>
    <mergeCell ref="I5610:J5610"/>
    <mergeCell ref="I5611:J5611"/>
    <mergeCell ref="I5612:J5612"/>
    <mergeCell ref="C5603:H5603"/>
    <mergeCell ref="I5603:J5603"/>
    <mergeCell ref="C5604:H5604"/>
    <mergeCell ref="I5604:J5604"/>
    <mergeCell ref="C5605:H5605"/>
    <mergeCell ref="I5605:J5605"/>
    <mergeCell ref="C5594:H5594"/>
    <mergeCell ref="C5595:H5595"/>
    <mergeCell ref="C5596:H5596"/>
    <mergeCell ref="C5601:H5601"/>
    <mergeCell ref="I5601:J5601"/>
    <mergeCell ref="C5602:H5602"/>
    <mergeCell ref="I5602:J5602"/>
    <mergeCell ref="C5588:H5588"/>
    <mergeCell ref="I5588:J5588"/>
    <mergeCell ref="C5589:H5589"/>
    <mergeCell ref="I5589:J5589"/>
    <mergeCell ref="C5592:H5592"/>
    <mergeCell ref="C5593:H5593"/>
    <mergeCell ref="C5585:H5585"/>
    <mergeCell ref="I5585:J5585"/>
    <mergeCell ref="C5586:H5586"/>
    <mergeCell ref="I5586:J5586"/>
    <mergeCell ref="C5587:H5587"/>
    <mergeCell ref="I5587:J5587"/>
    <mergeCell ref="A5579:F5579"/>
    <mergeCell ref="G5579:H5579"/>
    <mergeCell ref="I5579:J5579"/>
    <mergeCell ref="A5583:F5583"/>
    <mergeCell ref="G5583:H5583"/>
    <mergeCell ref="I5583:J5583"/>
    <mergeCell ref="G5567:H5567"/>
    <mergeCell ref="I5567:J5567"/>
    <mergeCell ref="G5573:H5573"/>
    <mergeCell ref="I5573:J5573"/>
    <mergeCell ref="A5575:F5575"/>
    <mergeCell ref="G5575:H5575"/>
    <mergeCell ref="I5575:J5575"/>
    <mergeCell ref="G5555:H5555"/>
    <mergeCell ref="I5555:J5555"/>
    <mergeCell ref="A5557:F5557"/>
    <mergeCell ref="G5557:H5557"/>
    <mergeCell ref="I5557:J5557"/>
    <mergeCell ref="A5561:J5561"/>
    <mergeCell ref="A5530:J5530"/>
    <mergeCell ref="G5536:H5536"/>
    <mergeCell ref="I5536:J5536"/>
    <mergeCell ref="G5542:H5542"/>
    <mergeCell ref="I5542:J5542"/>
    <mergeCell ref="G5549:H5549"/>
    <mergeCell ref="I5549:J5549"/>
    <mergeCell ref="A5518:J5518"/>
    <mergeCell ref="G5524:H5524"/>
    <mergeCell ref="I5524:J5524"/>
    <mergeCell ref="A5526:F5526"/>
    <mergeCell ref="G5526:H5526"/>
    <mergeCell ref="I5526:J5526"/>
    <mergeCell ref="G5506:H5506"/>
    <mergeCell ref="I5506:J5506"/>
    <mergeCell ref="G5512:H5512"/>
    <mergeCell ref="I5512:J5512"/>
    <mergeCell ref="A5514:F5514"/>
    <mergeCell ref="G5514:H5514"/>
    <mergeCell ref="I5514:J5514"/>
    <mergeCell ref="A5490:F5490"/>
    <mergeCell ref="G5490:H5490"/>
    <mergeCell ref="I5490:J5490"/>
    <mergeCell ref="A5494:J5494"/>
    <mergeCell ref="G5500:H5500"/>
    <mergeCell ref="I5500:J5500"/>
    <mergeCell ref="G5476:H5476"/>
    <mergeCell ref="I5476:J5476"/>
    <mergeCell ref="G5482:H5482"/>
    <mergeCell ref="I5482:J5482"/>
    <mergeCell ref="G5488:H5488"/>
    <mergeCell ref="I5488:J5488"/>
    <mergeCell ref="G5458:H5458"/>
    <mergeCell ref="I5458:J5458"/>
    <mergeCell ref="G5464:H5464"/>
    <mergeCell ref="I5464:J5464"/>
    <mergeCell ref="G5470:H5470"/>
    <mergeCell ref="I5470:J5470"/>
    <mergeCell ref="G5440:H5440"/>
    <mergeCell ref="I5440:J5440"/>
    <mergeCell ref="G5446:H5446"/>
    <mergeCell ref="I5446:J5446"/>
    <mergeCell ref="G5452:H5452"/>
    <mergeCell ref="I5452:J5452"/>
    <mergeCell ref="G5422:H5422"/>
    <mergeCell ref="I5422:J5422"/>
    <mergeCell ref="G5428:H5428"/>
    <mergeCell ref="I5428:J5428"/>
    <mergeCell ref="G5434:H5434"/>
    <mergeCell ref="I5434:J5434"/>
    <mergeCell ref="A5402:J5402"/>
    <mergeCell ref="A5404:J5404"/>
    <mergeCell ref="G5410:H5410"/>
    <mergeCell ref="I5410:J5410"/>
    <mergeCell ref="G5416:H5416"/>
    <mergeCell ref="I5416:J5416"/>
    <mergeCell ref="A5387:J5387"/>
    <mergeCell ref="A5388:J5388"/>
    <mergeCell ref="A5390:J5390"/>
    <mergeCell ref="E5394:G5394"/>
    <mergeCell ref="E5395:G5395"/>
    <mergeCell ref="E5396:G5396"/>
    <mergeCell ref="C5378:H5378"/>
    <mergeCell ref="C5379:H5379"/>
    <mergeCell ref="C5380:H5380"/>
    <mergeCell ref="A5382:J5382"/>
    <mergeCell ref="A5383:J5383"/>
    <mergeCell ref="A5385:J5385"/>
    <mergeCell ref="C5372:H5372"/>
    <mergeCell ref="I5372:J5372"/>
    <mergeCell ref="C5373:H5373"/>
    <mergeCell ref="I5373:J5373"/>
    <mergeCell ref="C5376:H5376"/>
    <mergeCell ref="C5377:H5377"/>
    <mergeCell ref="C5369:H5369"/>
    <mergeCell ref="I5369:J5369"/>
    <mergeCell ref="C5370:H5370"/>
    <mergeCell ref="I5370:J5370"/>
    <mergeCell ref="C5371:H5371"/>
    <mergeCell ref="I5371:J5371"/>
    <mergeCell ref="A5363:F5363"/>
    <mergeCell ref="G5363:H5363"/>
    <mergeCell ref="I5363:J5363"/>
    <mergeCell ref="A5367:F5367"/>
    <mergeCell ref="G5367:H5367"/>
    <mergeCell ref="I5367:J5367"/>
    <mergeCell ref="A5347:J5347"/>
    <mergeCell ref="G5357:H5357"/>
    <mergeCell ref="I5357:J5357"/>
    <mergeCell ref="G5359:H5359"/>
    <mergeCell ref="I5359:J5359"/>
    <mergeCell ref="G5361:H5361"/>
    <mergeCell ref="I5361:J5361"/>
    <mergeCell ref="G5340:H5340"/>
    <mergeCell ref="I5340:J5340"/>
    <mergeCell ref="G5343:H5343"/>
    <mergeCell ref="I5343:J5343"/>
    <mergeCell ref="A5345:F5345"/>
    <mergeCell ref="G5345:H5345"/>
    <mergeCell ref="I5345:J5345"/>
    <mergeCell ref="A5323:J5323"/>
    <mergeCell ref="G5325:H5325"/>
    <mergeCell ref="I5325:J5325"/>
    <mergeCell ref="G5327:H5327"/>
    <mergeCell ref="I5327:J5327"/>
    <mergeCell ref="G5337:H5337"/>
    <mergeCell ref="I5337:J5337"/>
    <mergeCell ref="A5307:J5307"/>
    <mergeCell ref="G5316:H5316"/>
    <mergeCell ref="I5316:J5316"/>
    <mergeCell ref="G5318:H5318"/>
    <mergeCell ref="I5318:J5318"/>
    <mergeCell ref="A5320:F5320"/>
    <mergeCell ref="G5320:H5320"/>
    <mergeCell ref="I5320:J5320"/>
    <mergeCell ref="G5299:H5299"/>
    <mergeCell ref="I5299:J5299"/>
    <mergeCell ref="G5301:H5301"/>
    <mergeCell ref="I5301:J5301"/>
    <mergeCell ref="A5303:F5303"/>
    <mergeCell ref="G5303:H5303"/>
    <mergeCell ref="I5303:J5303"/>
    <mergeCell ref="A5277:J5277"/>
    <mergeCell ref="G5286:H5286"/>
    <mergeCell ref="I5286:J5286"/>
    <mergeCell ref="G5288:H5288"/>
    <mergeCell ref="I5288:J5288"/>
    <mergeCell ref="G5290:H5290"/>
    <mergeCell ref="I5290:J5290"/>
    <mergeCell ref="A5262:J5262"/>
    <mergeCell ref="A5263:J5263"/>
    <mergeCell ref="A5265:J5265"/>
    <mergeCell ref="E5269:G5269"/>
    <mergeCell ref="E5270:G5270"/>
    <mergeCell ref="E5271:G5271"/>
    <mergeCell ref="C5253:H5253"/>
    <mergeCell ref="C5254:H5254"/>
    <mergeCell ref="C5255:H5255"/>
    <mergeCell ref="A5257:J5257"/>
    <mergeCell ref="A5258:J5258"/>
    <mergeCell ref="A5260:J5260"/>
    <mergeCell ref="C5247:H5247"/>
    <mergeCell ref="I5247:J5247"/>
    <mergeCell ref="C5248:H5248"/>
    <mergeCell ref="I5248:J5248"/>
    <mergeCell ref="C5251:H5251"/>
    <mergeCell ref="C5252:H5252"/>
    <mergeCell ref="C5244:H5244"/>
    <mergeCell ref="I5244:J5244"/>
    <mergeCell ref="C5245:H5245"/>
    <mergeCell ref="I5245:J5245"/>
    <mergeCell ref="C5246:H5246"/>
    <mergeCell ref="I5246:J5246"/>
    <mergeCell ref="A5238:F5238"/>
    <mergeCell ref="G5238:H5238"/>
    <mergeCell ref="I5238:J5238"/>
    <mergeCell ref="A5242:F5242"/>
    <mergeCell ref="G5242:H5242"/>
    <mergeCell ref="I5242:J5242"/>
    <mergeCell ref="A5227:J5227"/>
    <mergeCell ref="G5230:H5230"/>
    <mergeCell ref="I5230:J5230"/>
    <mergeCell ref="G5232:H5232"/>
    <mergeCell ref="I5232:J5232"/>
    <mergeCell ref="A5234:F5234"/>
    <mergeCell ref="G5234:H5234"/>
    <mergeCell ref="I5234:J5234"/>
    <mergeCell ref="G5219:H5219"/>
    <mergeCell ref="I5219:J5219"/>
    <mergeCell ref="G5221:H5221"/>
    <mergeCell ref="I5221:J5221"/>
    <mergeCell ref="A5223:F5223"/>
    <mergeCell ref="G5223:H5223"/>
    <mergeCell ref="I5223:J5223"/>
    <mergeCell ref="G5204:H5204"/>
    <mergeCell ref="I5204:J5204"/>
    <mergeCell ref="G5214:H5214"/>
    <mergeCell ref="I5214:J5214"/>
    <mergeCell ref="G5217:H5217"/>
    <mergeCell ref="I5217:J5217"/>
    <mergeCell ref="G5198:H5198"/>
    <mergeCell ref="I5198:J5198"/>
    <mergeCell ref="G5200:H5200"/>
    <mergeCell ref="I5200:J5200"/>
    <mergeCell ref="G5202:H5202"/>
    <mergeCell ref="I5202:J5202"/>
    <mergeCell ref="G5192:H5192"/>
    <mergeCell ref="I5192:J5192"/>
    <mergeCell ref="G5194:H5194"/>
    <mergeCell ref="I5194:J5194"/>
    <mergeCell ref="G5196:H5196"/>
    <mergeCell ref="I5196:J5196"/>
    <mergeCell ref="A5176:F5176"/>
    <mergeCell ref="G5176:H5176"/>
    <mergeCell ref="I5176:J5176"/>
    <mergeCell ref="A5180:J5180"/>
    <mergeCell ref="G5190:H5190"/>
    <mergeCell ref="I5190:J5190"/>
    <mergeCell ref="G5168:H5168"/>
    <mergeCell ref="I5168:J5168"/>
    <mergeCell ref="G5171:H5171"/>
    <mergeCell ref="I5171:J5171"/>
    <mergeCell ref="G5174:H5174"/>
    <mergeCell ref="I5174:J5174"/>
    <mergeCell ref="G5153:H5153"/>
    <mergeCell ref="I5153:J5153"/>
    <mergeCell ref="G5155:H5155"/>
    <mergeCell ref="I5155:J5155"/>
    <mergeCell ref="G5165:H5165"/>
    <mergeCell ref="I5165:J5165"/>
    <mergeCell ref="G5145:H5145"/>
    <mergeCell ref="I5145:J5145"/>
    <mergeCell ref="A5147:F5147"/>
    <mergeCell ref="G5147:H5147"/>
    <mergeCell ref="I5147:J5147"/>
    <mergeCell ref="A5151:J5151"/>
    <mergeCell ref="A5130:F5130"/>
    <mergeCell ref="G5130:H5130"/>
    <mergeCell ref="I5130:J5130"/>
    <mergeCell ref="A5134:J5134"/>
    <mergeCell ref="G5143:H5143"/>
    <mergeCell ref="I5143:J5143"/>
    <mergeCell ref="A5115:J5115"/>
    <mergeCell ref="G5124:H5124"/>
    <mergeCell ref="I5124:J5124"/>
    <mergeCell ref="G5126:H5126"/>
    <mergeCell ref="I5126:J5126"/>
    <mergeCell ref="G5128:H5128"/>
    <mergeCell ref="I5128:J5128"/>
    <mergeCell ref="G5106:H5106"/>
    <mergeCell ref="I5106:J5106"/>
    <mergeCell ref="G5108:H5108"/>
    <mergeCell ref="I5108:J5108"/>
    <mergeCell ref="A5110:F5110"/>
    <mergeCell ref="G5110:H5110"/>
    <mergeCell ref="I5110:J5110"/>
    <mergeCell ref="G5093:H5093"/>
    <mergeCell ref="I5093:J5093"/>
    <mergeCell ref="G5095:H5095"/>
    <mergeCell ref="I5095:J5095"/>
    <mergeCell ref="G5097:H5097"/>
    <mergeCell ref="I5097:J5097"/>
    <mergeCell ref="G5073:H5073"/>
    <mergeCell ref="I5073:J5073"/>
    <mergeCell ref="G5082:H5082"/>
    <mergeCell ref="I5082:J5082"/>
    <mergeCell ref="G5084:H5084"/>
    <mergeCell ref="I5084:J5084"/>
    <mergeCell ref="G5060:H5060"/>
    <mergeCell ref="I5060:J5060"/>
    <mergeCell ref="G5069:H5069"/>
    <mergeCell ref="I5069:J5069"/>
    <mergeCell ref="G5071:H5071"/>
    <mergeCell ref="I5071:J5071"/>
    <mergeCell ref="E5039:G5039"/>
    <mergeCell ref="E5040:G5040"/>
    <mergeCell ref="A5046:J5046"/>
    <mergeCell ref="G5055:H5055"/>
    <mergeCell ref="I5055:J5055"/>
    <mergeCell ref="G5058:H5058"/>
    <mergeCell ref="I5058:J5058"/>
    <mergeCell ref="A5027:J5027"/>
    <mergeCell ref="A5029:J5029"/>
    <mergeCell ref="A5031:J5031"/>
    <mergeCell ref="A5032:J5032"/>
    <mergeCell ref="A5034:J5034"/>
    <mergeCell ref="E5038:G5038"/>
    <mergeCell ref="C5020:H5020"/>
    <mergeCell ref="C5021:H5021"/>
    <mergeCell ref="C5022:H5022"/>
    <mergeCell ref="C5023:H5023"/>
    <mergeCell ref="C5024:H5024"/>
    <mergeCell ref="A5026:J5026"/>
    <mergeCell ref="C5015:H5015"/>
    <mergeCell ref="I5015:J5015"/>
    <mergeCell ref="C5016:H5016"/>
    <mergeCell ref="I5016:J5016"/>
    <mergeCell ref="C5017:H5017"/>
    <mergeCell ref="I5017:J5017"/>
    <mergeCell ref="A5011:F5011"/>
    <mergeCell ref="G5011:H5011"/>
    <mergeCell ref="I5011:J5011"/>
    <mergeCell ref="C5013:H5013"/>
    <mergeCell ref="I5013:J5013"/>
    <mergeCell ref="C5014:H5014"/>
    <mergeCell ref="I5014:J5014"/>
    <mergeCell ref="A5003:F5003"/>
    <mergeCell ref="G5003:H5003"/>
    <mergeCell ref="I5003:J5003"/>
    <mergeCell ref="A5007:F5007"/>
    <mergeCell ref="G5007:H5007"/>
    <mergeCell ref="I5007:J5007"/>
    <mergeCell ref="G4997:H4997"/>
    <mergeCell ref="I4997:J4997"/>
    <mergeCell ref="G4999:H4999"/>
    <mergeCell ref="I4999:J4999"/>
    <mergeCell ref="G5001:H5001"/>
    <mergeCell ref="I5001:J5001"/>
    <mergeCell ref="A4981:F4981"/>
    <mergeCell ref="G4981:H4981"/>
    <mergeCell ref="I4981:J4981"/>
    <mergeCell ref="A4985:J4985"/>
    <mergeCell ref="G4987:H4987"/>
    <mergeCell ref="I4987:J4987"/>
    <mergeCell ref="G4975:H4975"/>
    <mergeCell ref="I4975:J4975"/>
    <mergeCell ref="G4977:H4977"/>
    <mergeCell ref="I4977:J4977"/>
    <mergeCell ref="G4979:H4979"/>
    <mergeCell ref="I4979:J4979"/>
    <mergeCell ref="G4960:H4960"/>
    <mergeCell ref="I4960:J4960"/>
    <mergeCell ref="G4962:H4962"/>
    <mergeCell ref="I4962:J4962"/>
    <mergeCell ref="G4972:H4972"/>
    <mergeCell ref="I4972:J4972"/>
    <mergeCell ref="G4954:H4954"/>
    <mergeCell ref="I4954:J4954"/>
    <mergeCell ref="G4956:H4956"/>
    <mergeCell ref="I4956:J4956"/>
    <mergeCell ref="G4958:H4958"/>
    <mergeCell ref="I4958:J4958"/>
    <mergeCell ref="G4948:H4948"/>
    <mergeCell ref="I4948:J4948"/>
    <mergeCell ref="G4950:H4950"/>
    <mergeCell ref="I4950:J4950"/>
    <mergeCell ref="G4952:H4952"/>
    <mergeCell ref="I4952:J4952"/>
    <mergeCell ref="G4934:H4934"/>
    <mergeCell ref="I4934:J4934"/>
    <mergeCell ref="G4936:H4936"/>
    <mergeCell ref="I4936:J4936"/>
    <mergeCell ref="G4938:H4938"/>
    <mergeCell ref="I4938:J4938"/>
    <mergeCell ref="A4918:J4918"/>
    <mergeCell ref="G4928:H4928"/>
    <mergeCell ref="I4928:J4928"/>
    <mergeCell ref="G4930:H4930"/>
    <mergeCell ref="I4930:J4930"/>
    <mergeCell ref="G4932:H4932"/>
    <mergeCell ref="I4932:J4932"/>
    <mergeCell ref="G4909:H4909"/>
    <mergeCell ref="I4909:J4909"/>
    <mergeCell ref="G4912:H4912"/>
    <mergeCell ref="I4912:J4912"/>
    <mergeCell ref="A4914:F4914"/>
    <mergeCell ref="G4914:H4914"/>
    <mergeCell ref="I4914:J4914"/>
    <mergeCell ref="G4900:H4900"/>
    <mergeCell ref="I4900:J4900"/>
    <mergeCell ref="G4903:H4903"/>
    <mergeCell ref="I4903:J4903"/>
    <mergeCell ref="G4906:H4906"/>
    <mergeCell ref="I4906:J4906"/>
    <mergeCell ref="G4891:H4891"/>
    <mergeCell ref="I4891:J4891"/>
    <mergeCell ref="G4894:H4894"/>
    <mergeCell ref="I4894:J4894"/>
    <mergeCell ref="G4897:H4897"/>
    <mergeCell ref="I4897:J4897"/>
    <mergeCell ref="G4882:H4882"/>
    <mergeCell ref="I4882:J4882"/>
    <mergeCell ref="G4885:H4885"/>
    <mergeCell ref="I4885:J4885"/>
    <mergeCell ref="G4888:H4888"/>
    <mergeCell ref="I4888:J4888"/>
    <mergeCell ref="G4873:H4873"/>
    <mergeCell ref="I4873:J4873"/>
    <mergeCell ref="G4876:H4876"/>
    <mergeCell ref="I4876:J4876"/>
    <mergeCell ref="G4879:H4879"/>
    <mergeCell ref="I4879:J4879"/>
    <mergeCell ref="A4856:J4856"/>
    <mergeCell ref="G4858:H4858"/>
    <mergeCell ref="I4858:J4858"/>
    <mergeCell ref="G4860:H4860"/>
    <mergeCell ref="I4860:J4860"/>
    <mergeCell ref="G4870:H4870"/>
    <mergeCell ref="I4870:J4870"/>
    <mergeCell ref="G4848:H4848"/>
    <mergeCell ref="I4848:J4848"/>
    <mergeCell ref="G4850:H4850"/>
    <mergeCell ref="I4850:J4850"/>
    <mergeCell ref="A4852:F4852"/>
    <mergeCell ref="G4852:H4852"/>
    <mergeCell ref="I4852:J4852"/>
    <mergeCell ref="A4833:F4833"/>
    <mergeCell ref="G4833:H4833"/>
    <mergeCell ref="I4833:J4833"/>
    <mergeCell ref="A4837:J4837"/>
    <mergeCell ref="G4846:H4846"/>
    <mergeCell ref="I4846:J4846"/>
    <mergeCell ref="G4825:H4825"/>
    <mergeCell ref="I4825:J4825"/>
    <mergeCell ref="G4827:H4827"/>
    <mergeCell ref="I4827:J4827"/>
    <mergeCell ref="A4829:F4829"/>
    <mergeCell ref="G4829:H4829"/>
    <mergeCell ref="I4829:J4829"/>
    <mergeCell ref="A4810:F4810"/>
    <mergeCell ref="G4810:H4810"/>
    <mergeCell ref="I4810:J4810"/>
    <mergeCell ref="A4814:J4814"/>
    <mergeCell ref="G4823:H4823"/>
    <mergeCell ref="I4823:J4823"/>
    <mergeCell ref="G4804:H4804"/>
    <mergeCell ref="I4804:J4804"/>
    <mergeCell ref="G4806:H4806"/>
    <mergeCell ref="I4806:J4806"/>
    <mergeCell ref="G4808:H4808"/>
    <mergeCell ref="I4808:J4808"/>
    <mergeCell ref="G4789:H4789"/>
    <mergeCell ref="I4789:J4789"/>
    <mergeCell ref="A4791:F4791"/>
    <mergeCell ref="G4791:H4791"/>
    <mergeCell ref="I4791:J4791"/>
    <mergeCell ref="A4795:J4795"/>
    <mergeCell ref="A4774:J4774"/>
    <mergeCell ref="A4776:J4776"/>
    <mergeCell ref="G4785:H4785"/>
    <mergeCell ref="I4785:J4785"/>
    <mergeCell ref="G4787:H4787"/>
    <mergeCell ref="I4787:J4787"/>
    <mergeCell ref="A4766:F4766"/>
    <mergeCell ref="G4766:H4766"/>
    <mergeCell ref="I4766:J4766"/>
    <mergeCell ref="A4770:F4770"/>
    <mergeCell ref="G4770:H4770"/>
    <mergeCell ref="I4770:J4770"/>
    <mergeCell ref="G4753:H4753"/>
    <mergeCell ref="I4753:J4753"/>
    <mergeCell ref="G4762:H4762"/>
    <mergeCell ref="I4762:J4762"/>
    <mergeCell ref="G4764:H4764"/>
    <mergeCell ref="I4764:J4764"/>
    <mergeCell ref="G4740:H4740"/>
    <mergeCell ref="I4740:J4740"/>
    <mergeCell ref="G4742:H4742"/>
    <mergeCell ref="I4742:J4742"/>
    <mergeCell ref="G4751:H4751"/>
    <mergeCell ref="I4751:J4751"/>
    <mergeCell ref="G4727:H4727"/>
    <mergeCell ref="I4727:J4727"/>
    <mergeCell ref="G4729:H4729"/>
    <mergeCell ref="I4729:J4729"/>
    <mergeCell ref="G4731:H4731"/>
    <mergeCell ref="I4731:J4731"/>
    <mergeCell ref="G4721:H4721"/>
    <mergeCell ref="I4721:J4721"/>
    <mergeCell ref="G4723:H4723"/>
    <mergeCell ref="I4723:J4723"/>
    <mergeCell ref="G4725:H4725"/>
    <mergeCell ref="I4725:J4725"/>
    <mergeCell ref="G4701:H4701"/>
    <mergeCell ref="I4701:J4701"/>
    <mergeCell ref="G4710:H4710"/>
    <mergeCell ref="I4710:J4710"/>
    <mergeCell ref="G4719:H4719"/>
    <mergeCell ref="I4719:J4719"/>
    <mergeCell ref="A4684:F4684"/>
    <mergeCell ref="G4684:H4684"/>
    <mergeCell ref="I4684:J4684"/>
    <mergeCell ref="A4688:J4688"/>
    <mergeCell ref="A4690:J4690"/>
    <mergeCell ref="G4699:H4699"/>
    <mergeCell ref="I4699:J4699"/>
    <mergeCell ref="G4671:H4671"/>
    <mergeCell ref="I4671:J4671"/>
    <mergeCell ref="G4680:H4680"/>
    <mergeCell ref="I4680:J4680"/>
    <mergeCell ref="G4682:H4682"/>
    <mergeCell ref="I4682:J4682"/>
    <mergeCell ref="G4665:H4665"/>
    <mergeCell ref="I4665:J4665"/>
    <mergeCell ref="G4667:H4667"/>
    <mergeCell ref="I4667:J4667"/>
    <mergeCell ref="G4669:H4669"/>
    <mergeCell ref="I4669:J4669"/>
    <mergeCell ref="G4652:H4652"/>
    <mergeCell ref="I4652:J4652"/>
    <mergeCell ref="G4654:H4654"/>
    <mergeCell ref="I4654:J4654"/>
    <mergeCell ref="G4656:H4656"/>
    <mergeCell ref="I4656:J4656"/>
    <mergeCell ref="G4637:H4637"/>
    <mergeCell ref="I4637:J4637"/>
    <mergeCell ref="A4639:F4639"/>
    <mergeCell ref="G4639:H4639"/>
    <mergeCell ref="I4639:J4639"/>
    <mergeCell ref="A4643:J4643"/>
    <mergeCell ref="G4624:H4624"/>
    <mergeCell ref="I4624:J4624"/>
    <mergeCell ref="G4633:H4633"/>
    <mergeCell ref="I4633:J4633"/>
    <mergeCell ref="G4635:H4635"/>
    <mergeCell ref="I4635:J4635"/>
    <mergeCell ref="A4609:F4609"/>
    <mergeCell ref="G4609:H4609"/>
    <mergeCell ref="I4609:J4609"/>
    <mergeCell ref="A4613:J4613"/>
    <mergeCell ref="G4622:H4622"/>
    <mergeCell ref="I4622:J4622"/>
    <mergeCell ref="G4603:H4603"/>
    <mergeCell ref="I4603:J4603"/>
    <mergeCell ref="G4605:H4605"/>
    <mergeCell ref="I4605:J4605"/>
    <mergeCell ref="G4607:H4607"/>
    <mergeCell ref="I4607:J4607"/>
    <mergeCell ref="G4588:H4588"/>
    <mergeCell ref="I4588:J4588"/>
    <mergeCell ref="A4590:F4590"/>
    <mergeCell ref="G4590:H4590"/>
    <mergeCell ref="I4590:J4590"/>
    <mergeCell ref="A4594:J4594"/>
    <mergeCell ref="G4575:H4575"/>
    <mergeCell ref="I4575:J4575"/>
    <mergeCell ref="G4577:H4577"/>
    <mergeCell ref="I4577:J4577"/>
    <mergeCell ref="G4586:H4586"/>
    <mergeCell ref="I4586:J4586"/>
    <mergeCell ref="G4562:H4562"/>
    <mergeCell ref="I4562:J4562"/>
    <mergeCell ref="G4564:H4564"/>
    <mergeCell ref="I4564:J4564"/>
    <mergeCell ref="G4573:H4573"/>
    <mergeCell ref="I4573:J4573"/>
    <mergeCell ref="A4540:J4540"/>
    <mergeCell ref="G4549:H4549"/>
    <mergeCell ref="I4549:J4549"/>
    <mergeCell ref="G4551:H4551"/>
    <mergeCell ref="I4551:J4551"/>
    <mergeCell ref="G4553:H4553"/>
    <mergeCell ref="I4553:J4553"/>
    <mergeCell ref="G4532:H4532"/>
    <mergeCell ref="I4532:J4532"/>
    <mergeCell ref="G4534:H4534"/>
    <mergeCell ref="I4534:J4534"/>
    <mergeCell ref="A4536:F4536"/>
    <mergeCell ref="G4536:H4536"/>
    <mergeCell ref="I4536:J4536"/>
    <mergeCell ref="G4519:H4519"/>
    <mergeCell ref="I4519:J4519"/>
    <mergeCell ref="G4528:H4528"/>
    <mergeCell ref="I4528:J4528"/>
    <mergeCell ref="G4530:H4530"/>
    <mergeCell ref="I4530:J4530"/>
    <mergeCell ref="G4506:H4506"/>
    <mergeCell ref="I4506:J4506"/>
    <mergeCell ref="G4508:H4508"/>
    <mergeCell ref="I4508:J4508"/>
    <mergeCell ref="G4517:H4517"/>
    <mergeCell ref="I4517:J4517"/>
    <mergeCell ref="A4484:J4484"/>
    <mergeCell ref="G4493:H4493"/>
    <mergeCell ref="I4493:J4493"/>
    <mergeCell ref="G4495:H4495"/>
    <mergeCell ref="I4495:J4495"/>
    <mergeCell ref="G4504:H4504"/>
    <mergeCell ref="I4504:J4504"/>
    <mergeCell ref="G4474:H4474"/>
    <mergeCell ref="I4474:J4474"/>
    <mergeCell ref="A4476:F4476"/>
    <mergeCell ref="G4476:H4476"/>
    <mergeCell ref="I4476:J4476"/>
    <mergeCell ref="A4480:F4480"/>
    <mergeCell ref="G4480:H4480"/>
    <mergeCell ref="I4480:J4480"/>
    <mergeCell ref="A4459:F4459"/>
    <mergeCell ref="G4459:H4459"/>
    <mergeCell ref="I4459:J4459"/>
    <mergeCell ref="A4463:J4463"/>
    <mergeCell ref="G4472:H4472"/>
    <mergeCell ref="I4472:J4472"/>
    <mergeCell ref="G4453:H4453"/>
    <mergeCell ref="I4453:J4453"/>
    <mergeCell ref="G4455:H4455"/>
    <mergeCell ref="I4455:J4455"/>
    <mergeCell ref="G4457:H4457"/>
    <mergeCell ref="I4457:J4457"/>
    <mergeCell ref="G4447:H4447"/>
    <mergeCell ref="I4447:J4447"/>
    <mergeCell ref="G4449:H4449"/>
    <mergeCell ref="I4449:J4449"/>
    <mergeCell ref="G4451:H4451"/>
    <mergeCell ref="I4451:J4451"/>
    <mergeCell ref="G4434:H4434"/>
    <mergeCell ref="I4434:J4434"/>
    <mergeCell ref="G4436:H4436"/>
    <mergeCell ref="I4436:J4436"/>
    <mergeCell ref="G4445:H4445"/>
    <mergeCell ref="I4445:J4445"/>
    <mergeCell ref="G4428:H4428"/>
    <mergeCell ref="I4428:J4428"/>
    <mergeCell ref="G4430:H4430"/>
    <mergeCell ref="I4430:J4430"/>
    <mergeCell ref="G4432:H4432"/>
    <mergeCell ref="I4432:J4432"/>
    <mergeCell ref="G4422:H4422"/>
    <mergeCell ref="I4422:J4422"/>
    <mergeCell ref="G4424:H4424"/>
    <mergeCell ref="I4424:J4424"/>
    <mergeCell ref="G4426:H4426"/>
    <mergeCell ref="I4426:J4426"/>
    <mergeCell ref="G4416:H4416"/>
    <mergeCell ref="I4416:J4416"/>
    <mergeCell ref="G4418:H4418"/>
    <mergeCell ref="I4418:J4418"/>
    <mergeCell ref="G4420:H4420"/>
    <mergeCell ref="I4420:J4420"/>
    <mergeCell ref="E4397:G4397"/>
    <mergeCell ref="E4398:G4398"/>
    <mergeCell ref="A4403:J4403"/>
    <mergeCell ref="A4405:J4405"/>
    <mergeCell ref="G4414:H4414"/>
    <mergeCell ref="I4414:J4414"/>
    <mergeCell ref="A4385:J4385"/>
    <mergeCell ref="A4387:J4387"/>
    <mergeCell ref="A4389:J4389"/>
    <mergeCell ref="A4390:J4390"/>
    <mergeCell ref="A4392:J4392"/>
    <mergeCell ref="E4396:G4396"/>
    <mergeCell ref="C4378:H4378"/>
    <mergeCell ref="C4379:H4379"/>
    <mergeCell ref="C4380:H4380"/>
    <mergeCell ref="C4381:H4381"/>
    <mergeCell ref="C4382:H4382"/>
    <mergeCell ref="A4384:J4384"/>
    <mergeCell ref="C4373:H4373"/>
    <mergeCell ref="I4373:J4373"/>
    <mergeCell ref="C4374:H4374"/>
    <mergeCell ref="I4374:J4374"/>
    <mergeCell ref="C4375:H4375"/>
    <mergeCell ref="I4375:J4375"/>
    <mergeCell ref="A4369:F4369"/>
    <mergeCell ref="G4369:H4369"/>
    <mergeCell ref="I4369:J4369"/>
    <mergeCell ref="C4371:H4371"/>
    <mergeCell ref="I4371:J4371"/>
    <mergeCell ref="C4372:H4372"/>
    <mergeCell ref="I4372:J4372"/>
    <mergeCell ref="A4361:F4361"/>
    <mergeCell ref="G4361:H4361"/>
    <mergeCell ref="I4361:J4361"/>
    <mergeCell ref="A4365:F4365"/>
    <mergeCell ref="G4365:H4365"/>
    <mergeCell ref="I4365:J4365"/>
    <mergeCell ref="G4355:H4355"/>
    <mergeCell ref="I4355:J4355"/>
    <mergeCell ref="G4357:H4357"/>
    <mergeCell ref="I4357:J4357"/>
    <mergeCell ref="G4359:H4359"/>
    <mergeCell ref="I4359:J4359"/>
    <mergeCell ref="G4340:H4340"/>
    <mergeCell ref="I4340:J4340"/>
    <mergeCell ref="G4343:H4343"/>
    <mergeCell ref="I4343:J4343"/>
    <mergeCell ref="G4353:H4353"/>
    <mergeCell ref="I4353:J4353"/>
    <mergeCell ref="G4324:H4324"/>
    <mergeCell ref="I4324:J4324"/>
    <mergeCell ref="G4334:H4334"/>
    <mergeCell ref="I4334:J4334"/>
    <mergeCell ref="G4337:H4337"/>
    <mergeCell ref="I4337:J4337"/>
    <mergeCell ref="G4315:H4315"/>
    <mergeCell ref="I4315:J4315"/>
    <mergeCell ref="G4318:H4318"/>
    <mergeCell ref="I4318:J4318"/>
    <mergeCell ref="G4321:H4321"/>
    <mergeCell ref="I4321:J4321"/>
    <mergeCell ref="A4298:F4298"/>
    <mergeCell ref="G4298:H4298"/>
    <mergeCell ref="I4298:J4298"/>
    <mergeCell ref="A4302:J4302"/>
    <mergeCell ref="G4312:H4312"/>
    <mergeCell ref="I4312:J4312"/>
    <mergeCell ref="G4292:H4292"/>
    <mergeCell ref="I4292:J4292"/>
    <mergeCell ref="G4294:H4294"/>
    <mergeCell ref="I4294:J4294"/>
    <mergeCell ref="G4296:H4296"/>
    <mergeCell ref="I4296:J4296"/>
    <mergeCell ref="G4279:H4279"/>
    <mergeCell ref="I4279:J4279"/>
    <mergeCell ref="G4281:H4281"/>
    <mergeCell ref="I4281:J4281"/>
    <mergeCell ref="G4283:H4283"/>
    <mergeCell ref="I4283:J4283"/>
    <mergeCell ref="G4273:H4273"/>
    <mergeCell ref="I4273:J4273"/>
    <mergeCell ref="G4275:H4275"/>
    <mergeCell ref="I4275:J4275"/>
    <mergeCell ref="G4277:H4277"/>
    <mergeCell ref="I4277:J4277"/>
    <mergeCell ref="G4253:H4253"/>
    <mergeCell ref="I4253:J4253"/>
    <mergeCell ref="G4262:H4262"/>
    <mergeCell ref="I4262:J4262"/>
    <mergeCell ref="G4264:H4264"/>
    <mergeCell ref="I4264:J4264"/>
    <mergeCell ref="G4240:H4240"/>
    <mergeCell ref="I4240:J4240"/>
    <mergeCell ref="G4249:H4249"/>
    <mergeCell ref="I4249:J4249"/>
    <mergeCell ref="G4251:H4251"/>
    <mergeCell ref="I4251:J4251"/>
    <mergeCell ref="G4227:H4227"/>
    <mergeCell ref="I4227:J4227"/>
    <mergeCell ref="G4236:H4236"/>
    <mergeCell ref="I4236:J4236"/>
    <mergeCell ref="G4238:H4238"/>
    <mergeCell ref="I4238:J4238"/>
    <mergeCell ref="G4214:H4214"/>
    <mergeCell ref="I4214:J4214"/>
    <mergeCell ref="G4216:H4216"/>
    <mergeCell ref="I4216:J4216"/>
    <mergeCell ref="G4225:H4225"/>
    <mergeCell ref="I4225:J4225"/>
    <mergeCell ref="G4201:H4201"/>
    <mergeCell ref="I4201:J4201"/>
    <mergeCell ref="G4210:H4210"/>
    <mergeCell ref="I4210:J4210"/>
    <mergeCell ref="G4212:H4212"/>
    <mergeCell ref="I4212:J4212"/>
    <mergeCell ref="G4195:H4195"/>
    <mergeCell ref="I4195:J4195"/>
    <mergeCell ref="G4197:H4197"/>
    <mergeCell ref="I4197:J4197"/>
    <mergeCell ref="G4199:H4199"/>
    <mergeCell ref="I4199:J4199"/>
    <mergeCell ref="G4182:H4182"/>
    <mergeCell ref="I4182:J4182"/>
    <mergeCell ref="G4184:H4184"/>
    <mergeCell ref="I4184:J4184"/>
    <mergeCell ref="G4193:H4193"/>
    <mergeCell ref="I4193:J4193"/>
    <mergeCell ref="A4167:J4167"/>
    <mergeCell ref="G4176:H4176"/>
    <mergeCell ref="I4176:J4176"/>
    <mergeCell ref="G4178:H4178"/>
    <mergeCell ref="I4178:J4178"/>
    <mergeCell ref="G4180:H4180"/>
    <mergeCell ref="I4180:J4180"/>
    <mergeCell ref="A4152:J4152"/>
    <mergeCell ref="A4153:J4153"/>
    <mergeCell ref="A4155:J4155"/>
    <mergeCell ref="E4159:G4159"/>
    <mergeCell ref="E4160:G4160"/>
    <mergeCell ref="E4161:G4161"/>
    <mergeCell ref="C4143:H4143"/>
    <mergeCell ref="C4144:H4144"/>
    <mergeCell ref="C4145:H4145"/>
    <mergeCell ref="A4147:J4147"/>
    <mergeCell ref="A4148:J4148"/>
    <mergeCell ref="A4150:J4150"/>
    <mergeCell ref="C4137:H4137"/>
    <mergeCell ref="I4137:J4137"/>
    <mergeCell ref="C4138:H4138"/>
    <mergeCell ref="I4138:J4138"/>
    <mergeCell ref="C4141:H4141"/>
    <mergeCell ref="C4142:H4142"/>
    <mergeCell ref="C4134:H4134"/>
    <mergeCell ref="I4134:J4134"/>
    <mergeCell ref="C4135:H4135"/>
    <mergeCell ref="I4135:J4135"/>
    <mergeCell ref="C4136:H4136"/>
    <mergeCell ref="I4136:J4136"/>
    <mergeCell ref="A4128:F4128"/>
    <mergeCell ref="G4128:H4128"/>
    <mergeCell ref="I4128:J4128"/>
    <mergeCell ref="A4132:F4132"/>
    <mergeCell ref="G4132:H4132"/>
    <mergeCell ref="I4132:J4132"/>
    <mergeCell ref="G4117:H4117"/>
    <mergeCell ref="I4117:J4117"/>
    <mergeCell ref="G4119:H4119"/>
    <mergeCell ref="I4119:J4119"/>
    <mergeCell ref="G4126:H4126"/>
    <mergeCell ref="I4126:J4126"/>
    <mergeCell ref="G4098:H4098"/>
    <mergeCell ref="I4098:J4098"/>
    <mergeCell ref="G4106:H4106"/>
    <mergeCell ref="I4106:J4106"/>
    <mergeCell ref="G4108:H4108"/>
    <mergeCell ref="I4108:J4108"/>
    <mergeCell ref="A4084:F4084"/>
    <mergeCell ref="G4084:H4084"/>
    <mergeCell ref="I4084:J4084"/>
    <mergeCell ref="A4088:J4088"/>
    <mergeCell ref="G4096:H4096"/>
    <mergeCell ref="I4096:J4096"/>
    <mergeCell ref="G4066:H4066"/>
    <mergeCell ref="I4066:J4066"/>
    <mergeCell ref="G4074:H4074"/>
    <mergeCell ref="I4074:J4074"/>
    <mergeCell ref="G4082:H4082"/>
    <mergeCell ref="I4082:J4082"/>
    <mergeCell ref="G4047:H4047"/>
    <mergeCell ref="I4047:J4047"/>
    <mergeCell ref="G4056:H4056"/>
    <mergeCell ref="I4056:J4056"/>
    <mergeCell ref="G4064:H4064"/>
    <mergeCell ref="I4064:J4064"/>
    <mergeCell ref="G4033:H4033"/>
    <mergeCell ref="I4033:J4033"/>
    <mergeCell ref="G4042:H4042"/>
    <mergeCell ref="I4042:J4042"/>
    <mergeCell ref="G4045:H4045"/>
    <mergeCell ref="I4045:J4045"/>
    <mergeCell ref="G4016:H4016"/>
    <mergeCell ref="I4016:J4016"/>
    <mergeCell ref="G4023:H4023"/>
    <mergeCell ref="I4023:J4023"/>
    <mergeCell ref="G4031:H4031"/>
    <mergeCell ref="I4031:J4031"/>
    <mergeCell ref="G3998:H3998"/>
    <mergeCell ref="I3998:J3998"/>
    <mergeCell ref="G4007:H4007"/>
    <mergeCell ref="I4007:J4007"/>
    <mergeCell ref="G4009:H4009"/>
    <mergeCell ref="I4009:J4009"/>
    <mergeCell ref="G3984:H3984"/>
    <mergeCell ref="I3984:J3984"/>
    <mergeCell ref="G3992:H3992"/>
    <mergeCell ref="I3992:J3992"/>
    <mergeCell ref="G3995:H3995"/>
    <mergeCell ref="I3995:J3995"/>
    <mergeCell ref="G3970:H3970"/>
    <mergeCell ref="I3970:J3970"/>
    <mergeCell ref="G3972:H3972"/>
    <mergeCell ref="I3972:J3972"/>
    <mergeCell ref="G3981:H3981"/>
    <mergeCell ref="I3981:J3981"/>
    <mergeCell ref="G3950:H3950"/>
    <mergeCell ref="I3950:J3950"/>
    <mergeCell ref="G3959:H3959"/>
    <mergeCell ref="I3959:J3959"/>
    <mergeCell ref="G3961:H3961"/>
    <mergeCell ref="I3961:J3961"/>
    <mergeCell ref="G3939:H3939"/>
    <mergeCell ref="I3939:J3939"/>
    <mergeCell ref="G3941:H3941"/>
    <mergeCell ref="I3941:J3941"/>
    <mergeCell ref="G3948:H3948"/>
    <mergeCell ref="I3948:J3948"/>
    <mergeCell ref="G3924:H3924"/>
    <mergeCell ref="I3924:J3924"/>
    <mergeCell ref="A3926:F3926"/>
    <mergeCell ref="G3926:H3926"/>
    <mergeCell ref="I3926:J3926"/>
    <mergeCell ref="A3930:J3930"/>
    <mergeCell ref="G3909:H3909"/>
    <mergeCell ref="I3909:J3909"/>
    <mergeCell ref="G3912:H3912"/>
    <mergeCell ref="I3912:J3912"/>
    <mergeCell ref="G3915:H3915"/>
    <mergeCell ref="I3915:J3915"/>
    <mergeCell ref="G3894:H3894"/>
    <mergeCell ref="I3894:J3894"/>
    <mergeCell ref="G3897:H3897"/>
    <mergeCell ref="I3897:J3897"/>
    <mergeCell ref="G3900:H3900"/>
    <mergeCell ref="I3900:J3900"/>
    <mergeCell ref="G3874:H3874"/>
    <mergeCell ref="I3874:J3874"/>
    <mergeCell ref="G3883:H3883"/>
    <mergeCell ref="I3883:J3883"/>
    <mergeCell ref="G3886:H3886"/>
    <mergeCell ref="I3886:J3886"/>
    <mergeCell ref="G3860:H3860"/>
    <mergeCell ref="I3860:J3860"/>
    <mergeCell ref="G3862:H3862"/>
    <mergeCell ref="I3862:J3862"/>
    <mergeCell ref="G3871:H3871"/>
    <mergeCell ref="I3871:J3871"/>
    <mergeCell ref="G3837:H3837"/>
    <mergeCell ref="I3837:J3837"/>
    <mergeCell ref="G3844:H3844"/>
    <mergeCell ref="I3844:J3844"/>
    <mergeCell ref="G3851:H3851"/>
    <mergeCell ref="I3851:J3851"/>
    <mergeCell ref="G3824:H3824"/>
    <mergeCell ref="I3824:J3824"/>
    <mergeCell ref="G3826:H3826"/>
    <mergeCell ref="I3826:J3826"/>
    <mergeCell ref="G3835:H3835"/>
    <mergeCell ref="I3835:J3835"/>
    <mergeCell ref="G3811:H3811"/>
    <mergeCell ref="I3811:J3811"/>
    <mergeCell ref="G3813:H3813"/>
    <mergeCell ref="I3813:J3813"/>
    <mergeCell ref="G3822:H3822"/>
    <mergeCell ref="I3822:J3822"/>
    <mergeCell ref="G3799:H3799"/>
    <mergeCell ref="I3799:J3799"/>
    <mergeCell ref="G3801:H3801"/>
    <mergeCell ref="I3801:J3801"/>
    <mergeCell ref="G3809:H3809"/>
    <mergeCell ref="I3809:J3809"/>
    <mergeCell ref="G3785:H3785"/>
    <mergeCell ref="I3785:J3785"/>
    <mergeCell ref="G3794:H3794"/>
    <mergeCell ref="I3794:J3794"/>
    <mergeCell ref="G3796:H3796"/>
    <mergeCell ref="I3796:J3796"/>
    <mergeCell ref="G3772:H3772"/>
    <mergeCell ref="I3772:J3772"/>
    <mergeCell ref="G3781:H3781"/>
    <mergeCell ref="I3781:J3781"/>
    <mergeCell ref="G3783:H3783"/>
    <mergeCell ref="I3783:J3783"/>
    <mergeCell ref="G3760:H3760"/>
    <mergeCell ref="I3760:J3760"/>
    <mergeCell ref="G3768:H3768"/>
    <mergeCell ref="I3768:J3768"/>
    <mergeCell ref="G3770:H3770"/>
    <mergeCell ref="I3770:J3770"/>
    <mergeCell ref="A3745:F3745"/>
    <mergeCell ref="G3745:H3745"/>
    <mergeCell ref="I3745:J3745"/>
    <mergeCell ref="A3749:J3749"/>
    <mergeCell ref="G3758:H3758"/>
    <mergeCell ref="I3758:J3758"/>
    <mergeCell ref="G3737:H3737"/>
    <mergeCell ref="I3737:J3737"/>
    <mergeCell ref="G3739:H3739"/>
    <mergeCell ref="I3739:J3739"/>
    <mergeCell ref="A3741:F3741"/>
    <mergeCell ref="G3741:H3741"/>
    <mergeCell ref="I3741:J3741"/>
    <mergeCell ref="G3722:H3722"/>
    <mergeCell ref="I3722:J3722"/>
    <mergeCell ref="G3725:H3725"/>
    <mergeCell ref="I3725:J3725"/>
    <mergeCell ref="G3735:H3735"/>
    <mergeCell ref="I3735:J3735"/>
    <mergeCell ref="G3707:H3707"/>
    <mergeCell ref="I3707:J3707"/>
    <mergeCell ref="G3710:H3710"/>
    <mergeCell ref="I3710:J3710"/>
    <mergeCell ref="G3719:H3719"/>
    <mergeCell ref="I3719:J3719"/>
    <mergeCell ref="G3698:H3698"/>
    <mergeCell ref="I3698:J3698"/>
    <mergeCell ref="G3701:H3701"/>
    <mergeCell ref="I3701:J3701"/>
    <mergeCell ref="G3704:H3704"/>
    <mergeCell ref="I3704:J3704"/>
    <mergeCell ref="G3682:H3682"/>
    <mergeCell ref="I3682:J3682"/>
    <mergeCell ref="A3684:F3684"/>
    <mergeCell ref="G3684:H3684"/>
    <mergeCell ref="I3684:J3684"/>
    <mergeCell ref="A3688:J3688"/>
    <mergeCell ref="G3669:H3669"/>
    <mergeCell ref="I3669:J3669"/>
    <mergeCell ref="G3671:H3671"/>
    <mergeCell ref="I3671:J3671"/>
    <mergeCell ref="G3680:H3680"/>
    <mergeCell ref="I3680:J3680"/>
    <mergeCell ref="G3652:H3652"/>
    <mergeCell ref="I3652:J3652"/>
    <mergeCell ref="G3654:H3654"/>
    <mergeCell ref="I3654:J3654"/>
    <mergeCell ref="G3662:H3662"/>
    <mergeCell ref="I3662:J3662"/>
    <mergeCell ref="G3640:H3640"/>
    <mergeCell ref="I3640:J3640"/>
    <mergeCell ref="G3642:H3642"/>
    <mergeCell ref="I3642:J3642"/>
    <mergeCell ref="G3650:H3650"/>
    <mergeCell ref="I3650:J3650"/>
    <mergeCell ref="G3627:H3627"/>
    <mergeCell ref="I3627:J3627"/>
    <mergeCell ref="G3636:H3636"/>
    <mergeCell ref="I3636:J3636"/>
    <mergeCell ref="G3638:H3638"/>
    <mergeCell ref="I3638:J3638"/>
    <mergeCell ref="G3615:H3615"/>
    <mergeCell ref="I3615:J3615"/>
    <mergeCell ref="G3617:H3617"/>
    <mergeCell ref="I3617:J3617"/>
    <mergeCell ref="G3625:H3625"/>
    <mergeCell ref="I3625:J3625"/>
    <mergeCell ref="E3596:G3596"/>
    <mergeCell ref="E3597:G3597"/>
    <mergeCell ref="A3603:J3603"/>
    <mergeCell ref="A3605:J3605"/>
    <mergeCell ref="G3613:H3613"/>
    <mergeCell ref="I3613:J3613"/>
    <mergeCell ref="A3584:J3584"/>
    <mergeCell ref="A3586:J3586"/>
    <mergeCell ref="A3588:J3588"/>
    <mergeCell ref="A3589:J3589"/>
    <mergeCell ref="A3591:J3591"/>
    <mergeCell ref="E3595:G3595"/>
    <mergeCell ref="C3577:H3577"/>
    <mergeCell ref="C3578:H3578"/>
    <mergeCell ref="C3579:H3579"/>
    <mergeCell ref="C3580:H3580"/>
    <mergeCell ref="C3581:H3581"/>
    <mergeCell ref="A3583:J3583"/>
    <mergeCell ref="C3572:H3572"/>
    <mergeCell ref="I3572:J3572"/>
    <mergeCell ref="C3573:H3573"/>
    <mergeCell ref="I3573:J3573"/>
    <mergeCell ref="C3574:H3574"/>
    <mergeCell ref="I3574:J3574"/>
    <mergeCell ref="A3568:F3568"/>
    <mergeCell ref="G3568:H3568"/>
    <mergeCell ref="I3568:J3568"/>
    <mergeCell ref="C3570:H3570"/>
    <mergeCell ref="I3570:J3570"/>
    <mergeCell ref="C3571:H3571"/>
    <mergeCell ref="I3571:J3571"/>
    <mergeCell ref="A3560:F3560"/>
    <mergeCell ref="G3560:H3560"/>
    <mergeCell ref="I3560:J3560"/>
    <mergeCell ref="A3564:F3564"/>
    <mergeCell ref="G3564:H3564"/>
    <mergeCell ref="I3564:J3564"/>
    <mergeCell ref="G3554:H3554"/>
    <mergeCell ref="I3554:J3554"/>
    <mergeCell ref="G3556:H3556"/>
    <mergeCell ref="I3556:J3556"/>
    <mergeCell ref="G3558:H3558"/>
    <mergeCell ref="I3558:J3558"/>
    <mergeCell ref="G3534:H3534"/>
    <mergeCell ref="I3534:J3534"/>
    <mergeCell ref="G3543:H3543"/>
    <mergeCell ref="I3543:J3543"/>
    <mergeCell ref="G3545:H3545"/>
    <mergeCell ref="I3545:J3545"/>
    <mergeCell ref="G3528:H3528"/>
    <mergeCell ref="I3528:J3528"/>
    <mergeCell ref="G3530:H3530"/>
    <mergeCell ref="I3530:J3530"/>
    <mergeCell ref="G3532:H3532"/>
    <mergeCell ref="I3532:J3532"/>
    <mergeCell ref="G3515:H3515"/>
    <mergeCell ref="I3515:J3515"/>
    <mergeCell ref="G3517:H3517"/>
    <mergeCell ref="I3517:J3517"/>
    <mergeCell ref="G3526:H3526"/>
    <mergeCell ref="I3526:J3526"/>
    <mergeCell ref="G3503:H3503"/>
    <mergeCell ref="I3503:J3503"/>
    <mergeCell ref="G3505:H3505"/>
    <mergeCell ref="I3505:J3505"/>
    <mergeCell ref="G3513:H3513"/>
    <mergeCell ref="I3513:J3513"/>
    <mergeCell ref="G3491:H3491"/>
    <mergeCell ref="I3491:J3491"/>
    <mergeCell ref="G3493:H3493"/>
    <mergeCell ref="I3493:J3493"/>
    <mergeCell ref="G3501:H3501"/>
    <mergeCell ref="I3501:J3501"/>
    <mergeCell ref="G3485:H3485"/>
    <mergeCell ref="I3485:J3485"/>
    <mergeCell ref="G3487:H3487"/>
    <mergeCell ref="I3487:J3487"/>
    <mergeCell ref="G3489:H3489"/>
    <mergeCell ref="I3489:J3489"/>
    <mergeCell ref="G3472:H3472"/>
    <mergeCell ref="I3472:J3472"/>
    <mergeCell ref="G3481:H3481"/>
    <mergeCell ref="I3481:J3481"/>
    <mergeCell ref="G3483:H3483"/>
    <mergeCell ref="I3483:J3483"/>
    <mergeCell ref="A3457:J3457"/>
    <mergeCell ref="A3460:J3460"/>
    <mergeCell ref="G3468:H3468"/>
    <mergeCell ref="I3468:J3468"/>
    <mergeCell ref="G3470:H3470"/>
    <mergeCell ref="I3470:J3470"/>
    <mergeCell ref="A3442:J3442"/>
    <mergeCell ref="A3443:J3443"/>
    <mergeCell ref="A3445:J3445"/>
    <mergeCell ref="E3449:G3449"/>
    <mergeCell ref="E3450:G3450"/>
    <mergeCell ref="E3451:G3451"/>
    <mergeCell ref="C3432:H3432"/>
    <mergeCell ref="C3433:H3433"/>
    <mergeCell ref="C3434:H3434"/>
    <mergeCell ref="A3437:J3437"/>
    <mergeCell ref="A3438:J3438"/>
    <mergeCell ref="A3440:J3440"/>
    <mergeCell ref="C3426:H3426"/>
    <mergeCell ref="I3426:J3426"/>
    <mergeCell ref="C3427:H3427"/>
    <mergeCell ref="I3427:J3427"/>
    <mergeCell ref="C3430:H3430"/>
    <mergeCell ref="C3431:H3431"/>
    <mergeCell ref="C3423:H3423"/>
    <mergeCell ref="I3423:J3423"/>
    <mergeCell ref="C3424:H3424"/>
    <mergeCell ref="I3424:J3424"/>
    <mergeCell ref="C3425:H3425"/>
    <mergeCell ref="I3425:J3425"/>
    <mergeCell ref="A3417:F3417"/>
    <mergeCell ref="G3417:H3417"/>
    <mergeCell ref="I3417:J3417"/>
    <mergeCell ref="A3421:F3421"/>
    <mergeCell ref="G3421:H3421"/>
    <mergeCell ref="I3421:J3421"/>
    <mergeCell ref="G3397:H3397"/>
    <mergeCell ref="I3397:J3397"/>
    <mergeCell ref="G3407:H3407"/>
    <mergeCell ref="I3407:J3407"/>
    <mergeCell ref="G3415:H3415"/>
    <mergeCell ref="I3415:J3415"/>
    <mergeCell ref="G3378:H3378"/>
    <mergeCell ref="I3378:J3378"/>
    <mergeCell ref="G3387:H3387"/>
    <mergeCell ref="I3387:J3387"/>
    <mergeCell ref="G3389:H3389"/>
    <mergeCell ref="I3389:J3389"/>
    <mergeCell ref="G3365:H3365"/>
    <mergeCell ref="I3365:J3365"/>
    <mergeCell ref="G3367:H3367"/>
    <mergeCell ref="I3367:J3367"/>
    <mergeCell ref="G3369:H3369"/>
    <mergeCell ref="I3369:J3369"/>
    <mergeCell ref="G3343:H3343"/>
    <mergeCell ref="I3343:J3343"/>
    <mergeCell ref="G3354:H3354"/>
    <mergeCell ref="I3354:J3354"/>
    <mergeCell ref="G3356:H3356"/>
    <mergeCell ref="I3356:J3356"/>
    <mergeCell ref="G3322:H3322"/>
    <mergeCell ref="I3322:J3322"/>
    <mergeCell ref="G3330:H3330"/>
    <mergeCell ref="I3330:J3330"/>
    <mergeCell ref="G3341:H3341"/>
    <mergeCell ref="I3341:J3341"/>
    <mergeCell ref="G3295:H3295"/>
    <mergeCell ref="I3295:J3295"/>
    <mergeCell ref="G3304:H3304"/>
    <mergeCell ref="I3304:J3304"/>
    <mergeCell ref="G3313:H3313"/>
    <mergeCell ref="I3313:J3313"/>
    <mergeCell ref="G3281:H3281"/>
    <mergeCell ref="I3281:J3281"/>
    <mergeCell ref="G3283:H3283"/>
    <mergeCell ref="I3283:J3283"/>
    <mergeCell ref="G3293:H3293"/>
    <mergeCell ref="I3293:J3293"/>
    <mergeCell ref="G3259:H3259"/>
    <mergeCell ref="I3259:J3259"/>
    <mergeCell ref="G3269:H3269"/>
    <mergeCell ref="I3269:J3269"/>
    <mergeCell ref="G3271:H3271"/>
    <mergeCell ref="I3271:J3271"/>
    <mergeCell ref="G3245:H3245"/>
    <mergeCell ref="I3245:J3245"/>
    <mergeCell ref="G3247:H3247"/>
    <mergeCell ref="I3247:J3247"/>
    <mergeCell ref="G3257:H3257"/>
    <mergeCell ref="I3257:J3257"/>
    <mergeCell ref="G3223:H3223"/>
    <mergeCell ref="I3223:J3223"/>
    <mergeCell ref="G3233:H3233"/>
    <mergeCell ref="I3233:J3233"/>
    <mergeCell ref="G3235:H3235"/>
    <mergeCell ref="I3235:J3235"/>
    <mergeCell ref="G3209:H3209"/>
    <mergeCell ref="I3209:J3209"/>
    <mergeCell ref="G3211:H3211"/>
    <mergeCell ref="I3211:J3211"/>
    <mergeCell ref="G3221:H3221"/>
    <mergeCell ref="I3221:J3221"/>
    <mergeCell ref="G3196:H3196"/>
    <mergeCell ref="I3196:J3196"/>
    <mergeCell ref="G3198:H3198"/>
    <mergeCell ref="I3198:J3198"/>
    <mergeCell ref="G3207:H3207"/>
    <mergeCell ref="I3207:J3207"/>
    <mergeCell ref="G3185:H3185"/>
    <mergeCell ref="I3185:J3185"/>
    <mergeCell ref="G3187:H3187"/>
    <mergeCell ref="I3187:J3187"/>
    <mergeCell ref="G3189:H3189"/>
    <mergeCell ref="I3189:J3189"/>
    <mergeCell ref="G3173:H3173"/>
    <mergeCell ref="I3173:J3173"/>
    <mergeCell ref="G3175:H3175"/>
    <mergeCell ref="I3175:J3175"/>
    <mergeCell ref="G3177:H3177"/>
    <mergeCell ref="I3177:J3177"/>
    <mergeCell ref="G3160:H3160"/>
    <mergeCell ref="I3160:J3160"/>
    <mergeCell ref="G3162:H3162"/>
    <mergeCell ref="I3162:J3162"/>
    <mergeCell ref="G3164:H3164"/>
    <mergeCell ref="I3164:J3164"/>
    <mergeCell ref="G3154:H3154"/>
    <mergeCell ref="I3154:J3154"/>
    <mergeCell ref="G3156:H3156"/>
    <mergeCell ref="I3156:J3156"/>
    <mergeCell ref="G3158:H3158"/>
    <mergeCell ref="I3158:J3158"/>
    <mergeCell ref="G3133:H3133"/>
    <mergeCell ref="I3133:J3133"/>
    <mergeCell ref="G3142:H3142"/>
    <mergeCell ref="I3142:J3142"/>
    <mergeCell ref="G3144:H3144"/>
    <mergeCell ref="I3144:J3144"/>
    <mergeCell ref="G3120:H3120"/>
    <mergeCell ref="I3120:J3120"/>
    <mergeCell ref="G3122:H3122"/>
    <mergeCell ref="I3122:J3122"/>
    <mergeCell ref="G3131:H3131"/>
    <mergeCell ref="I3131:J3131"/>
    <mergeCell ref="G3099:H3099"/>
    <mergeCell ref="I3099:J3099"/>
    <mergeCell ref="G3109:H3109"/>
    <mergeCell ref="I3109:J3109"/>
    <mergeCell ref="G3111:H3111"/>
    <mergeCell ref="I3111:J3111"/>
    <mergeCell ref="G3085:H3085"/>
    <mergeCell ref="I3085:J3085"/>
    <mergeCell ref="G3087:H3087"/>
    <mergeCell ref="I3087:J3087"/>
    <mergeCell ref="G3097:H3097"/>
    <mergeCell ref="I3097:J3097"/>
    <mergeCell ref="G3064:H3064"/>
    <mergeCell ref="I3064:J3064"/>
    <mergeCell ref="G3073:H3073"/>
    <mergeCell ref="I3073:J3073"/>
    <mergeCell ref="G3075:H3075"/>
    <mergeCell ref="I3075:J3075"/>
    <mergeCell ref="G3051:H3051"/>
    <mergeCell ref="I3051:J3051"/>
    <mergeCell ref="G3053:H3053"/>
    <mergeCell ref="I3053:J3053"/>
    <mergeCell ref="G3062:H3062"/>
    <mergeCell ref="I3062:J3062"/>
    <mergeCell ref="G3031:H3031"/>
    <mergeCell ref="I3031:J3031"/>
    <mergeCell ref="G3040:H3040"/>
    <mergeCell ref="I3040:J3040"/>
    <mergeCell ref="G3042:H3042"/>
    <mergeCell ref="I3042:J3042"/>
    <mergeCell ref="G3018:H3018"/>
    <mergeCell ref="I3018:J3018"/>
    <mergeCell ref="G3020:H3020"/>
    <mergeCell ref="I3020:J3020"/>
    <mergeCell ref="G3029:H3029"/>
    <mergeCell ref="I3029:J3029"/>
    <mergeCell ref="G2998:H2998"/>
    <mergeCell ref="I2998:J2998"/>
    <mergeCell ref="G3007:H3007"/>
    <mergeCell ref="I3007:J3007"/>
    <mergeCell ref="G3009:H3009"/>
    <mergeCell ref="I3009:J3009"/>
    <mergeCell ref="G2985:H2985"/>
    <mergeCell ref="I2985:J2985"/>
    <mergeCell ref="G2987:H2987"/>
    <mergeCell ref="I2987:J2987"/>
    <mergeCell ref="G2996:H2996"/>
    <mergeCell ref="I2996:J2996"/>
    <mergeCell ref="E2960:G2960"/>
    <mergeCell ref="E2961:G2961"/>
    <mergeCell ref="A2967:J2967"/>
    <mergeCell ref="G2974:H2974"/>
    <mergeCell ref="I2974:J2974"/>
    <mergeCell ref="G2976:H2976"/>
    <mergeCell ref="I2976:J2976"/>
    <mergeCell ref="A2948:J2948"/>
    <mergeCell ref="A2950:J2950"/>
    <mergeCell ref="A2952:J2952"/>
    <mergeCell ref="A2953:J2953"/>
    <mergeCell ref="A2955:J2955"/>
    <mergeCell ref="E2959:G2959"/>
    <mergeCell ref="C2940:H2940"/>
    <mergeCell ref="C2941:H2941"/>
    <mergeCell ref="C2942:H2942"/>
    <mergeCell ref="C2943:H2943"/>
    <mergeCell ref="C2944:H2944"/>
    <mergeCell ref="A2947:J2947"/>
    <mergeCell ref="C2935:H2935"/>
    <mergeCell ref="I2935:J2935"/>
    <mergeCell ref="C2936:H2936"/>
    <mergeCell ref="I2936:J2936"/>
    <mergeCell ref="C2937:H2937"/>
    <mergeCell ref="I2937:J2937"/>
    <mergeCell ref="A2931:F2931"/>
    <mergeCell ref="G2931:H2931"/>
    <mergeCell ref="I2931:J2931"/>
    <mergeCell ref="C2933:H2933"/>
    <mergeCell ref="I2933:J2933"/>
    <mergeCell ref="C2934:H2934"/>
    <mergeCell ref="I2934:J2934"/>
    <mergeCell ref="G2921:H2921"/>
    <mergeCell ref="I2921:J2921"/>
    <mergeCell ref="A2923:F2923"/>
    <mergeCell ref="G2923:H2923"/>
    <mergeCell ref="I2923:J2923"/>
    <mergeCell ref="A2927:F2927"/>
    <mergeCell ref="G2927:H2927"/>
    <mergeCell ref="I2927:J2927"/>
    <mergeCell ref="G2906:H2906"/>
    <mergeCell ref="I2906:J2906"/>
    <mergeCell ref="G2909:H2909"/>
    <mergeCell ref="I2909:J2909"/>
    <mergeCell ref="G2912:H2912"/>
    <mergeCell ref="I2912:J2912"/>
    <mergeCell ref="G2885:H2885"/>
    <mergeCell ref="I2885:J2885"/>
    <mergeCell ref="G2894:H2894"/>
    <mergeCell ref="I2894:J2894"/>
    <mergeCell ref="G2896:H2896"/>
    <mergeCell ref="I2896:J2896"/>
    <mergeCell ref="G2865:H2865"/>
    <mergeCell ref="I2865:J2865"/>
    <mergeCell ref="G2874:H2874"/>
    <mergeCell ref="I2874:J2874"/>
    <mergeCell ref="G2883:H2883"/>
    <mergeCell ref="I2883:J2883"/>
    <mergeCell ref="A2843:J2843"/>
    <mergeCell ref="G2852:H2852"/>
    <mergeCell ref="I2852:J2852"/>
    <mergeCell ref="G2854:H2854"/>
    <mergeCell ref="I2854:J2854"/>
    <mergeCell ref="G2863:H2863"/>
    <mergeCell ref="I2863:J2863"/>
    <mergeCell ref="G2835:H2835"/>
    <mergeCell ref="I2835:J2835"/>
    <mergeCell ref="G2837:H2837"/>
    <mergeCell ref="I2837:J2837"/>
    <mergeCell ref="A2839:F2839"/>
    <mergeCell ref="G2839:H2839"/>
    <mergeCell ref="I2839:J2839"/>
    <mergeCell ref="G2813:H2813"/>
    <mergeCell ref="I2813:J2813"/>
    <mergeCell ref="G2823:H2823"/>
    <mergeCell ref="I2823:J2823"/>
    <mergeCell ref="G2825:H2825"/>
    <mergeCell ref="I2825:J2825"/>
    <mergeCell ref="G2801:H2801"/>
    <mergeCell ref="I2801:J2801"/>
    <mergeCell ref="G2803:H2803"/>
    <mergeCell ref="I2803:J2803"/>
    <mergeCell ref="G2811:H2811"/>
    <mergeCell ref="I2811:J2811"/>
    <mergeCell ref="G2779:H2779"/>
    <mergeCell ref="I2779:J2779"/>
    <mergeCell ref="G2786:H2786"/>
    <mergeCell ref="I2786:J2786"/>
    <mergeCell ref="G2793:H2793"/>
    <mergeCell ref="I2793:J2793"/>
    <mergeCell ref="G2767:H2767"/>
    <mergeCell ref="I2767:J2767"/>
    <mergeCell ref="G2769:H2769"/>
    <mergeCell ref="I2769:J2769"/>
    <mergeCell ref="G2777:H2777"/>
    <mergeCell ref="I2777:J2777"/>
    <mergeCell ref="A2740:J2740"/>
    <mergeCell ref="G2749:H2749"/>
    <mergeCell ref="I2749:J2749"/>
    <mergeCell ref="G2757:H2757"/>
    <mergeCell ref="I2757:J2757"/>
    <mergeCell ref="G2759:H2759"/>
    <mergeCell ref="I2759:J2759"/>
    <mergeCell ref="G2732:H2732"/>
    <mergeCell ref="I2732:J2732"/>
    <mergeCell ref="G2734:H2734"/>
    <mergeCell ref="I2734:J2734"/>
    <mergeCell ref="A2736:F2736"/>
    <mergeCell ref="G2736:H2736"/>
    <mergeCell ref="I2736:J2736"/>
    <mergeCell ref="G2710:H2710"/>
    <mergeCell ref="I2710:J2710"/>
    <mergeCell ref="G2720:H2720"/>
    <mergeCell ref="I2720:J2720"/>
    <mergeCell ref="G2722:H2722"/>
    <mergeCell ref="I2722:J2722"/>
    <mergeCell ref="G2697:H2697"/>
    <mergeCell ref="I2697:J2697"/>
    <mergeCell ref="G2699:H2699"/>
    <mergeCell ref="I2699:J2699"/>
    <mergeCell ref="G2708:H2708"/>
    <mergeCell ref="I2708:J2708"/>
    <mergeCell ref="G2674:H2674"/>
    <mergeCell ref="I2674:J2674"/>
    <mergeCell ref="G2681:H2681"/>
    <mergeCell ref="I2681:J2681"/>
    <mergeCell ref="G2688:H2688"/>
    <mergeCell ref="I2688:J2688"/>
    <mergeCell ref="G2661:H2661"/>
    <mergeCell ref="I2661:J2661"/>
    <mergeCell ref="G2663:H2663"/>
    <mergeCell ref="I2663:J2663"/>
    <mergeCell ref="G2672:H2672"/>
    <mergeCell ref="I2672:J2672"/>
    <mergeCell ref="A2633:J2633"/>
    <mergeCell ref="G2642:H2642"/>
    <mergeCell ref="I2642:J2642"/>
    <mergeCell ref="G2650:H2650"/>
    <mergeCell ref="I2650:J2650"/>
    <mergeCell ref="G2652:H2652"/>
    <mergeCell ref="I2652:J2652"/>
    <mergeCell ref="G2625:H2625"/>
    <mergeCell ref="I2625:J2625"/>
    <mergeCell ref="A2627:F2627"/>
    <mergeCell ref="G2627:H2627"/>
    <mergeCell ref="I2627:J2627"/>
    <mergeCell ref="A2631:J2631"/>
    <mergeCell ref="G2612:H2612"/>
    <mergeCell ref="I2612:J2612"/>
    <mergeCell ref="G2614:H2614"/>
    <mergeCell ref="I2614:J2614"/>
    <mergeCell ref="G2623:H2623"/>
    <mergeCell ref="I2623:J2623"/>
    <mergeCell ref="G2593:H2593"/>
    <mergeCell ref="I2593:J2593"/>
    <mergeCell ref="G2602:H2602"/>
    <mergeCell ref="I2602:J2602"/>
    <mergeCell ref="G2604:H2604"/>
    <mergeCell ref="I2604:J2604"/>
    <mergeCell ref="G2580:H2580"/>
    <mergeCell ref="I2580:J2580"/>
    <mergeCell ref="G2582:H2582"/>
    <mergeCell ref="I2582:J2582"/>
    <mergeCell ref="G2591:H2591"/>
    <mergeCell ref="I2591:J2591"/>
    <mergeCell ref="G2574:H2574"/>
    <mergeCell ref="I2574:J2574"/>
    <mergeCell ref="G2576:H2576"/>
    <mergeCell ref="I2576:J2576"/>
    <mergeCell ref="G2578:H2578"/>
    <mergeCell ref="I2578:J2578"/>
    <mergeCell ref="G2559:H2559"/>
    <mergeCell ref="I2559:J2559"/>
    <mergeCell ref="G2561:H2561"/>
    <mergeCell ref="I2561:J2561"/>
    <mergeCell ref="G2563:H2563"/>
    <mergeCell ref="I2563:J2563"/>
    <mergeCell ref="A2535:J2535"/>
    <mergeCell ref="G2545:H2545"/>
    <mergeCell ref="I2545:J2545"/>
    <mergeCell ref="G2547:H2547"/>
    <mergeCell ref="I2547:J2547"/>
    <mergeCell ref="G2549:H2549"/>
    <mergeCell ref="I2549:J2549"/>
    <mergeCell ref="A2527:F2527"/>
    <mergeCell ref="G2527:H2527"/>
    <mergeCell ref="I2527:J2527"/>
    <mergeCell ref="A2531:F2531"/>
    <mergeCell ref="G2531:H2531"/>
    <mergeCell ref="I2531:J2531"/>
    <mergeCell ref="G2521:H2521"/>
    <mergeCell ref="I2521:J2521"/>
    <mergeCell ref="G2523:H2523"/>
    <mergeCell ref="I2523:J2523"/>
    <mergeCell ref="G2525:H2525"/>
    <mergeCell ref="I2525:J2525"/>
    <mergeCell ref="G2499:H2499"/>
    <mergeCell ref="I2499:J2499"/>
    <mergeCell ref="G2508:H2508"/>
    <mergeCell ref="I2508:J2508"/>
    <mergeCell ref="G2510:H2510"/>
    <mergeCell ref="I2510:J2510"/>
    <mergeCell ref="G2486:H2486"/>
    <mergeCell ref="I2486:J2486"/>
    <mergeCell ref="G2488:H2488"/>
    <mergeCell ref="I2488:J2488"/>
    <mergeCell ref="G2497:H2497"/>
    <mergeCell ref="I2497:J2497"/>
    <mergeCell ref="G2480:H2480"/>
    <mergeCell ref="I2480:J2480"/>
    <mergeCell ref="G2482:H2482"/>
    <mergeCell ref="I2482:J2482"/>
    <mergeCell ref="G2484:H2484"/>
    <mergeCell ref="I2484:J2484"/>
    <mergeCell ref="G2461:H2461"/>
    <mergeCell ref="I2461:J2461"/>
    <mergeCell ref="G2470:H2470"/>
    <mergeCell ref="I2470:J2470"/>
    <mergeCell ref="G2472:H2472"/>
    <mergeCell ref="I2472:J2472"/>
    <mergeCell ref="G2449:H2449"/>
    <mergeCell ref="I2449:J2449"/>
    <mergeCell ref="G2451:H2451"/>
    <mergeCell ref="I2451:J2451"/>
    <mergeCell ref="G2459:H2459"/>
    <mergeCell ref="I2459:J2459"/>
    <mergeCell ref="G2436:H2436"/>
    <mergeCell ref="I2436:J2436"/>
    <mergeCell ref="G2438:H2438"/>
    <mergeCell ref="I2438:J2438"/>
    <mergeCell ref="G2440:H2440"/>
    <mergeCell ref="I2440:J2440"/>
    <mergeCell ref="G2421:H2421"/>
    <mergeCell ref="I2421:J2421"/>
    <mergeCell ref="G2423:H2423"/>
    <mergeCell ref="I2423:J2423"/>
    <mergeCell ref="G2426:H2426"/>
    <mergeCell ref="I2426:J2426"/>
    <mergeCell ref="G2407:H2407"/>
    <mergeCell ref="I2407:J2407"/>
    <mergeCell ref="G2409:H2409"/>
    <mergeCell ref="I2409:J2409"/>
    <mergeCell ref="G2412:H2412"/>
    <mergeCell ref="I2412:J2412"/>
    <mergeCell ref="G2392:H2392"/>
    <mergeCell ref="I2392:J2392"/>
    <mergeCell ref="G2394:H2394"/>
    <mergeCell ref="I2394:J2394"/>
    <mergeCell ref="G2397:H2397"/>
    <mergeCell ref="I2397:J2397"/>
    <mergeCell ref="G2378:H2378"/>
    <mergeCell ref="I2378:J2378"/>
    <mergeCell ref="G2380:H2380"/>
    <mergeCell ref="I2380:J2380"/>
    <mergeCell ref="G2383:H2383"/>
    <mergeCell ref="I2383:J2383"/>
    <mergeCell ref="G2364:H2364"/>
    <mergeCell ref="I2364:J2364"/>
    <mergeCell ref="G2367:H2367"/>
    <mergeCell ref="I2367:J2367"/>
    <mergeCell ref="G2369:H2369"/>
    <mergeCell ref="I2369:J2369"/>
    <mergeCell ref="G2350:H2350"/>
    <mergeCell ref="I2350:J2350"/>
    <mergeCell ref="G2353:H2353"/>
    <mergeCell ref="I2353:J2353"/>
    <mergeCell ref="G2362:H2362"/>
    <mergeCell ref="I2362:J2362"/>
    <mergeCell ref="G2337:H2337"/>
    <mergeCell ref="I2337:J2337"/>
    <mergeCell ref="G2339:H2339"/>
    <mergeCell ref="I2339:J2339"/>
    <mergeCell ref="G2348:H2348"/>
    <mergeCell ref="I2348:J2348"/>
    <mergeCell ref="G2323:H2323"/>
    <mergeCell ref="I2323:J2323"/>
    <mergeCell ref="G2332:H2332"/>
    <mergeCell ref="I2332:J2332"/>
    <mergeCell ref="G2334:H2334"/>
    <mergeCell ref="I2334:J2334"/>
    <mergeCell ref="G2316:H2316"/>
    <mergeCell ref="I2316:J2316"/>
    <mergeCell ref="G2318:H2318"/>
    <mergeCell ref="I2318:J2318"/>
    <mergeCell ref="G2321:H2321"/>
    <mergeCell ref="I2321:J2321"/>
    <mergeCell ref="G2295:H2295"/>
    <mergeCell ref="I2295:J2295"/>
    <mergeCell ref="G2297:H2297"/>
    <mergeCell ref="I2297:J2297"/>
    <mergeCell ref="G2307:H2307"/>
    <mergeCell ref="I2307:J2307"/>
    <mergeCell ref="G2276:H2276"/>
    <mergeCell ref="I2276:J2276"/>
    <mergeCell ref="G2285:H2285"/>
    <mergeCell ref="I2285:J2285"/>
    <mergeCell ref="G2287:H2287"/>
    <mergeCell ref="I2287:J2287"/>
    <mergeCell ref="A2261:F2261"/>
    <mergeCell ref="G2261:H2261"/>
    <mergeCell ref="I2261:J2261"/>
    <mergeCell ref="A2265:J2265"/>
    <mergeCell ref="G2274:H2274"/>
    <mergeCell ref="I2274:J2274"/>
    <mergeCell ref="G2247:H2247"/>
    <mergeCell ref="I2247:J2247"/>
    <mergeCell ref="G2257:H2257"/>
    <mergeCell ref="I2257:J2257"/>
    <mergeCell ref="G2259:H2259"/>
    <mergeCell ref="I2259:J2259"/>
    <mergeCell ref="G2234:H2234"/>
    <mergeCell ref="I2234:J2234"/>
    <mergeCell ref="G2236:H2236"/>
    <mergeCell ref="I2236:J2236"/>
    <mergeCell ref="G2245:H2245"/>
    <mergeCell ref="I2245:J2245"/>
    <mergeCell ref="G2216:H2216"/>
    <mergeCell ref="I2216:J2216"/>
    <mergeCell ref="G2224:H2224"/>
    <mergeCell ref="I2224:J2224"/>
    <mergeCell ref="G2226:H2226"/>
    <mergeCell ref="I2226:J2226"/>
    <mergeCell ref="G2202:H2202"/>
    <mergeCell ref="I2202:J2202"/>
    <mergeCell ref="G2211:H2211"/>
    <mergeCell ref="I2211:J2211"/>
    <mergeCell ref="G2213:H2213"/>
    <mergeCell ref="I2213:J2213"/>
    <mergeCell ref="G2188:H2188"/>
    <mergeCell ref="I2188:J2188"/>
    <mergeCell ref="G2190:H2190"/>
    <mergeCell ref="I2190:J2190"/>
    <mergeCell ref="G2193:H2193"/>
    <mergeCell ref="I2193:J2193"/>
    <mergeCell ref="G2174:H2174"/>
    <mergeCell ref="I2174:J2174"/>
    <mergeCell ref="G2176:H2176"/>
    <mergeCell ref="I2176:J2176"/>
    <mergeCell ref="G2179:H2179"/>
    <mergeCell ref="I2179:J2179"/>
    <mergeCell ref="G2153:H2153"/>
    <mergeCell ref="I2153:J2153"/>
    <mergeCell ref="G2155:H2155"/>
    <mergeCell ref="I2155:J2155"/>
    <mergeCell ref="G2165:H2165"/>
    <mergeCell ref="I2165:J2165"/>
    <mergeCell ref="G2135:H2135"/>
    <mergeCell ref="I2135:J2135"/>
    <mergeCell ref="G2143:H2143"/>
    <mergeCell ref="I2143:J2143"/>
    <mergeCell ref="G2145:H2145"/>
    <mergeCell ref="I2145:J2145"/>
    <mergeCell ref="A2114:J2114"/>
    <mergeCell ref="G2123:H2123"/>
    <mergeCell ref="I2123:J2123"/>
    <mergeCell ref="G2125:H2125"/>
    <mergeCell ref="I2125:J2125"/>
    <mergeCell ref="G2133:H2133"/>
    <mergeCell ref="I2133:J2133"/>
    <mergeCell ref="G2106:H2106"/>
    <mergeCell ref="I2106:J2106"/>
    <mergeCell ref="G2108:H2108"/>
    <mergeCell ref="I2108:J2108"/>
    <mergeCell ref="A2110:F2110"/>
    <mergeCell ref="G2110:H2110"/>
    <mergeCell ref="I2110:J2110"/>
    <mergeCell ref="G2086:H2086"/>
    <mergeCell ref="I2086:J2086"/>
    <mergeCell ref="G2094:H2094"/>
    <mergeCell ref="I2094:J2094"/>
    <mergeCell ref="G2096:H2096"/>
    <mergeCell ref="I2096:J2096"/>
    <mergeCell ref="G2073:H2073"/>
    <mergeCell ref="I2073:J2073"/>
    <mergeCell ref="G2082:H2082"/>
    <mergeCell ref="I2082:J2082"/>
    <mergeCell ref="G2084:H2084"/>
    <mergeCell ref="I2084:J2084"/>
    <mergeCell ref="G2060:H2060"/>
    <mergeCell ref="I2060:J2060"/>
    <mergeCell ref="G2062:H2062"/>
    <mergeCell ref="I2062:J2062"/>
    <mergeCell ref="G2071:H2071"/>
    <mergeCell ref="I2071:J2071"/>
    <mergeCell ref="G2041:H2041"/>
    <mergeCell ref="I2041:J2041"/>
    <mergeCell ref="G2049:H2049"/>
    <mergeCell ref="I2049:J2049"/>
    <mergeCell ref="G2051:H2051"/>
    <mergeCell ref="I2051:J2051"/>
    <mergeCell ref="G2027:H2027"/>
    <mergeCell ref="I2027:J2027"/>
    <mergeCell ref="G2030:H2030"/>
    <mergeCell ref="I2030:J2030"/>
    <mergeCell ref="G2039:H2039"/>
    <mergeCell ref="I2039:J2039"/>
    <mergeCell ref="G2013:H2013"/>
    <mergeCell ref="I2013:J2013"/>
    <mergeCell ref="G2016:H2016"/>
    <mergeCell ref="I2016:J2016"/>
    <mergeCell ref="G2025:H2025"/>
    <mergeCell ref="I2025:J2025"/>
    <mergeCell ref="G1999:H1999"/>
    <mergeCell ref="I1999:J1999"/>
    <mergeCell ref="G2002:H2002"/>
    <mergeCell ref="I2002:J2002"/>
    <mergeCell ref="G2011:H2011"/>
    <mergeCell ref="I2011:J2011"/>
    <mergeCell ref="G1986:H1986"/>
    <mergeCell ref="I1986:J1986"/>
    <mergeCell ref="G1995:H1995"/>
    <mergeCell ref="I1995:J1995"/>
    <mergeCell ref="G1997:H1997"/>
    <mergeCell ref="I1997:J1997"/>
    <mergeCell ref="G1971:H1971"/>
    <mergeCell ref="I1971:J1971"/>
    <mergeCell ref="G1973:H1973"/>
    <mergeCell ref="I1973:J1973"/>
    <mergeCell ref="G1976:H1976"/>
    <mergeCell ref="I1976:J1976"/>
    <mergeCell ref="G1957:H1957"/>
    <mergeCell ref="I1957:J1957"/>
    <mergeCell ref="G1959:H1959"/>
    <mergeCell ref="I1959:J1959"/>
    <mergeCell ref="G1962:H1962"/>
    <mergeCell ref="I1962:J1962"/>
    <mergeCell ref="G1943:H1943"/>
    <mergeCell ref="I1943:J1943"/>
    <mergeCell ref="G1945:H1945"/>
    <mergeCell ref="I1945:J1945"/>
    <mergeCell ref="G1948:H1948"/>
    <mergeCell ref="I1948:J1948"/>
    <mergeCell ref="G1929:H1929"/>
    <mergeCell ref="I1929:J1929"/>
    <mergeCell ref="G1931:H1931"/>
    <mergeCell ref="I1931:J1931"/>
    <mergeCell ref="G1934:H1934"/>
    <mergeCell ref="I1934:J1934"/>
    <mergeCell ref="G1915:H1915"/>
    <mergeCell ref="I1915:J1915"/>
    <mergeCell ref="G1917:H1917"/>
    <mergeCell ref="I1917:J1917"/>
    <mergeCell ref="G1920:H1920"/>
    <mergeCell ref="I1920:J1920"/>
    <mergeCell ref="G1901:H1901"/>
    <mergeCell ref="I1901:J1901"/>
    <mergeCell ref="G1903:H1903"/>
    <mergeCell ref="I1903:J1903"/>
    <mergeCell ref="G1906:H1906"/>
    <mergeCell ref="I1906:J1906"/>
    <mergeCell ref="G1887:H1887"/>
    <mergeCell ref="I1887:J1887"/>
    <mergeCell ref="G1889:H1889"/>
    <mergeCell ref="I1889:J1889"/>
    <mergeCell ref="G1892:H1892"/>
    <mergeCell ref="I1892:J1892"/>
    <mergeCell ref="G1866:H1866"/>
    <mergeCell ref="I1866:J1866"/>
    <mergeCell ref="G1868:H1868"/>
    <mergeCell ref="I1868:J1868"/>
    <mergeCell ref="G1878:H1878"/>
    <mergeCell ref="I1878:J1878"/>
    <mergeCell ref="G1847:H1847"/>
    <mergeCell ref="I1847:J1847"/>
    <mergeCell ref="G1856:H1856"/>
    <mergeCell ref="I1856:J1856"/>
    <mergeCell ref="G1858:H1858"/>
    <mergeCell ref="I1858:J1858"/>
    <mergeCell ref="G1834:H1834"/>
    <mergeCell ref="I1834:J1834"/>
    <mergeCell ref="G1836:H1836"/>
    <mergeCell ref="I1836:J1836"/>
    <mergeCell ref="G1845:H1845"/>
    <mergeCell ref="I1845:J1845"/>
    <mergeCell ref="G1815:H1815"/>
    <mergeCell ref="I1815:J1815"/>
    <mergeCell ref="G1824:H1824"/>
    <mergeCell ref="I1824:J1824"/>
    <mergeCell ref="G1826:H1826"/>
    <mergeCell ref="I1826:J1826"/>
    <mergeCell ref="G1802:H1802"/>
    <mergeCell ref="I1802:J1802"/>
    <mergeCell ref="G1804:H1804"/>
    <mergeCell ref="I1804:J1804"/>
    <mergeCell ref="G1813:H1813"/>
    <mergeCell ref="I1813:J1813"/>
    <mergeCell ref="G1787:H1787"/>
    <mergeCell ref="I1787:J1787"/>
    <mergeCell ref="A1789:F1789"/>
    <mergeCell ref="G1789:H1789"/>
    <mergeCell ref="I1789:J1789"/>
    <mergeCell ref="A1793:J1793"/>
    <mergeCell ref="G1773:H1773"/>
    <mergeCell ref="I1773:J1773"/>
    <mergeCell ref="G1775:H1775"/>
    <mergeCell ref="I1775:J1775"/>
    <mergeCell ref="G1785:H1785"/>
    <mergeCell ref="I1785:J1785"/>
    <mergeCell ref="G1754:H1754"/>
    <mergeCell ref="I1754:J1754"/>
    <mergeCell ref="G1762:H1762"/>
    <mergeCell ref="I1762:J1762"/>
    <mergeCell ref="G1764:H1764"/>
    <mergeCell ref="I1764:J1764"/>
    <mergeCell ref="G1742:H1742"/>
    <mergeCell ref="I1742:J1742"/>
    <mergeCell ref="G1744:H1744"/>
    <mergeCell ref="I1744:J1744"/>
    <mergeCell ref="G1752:H1752"/>
    <mergeCell ref="I1752:J1752"/>
    <mergeCell ref="G1723:H1723"/>
    <mergeCell ref="I1723:J1723"/>
    <mergeCell ref="G1732:H1732"/>
    <mergeCell ref="I1732:J1732"/>
    <mergeCell ref="G1734:H1734"/>
    <mergeCell ref="I1734:J1734"/>
    <mergeCell ref="G1709:H1709"/>
    <mergeCell ref="I1709:J1709"/>
    <mergeCell ref="G1718:H1718"/>
    <mergeCell ref="I1718:J1718"/>
    <mergeCell ref="G1721:H1721"/>
    <mergeCell ref="I1721:J1721"/>
    <mergeCell ref="G1702:H1702"/>
    <mergeCell ref="I1702:J1702"/>
    <mergeCell ref="G1705:H1705"/>
    <mergeCell ref="I1705:J1705"/>
    <mergeCell ref="G1707:H1707"/>
    <mergeCell ref="I1707:J1707"/>
    <mergeCell ref="G1681:H1681"/>
    <mergeCell ref="I1681:J1681"/>
    <mergeCell ref="G1683:H1683"/>
    <mergeCell ref="I1683:J1683"/>
    <mergeCell ref="G1693:H1693"/>
    <mergeCell ref="I1693:J1693"/>
    <mergeCell ref="G1663:H1663"/>
    <mergeCell ref="I1663:J1663"/>
    <mergeCell ref="G1671:H1671"/>
    <mergeCell ref="I1671:J1671"/>
    <mergeCell ref="G1673:H1673"/>
    <mergeCell ref="I1673:J1673"/>
    <mergeCell ref="G1651:H1651"/>
    <mergeCell ref="I1651:J1651"/>
    <mergeCell ref="G1653:H1653"/>
    <mergeCell ref="I1653:J1653"/>
    <mergeCell ref="G1661:H1661"/>
    <mergeCell ref="I1661:J1661"/>
    <mergeCell ref="G1636:H1636"/>
    <mergeCell ref="I1636:J1636"/>
    <mergeCell ref="A1638:F1638"/>
    <mergeCell ref="G1638:H1638"/>
    <mergeCell ref="I1638:J1638"/>
    <mergeCell ref="A1642:J1642"/>
    <mergeCell ref="G1622:H1622"/>
    <mergeCell ref="I1622:J1622"/>
    <mergeCell ref="G1624:H1624"/>
    <mergeCell ref="I1624:J1624"/>
    <mergeCell ref="G1634:H1634"/>
    <mergeCell ref="I1634:J1634"/>
    <mergeCell ref="G1610:H1610"/>
    <mergeCell ref="I1610:J1610"/>
    <mergeCell ref="G1612:H1612"/>
    <mergeCell ref="I1612:J1612"/>
    <mergeCell ref="G1614:H1614"/>
    <mergeCell ref="I1614:J1614"/>
    <mergeCell ref="G1597:H1597"/>
    <mergeCell ref="I1597:J1597"/>
    <mergeCell ref="G1606:H1606"/>
    <mergeCell ref="I1606:J1606"/>
    <mergeCell ref="G1608:H1608"/>
    <mergeCell ref="I1608:J1608"/>
    <mergeCell ref="G1591:H1591"/>
    <mergeCell ref="I1591:J1591"/>
    <mergeCell ref="G1593:H1593"/>
    <mergeCell ref="I1593:J1593"/>
    <mergeCell ref="G1595:H1595"/>
    <mergeCell ref="I1595:J1595"/>
    <mergeCell ref="G1579:H1579"/>
    <mergeCell ref="I1579:J1579"/>
    <mergeCell ref="G1581:H1581"/>
    <mergeCell ref="I1581:J1581"/>
    <mergeCell ref="G1589:H1589"/>
    <mergeCell ref="I1589:J1589"/>
    <mergeCell ref="G1567:H1567"/>
    <mergeCell ref="I1567:J1567"/>
    <mergeCell ref="G1569:H1569"/>
    <mergeCell ref="I1569:J1569"/>
    <mergeCell ref="G1571:H1571"/>
    <mergeCell ref="I1571:J1571"/>
    <mergeCell ref="G1552:H1552"/>
    <mergeCell ref="I1552:J1552"/>
    <mergeCell ref="G1555:H1555"/>
    <mergeCell ref="I1555:J1555"/>
    <mergeCell ref="G1557:H1557"/>
    <mergeCell ref="I1557:J1557"/>
    <mergeCell ref="G1538:H1538"/>
    <mergeCell ref="I1538:J1538"/>
    <mergeCell ref="G1541:H1541"/>
    <mergeCell ref="I1541:J1541"/>
    <mergeCell ref="G1543:H1543"/>
    <mergeCell ref="I1543:J1543"/>
    <mergeCell ref="G1524:H1524"/>
    <mergeCell ref="I1524:J1524"/>
    <mergeCell ref="G1527:H1527"/>
    <mergeCell ref="I1527:J1527"/>
    <mergeCell ref="G1529:H1529"/>
    <mergeCell ref="I1529:J1529"/>
    <mergeCell ref="G1511:H1511"/>
    <mergeCell ref="I1511:J1511"/>
    <mergeCell ref="G1513:H1513"/>
    <mergeCell ref="I1513:J1513"/>
    <mergeCell ref="G1515:H1515"/>
    <mergeCell ref="I1515:J1515"/>
    <mergeCell ref="G1497:H1497"/>
    <mergeCell ref="I1497:J1497"/>
    <mergeCell ref="G1499:H1499"/>
    <mergeCell ref="I1499:J1499"/>
    <mergeCell ref="G1508:H1508"/>
    <mergeCell ref="I1508:J1508"/>
    <mergeCell ref="G1483:H1483"/>
    <mergeCell ref="I1483:J1483"/>
    <mergeCell ref="G1492:H1492"/>
    <mergeCell ref="I1492:J1492"/>
    <mergeCell ref="G1495:H1495"/>
    <mergeCell ref="I1495:J1495"/>
    <mergeCell ref="G1469:H1469"/>
    <mergeCell ref="I1469:J1469"/>
    <mergeCell ref="G1478:H1478"/>
    <mergeCell ref="I1478:J1478"/>
    <mergeCell ref="G1481:H1481"/>
    <mergeCell ref="I1481:J1481"/>
    <mergeCell ref="G1455:H1455"/>
    <mergeCell ref="I1455:J1455"/>
    <mergeCell ref="G1464:H1464"/>
    <mergeCell ref="I1464:J1464"/>
    <mergeCell ref="G1467:H1467"/>
    <mergeCell ref="I1467:J1467"/>
    <mergeCell ref="G1441:H1441"/>
    <mergeCell ref="I1441:J1441"/>
    <mergeCell ref="G1450:H1450"/>
    <mergeCell ref="I1450:J1450"/>
    <mergeCell ref="G1453:H1453"/>
    <mergeCell ref="I1453:J1453"/>
    <mergeCell ref="G1434:H1434"/>
    <mergeCell ref="I1434:J1434"/>
    <mergeCell ref="G1437:H1437"/>
    <mergeCell ref="I1437:J1437"/>
    <mergeCell ref="G1439:H1439"/>
    <mergeCell ref="I1439:J1439"/>
    <mergeCell ref="G1413:H1413"/>
    <mergeCell ref="I1413:J1413"/>
    <mergeCell ref="G1415:H1415"/>
    <mergeCell ref="I1415:J1415"/>
    <mergeCell ref="G1425:H1425"/>
    <mergeCell ref="I1425:J1425"/>
    <mergeCell ref="G1401:H1401"/>
    <mergeCell ref="I1401:J1401"/>
    <mergeCell ref="G1403:H1403"/>
    <mergeCell ref="I1403:J1403"/>
    <mergeCell ref="G1411:H1411"/>
    <mergeCell ref="I1411:J1411"/>
    <mergeCell ref="A1377:J1377"/>
    <mergeCell ref="A1379:J1379"/>
    <mergeCell ref="A1381:J1381"/>
    <mergeCell ref="G1390:H1390"/>
    <mergeCell ref="I1390:J1390"/>
    <mergeCell ref="G1392:H1392"/>
    <mergeCell ref="I1392:J1392"/>
    <mergeCell ref="A1362:J1362"/>
    <mergeCell ref="A1363:J1363"/>
    <mergeCell ref="A1365:J1365"/>
    <mergeCell ref="E1369:G1369"/>
    <mergeCell ref="E1370:G1370"/>
    <mergeCell ref="E1371:G1371"/>
    <mergeCell ref="C1352:H1352"/>
    <mergeCell ref="C1353:H1353"/>
    <mergeCell ref="C1354:H1354"/>
    <mergeCell ref="A1357:J1357"/>
    <mergeCell ref="A1358:J1358"/>
    <mergeCell ref="A1360:J1360"/>
    <mergeCell ref="C1346:H1346"/>
    <mergeCell ref="I1346:J1346"/>
    <mergeCell ref="C1347:H1347"/>
    <mergeCell ref="I1347:J1347"/>
    <mergeCell ref="C1350:H1350"/>
    <mergeCell ref="C1351:H1351"/>
    <mergeCell ref="C1343:H1343"/>
    <mergeCell ref="I1343:J1343"/>
    <mergeCell ref="C1344:H1344"/>
    <mergeCell ref="I1344:J1344"/>
    <mergeCell ref="C1345:H1345"/>
    <mergeCell ref="I1345:J1345"/>
    <mergeCell ref="A1337:F1337"/>
    <mergeCell ref="G1337:H1337"/>
    <mergeCell ref="I1337:J1337"/>
    <mergeCell ref="A1341:F1341"/>
    <mergeCell ref="G1341:H1341"/>
    <mergeCell ref="I1341:J1341"/>
    <mergeCell ref="G1330:H1330"/>
    <mergeCell ref="I1330:J1330"/>
    <mergeCell ref="G1332:H1332"/>
    <mergeCell ref="I1332:J1332"/>
    <mergeCell ref="G1334:H1334"/>
    <mergeCell ref="I1334:J1334"/>
    <mergeCell ref="G1317:H1317"/>
    <mergeCell ref="I1317:J1317"/>
    <mergeCell ref="G1320:H1320"/>
    <mergeCell ref="I1320:J1320"/>
    <mergeCell ref="G1323:H1323"/>
    <mergeCell ref="I1323:J1323"/>
    <mergeCell ref="G1308:H1308"/>
    <mergeCell ref="I1308:J1308"/>
    <mergeCell ref="G1311:H1311"/>
    <mergeCell ref="I1311:J1311"/>
    <mergeCell ref="G1314:H1314"/>
    <mergeCell ref="I1314:J1314"/>
    <mergeCell ref="G1292:H1292"/>
    <mergeCell ref="I1292:J1292"/>
    <mergeCell ref="G1295:H1295"/>
    <mergeCell ref="I1295:J1295"/>
    <mergeCell ref="G1305:H1305"/>
    <mergeCell ref="I1305:J1305"/>
    <mergeCell ref="G1277:H1277"/>
    <mergeCell ref="I1277:J1277"/>
    <mergeCell ref="G1279:H1279"/>
    <mergeCell ref="I1279:J1279"/>
    <mergeCell ref="G1289:H1289"/>
    <mergeCell ref="I1289:J1289"/>
    <mergeCell ref="G1257:H1257"/>
    <mergeCell ref="I1257:J1257"/>
    <mergeCell ref="G1266:H1266"/>
    <mergeCell ref="I1266:J1266"/>
    <mergeCell ref="G1268:H1268"/>
    <mergeCell ref="I1268:J1268"/>
    <mergeCell ref="G1241:H1241"/>
    <mergeCell ref="I1241:J1241"/>
    <mergeCell ref="G1244:H1244"/>
    <mergeCell ref="I1244:J1244"/>
    <mergeCell ref="G1254:H1254"/>
    <mergeCell ref="I1254:J1254"/>
    <mergeCell ref="G1218:H1218"/>
    <mergeCell ref="I1218:J1218"/>
    <mergeCell ref="G1228:H1228"/>
    <mergeCell ref="I1228:J1228"/>
    <mergeCell ref="G1231:H1231"/>
    <mergeCell ref="I1231:J1231"/>
    <mergeCell ref="G1204:H1204"/>
    <mergeCell ref="I1204:J1204"/>
    <mergeCell ref="G1214:H1214"/>
    <mergeCell ref="I1214:J1214"/>
    <mergeCell ref="G1216:H1216"/>
    <mergeCell ref="I1216:J1216"/>
    <mergeCell ref="G1190:H1190"/>
    <mergeCell ref="I1190:J1190"/>
    <mergeCell ref="G1192:H1192"/>
    <mergeCell ref="I1192:J1192"/>
    <mergeCell ref="G1202:H1202"/>
    <mergeCell ref="I1202:J1202"/>
    <mergeCell ref="G1176:H1176"/>
    <mergeCell ref="I1176:J1176"/>
    <mergeCell ref="G1178:H1178"/>
    <mergeCell ref="I1178:J1178"/>
    <mergeCell ref="G1180:H1180"/>
    <mergeCell ref="I1180:J1180"/>
    <mergeCell ref="G1154:H1154"/>
    <mergeCell ref="I1154:J1154"/>
    <mergeCell ref="G1164:H1164"/>
    <mergeCell ref="I1164:J1164"/>
    <mergeCell ref="G1166:H1166"/>
    <mergeCell ref="I1166:J1166"/>
    <mergeCell ref="G1140:H1140"/>
    <mergeCell ref="I1140:J1140"/>
    <mergeCell ref="G1142:H1142"/>
    <mergeCell ref="I1142:J1142"/>
    <mergeCell ref="G1152:H1152"/>
    <mergeCell ref="I1152:J1152"/>
    <mergeCell ref="G1129:H1129"/>
    <mergeCell ref="I1129:J1129"/>
    <mergeCell ref="G1131:H1131"/>
    <mergeCell ref="I1131:J1131"/>
    <mergeCell ref="G1133:H1133"/>
    <mergeCell ref="I1133:J1133"/>
    <mergeCell ref="G1116:H1116"/>
    <mergeCell ref="I1116:J1116"/>
    <mergeCell ref="G1118:H1118"/>
    <mergeCell ref="I1118:J1118"/>
    <mergeCell ref="G1120:H1120"/>
    <mergeCell ref="I1120:J1120"/>
    <mergeCell ref="G1110:H1110"/>
    <mergeCell ref="I1110:J1110"/>
    <mergeCell ref="G1112:H1112"/>
    <mergeCell ref="I1112:J1112"/>
    <mergeCell ref="G1114:H1114"/>
    <mergeCell ref="I1114:J1114"/>
    <mergeCell ref="E1082:G1082"/>
    <mergeCell ref="E1083:G1083"/>
    <mergeCell ref="A1089:J1089"/>
    <mergeCell ref="G1098:H1098"/>
    <mergeCell ref="I1098:J1098"/>
    <mergeCell ref="G1100:H1100"/>
    <mergeCell ref="I1100:J1100"/>
    <mergeCell ref="A1070:J1070"/>
    <mergeCell ref="A1072:J1072"/>
    <mergeCell ref="A1074:J1074"/>
    <mergeCell ref="A1075:J1075"/>
    <mergeCell ref="A1077:J1077"/>
    <mergeCell ref="E1081:G1081"/>
    <mergeCell ref="C1062:H1062"/>
    <mergeCell ref="C1063:H1063"/>
    <mergeCell ref="C1064:H1064"/>
    <mergeCell ref="C1065:H1065"/>
    <mergeCell ref="C1066:H1066"/>
    <mergeCell ref="A1069:J1069"/>
    <mergeCell ref="C1057:H1057"/>
    <mergeCell ref="I1057:J1057"/>
    <mergeCell ref="C1058:H1058"/>
    <mergeCell ref="I1058:J1058"/>
    <mergeCell ref="C1059:H1059"/>
    <mergeCell ref="I1059:J1059"/>
    <mergeCell ref="A1053:F1053"/>
    <mergeCell ref="G1053:H1053"/>
    <mergeCell ref="I1053:J1053"/>
    <mergeCell ref="C1055:H1055"/>
    <mergeCell ref="I1055:J1055"/>
    <mergeCell ref="C1056:H1056"/>
    <mergeCell ref="I1056:J1056"/>
    <mergeCell ref="G1043:H1043"/>
    <mergeCell ref="I1043:J1043"/>
    <mergeCell ref="A1045:F1045"/>
    <mergeCell ref="G1045:H1045"/>
    <mergeCell ref="I1045:J1045"/>
    <mergeCell ref="A1049:F1049"/>
    <mergeCell ref="G1049:H1049"/>
    <mergeCell ref="I1049:J1049"/>
    <mergeCell ref="G1030:H1030"/>
    <mergeCell ref="I1030:J1030"/>
    <mergeCell ref="G1032:H1032"/>
    <mergeCell ref="I1032:J1032"/>
    <mergeCell ref="G1041:H1041"/>
    <mergeCell ref="I1041:J1041"/>
    <mergeCell ref="G1016:H1016"/>
    <mergeCell ref="I1016:J1016"/>
    <mergeCell ref="G1018:H1018"/>
    <mergeCell ref="I1018:J1018"/>
    <mergeCell ref="G1028:H1028"/>
    <mergeCell ref="I1028:J1028"/>
    <mergeCell ref="G1004:H1004"/>
    <mergeCell ref="I1004:J1004"/>
    <mergeCell ref="G1006:H1006"/>
    <mergeCell ref="I1006:J1006"/>
    <mergeCell ref="G1008:H1008"/>
    <mergeCell ref="I1008:J1008"/>
    <mergeCell ref="G983:H983"/>
    <mergeCell ref="I983:J983"/>
    <mergeCell ref="G993:H993"/>
    <mergeCell ref="I993:J993"/>
    <mergeCell ref="G1002:H1002"/>
    <mergeCell ref="I1002:J1002"/>
    <mergeCell ref="G970:H970"/>
    <mergeCell ref="I970:J970"/>
    <mergeCell ref="G972:H972"/>
    <mergeCell ref="I972:J972"/>
    <mergeCell ref="G974:H974"/>
    <mergeCell ref="I974:J974"/>
    <mergeCell ref="G964:H964"/>
    <mergeCell ref="I964:J964"/>
    <mergeCell ref="G966:H966"/>
    <mergeCell ref="I966:J966"/>
    <mergeCell ref="G968:H968"/>
    <mergeCell ref="I968:J968"/>
    <mergeCell ref="G952:H952"/>
    <mergeCell ref="I952:J952"/>
    <mergeCell ref="G954:H954"/>
    <mergeCell ref="I954:J954"/>
    <mergeCell ref="G962:H962"/>
    <mergeCell ref="I962:J962"/>
    <mergeCell ref="G946:H946"/>
    <mergeCell ref="I946:J946"/>
    <mergeCell ref="G948:H948"/>
    <mergeCell ref="I948:J948"/>
    <mergeCell ref="G950:H950"/>
    <mergeCell ref="I950:J950"/>
    <mergeCell ref="G934:H934"/>
    <mergeCell ref="I934:J934"/>
    <mergeCell ref="G936:H936"/>
    <mergeCell ref="I936:J936"/>
    <mergeCell ref="G944:H944"/>
    <mergeCell ref="I944:J944"/>
    <mergeCell ref="G922:H922"/>
    <mergeCell ref="I922:J922"/>
    <mergeCell ref="G924:H924"/>
    <mergeCell ref="I924:J924"/>
    <mergeCell ref="G932:H932"/>
    <mergeCell ref="I932:J932"/>
    <mergeCell ref="G904:H904"/>
    <mergeCell ref="I904:J904"/>
    <mergeCell ref="G912:H912"/>
    <mergeCell ref="I912:J912"/>
    <mergeCell ref="G914:H914"/>
    <mergeCell ref="I914:J914"/>
    <mergeCell ref="A890:F890"/>
    <mergeCell ref="G890:H890"/>
    <mergeCell ref="I890:J890"/>
    <mergeCell ref="A894:J894"/>
    <mergeCell ref="G902:H902"/>
    <mergeCell ref="I902:J902"/>
    <mergeCell ref="G878:H878"/>
    <mergeCell ref="I878:J878"/>
    <mergeCell ref="G880:H880"/>
    <mergeCell ref="I880:J880"/>
    <mergeCell ref="G888:H888"/>
    <mergeCell ref="I888:J888"/>
    <mergeCell ref="G858:H858"/>
    <mergeCell ref="I858:J858"/>
    <mergeCell ref="G867:H867"/>
    <mergeCell ref="I867:J867"/>
    <mergeCell ref="G876:H876"/>
    <mergeCell ref="I876:J876"/>
    <mergeCell ref="G846:H846"/>
    <mergeCell ref="I846:J846"/>
    <mergeCell ref="G854:H854"/>
    <mergeCell ref="I854:J854"/>
    <mergeCell ref="G856:H856"/>
    <mergeCell ref="I856:J856"/>
    <mergeCell ref="G840:H840"/>
    <mergeCell ref="I840:J840"/>
    <mergeCell ref="G842:H842"/>
    <mergeCell ref="I842:J842"/>
    <mergeCell ref="G844:H844"/>
    <mergeCell ref="I844:J844"/>
    <mergeCell ref="G834:H834"/>
    <mergeCell ref="I834:J834"/>
    <mergeCell ref="G836:H836"/>
    <mergeCell ref="I836:J836"/>
    <mergeCell ref="G838:H838"/>
    <mergeCell ref="I838:J838"/>
    <mergeCell ref="G828:H828"/>
    <mergeCell ref="I828:J828"/>
    <mergeCell ref="G830:H830"/>
    <mergeCell ref="I830:J830"/>
    <mergeCell ref="G832:H832"/>
    <mergeCell ref="I832:J832"/>
    <mergeCell ref="G814:H814"/>
    <mergeCell ref="I814:J814"/>
    <mergeCell ref="G824:H824"/>
    <mergeCell ref="I824:J824"/>
    <mergeCell ref="G826:H826"/>
    <mergeCell ref="I826:J826"/>
    <mergeCell ref="A790:J790"/>
    <mergeCell ref="G800:H800"/>
    <mergeCell ref="I800:J800"/>
    <mergeCell ref="G802:H802"/>
    <mergeCell ref="I802:J802"/>
    <mergeCell ref="G812:H812"/>
    <mergeCell ref="I812:J812"/>
    <mergeCell ref="G776:H776"/>
    <mergeCell ref="I776:J776"/>
    <mergeCell ref="G784:H784"/>
    <mergeCell ref="I784:J784"/>
    <mergeCell ref="A786:F786"/>
    <mergeCell ref="G786:H786"/>
    <mergeCell ref="I786:J786"/>
    <mergeCell ref="G770:H770"/>
    <mergeCell ref="I770:J770"/>
    <mergeCell ref="G772:H772"/>
    <mergeCell ref="I772:J772"/>
    <mergeCell ref="G774:H774"/>
    <mergeCell ref="I774:J774"/>
    <mergeCell ref="G750:H750"/>
    <mergeCell ref="I750:J750"/>
    <mergeCell ref="G752:H752"/>
    <mergeCell ref="I752:J752"/>
    <mergeCell ref="G761:H761"/>
    <mergeCell ref="I761:J761"/>
    <mergeCell ref="G692:H692"/>
    <mergeCell ref="I692:J692"/>
    <mergeCell ref="G694:H694"/>
    <mergeCell ref="I694:J694"/>
    <mergeCell ref="G704:H704"/>
    <mergeCell ref="I704:J704"/>
    <mergeCell ref="G738:H738"/>
    <mergeCell ref="I738:J738"/>
    <mergeCell ref="G740:H740"/>
    <mergeCell ref="I740:J740"/>
    <mergeCell ref="G748:H748"/>
    <mergeCell ref="I748:J748"/>
    <mergeCell ref="G732:H732"/>
    <mergeCell ref="I732:J732"/>
    <mergeCell ref="G734:H734"/>
    <mergeCell ref="I734:J734"/>
    <mergeCell ref="G736:H736"/>
    <mergeCell ref="I736:J736"/>
    <mergeCell ref="G726:H726"/>
    <mergeCell ref="I726:J726"/>
    <mergeCell ref="G728:H728"/>
    <mergeCell ref="I728:J728"/>
    <mergeCell ref="G730:H730"/>
    <mergeCell ref="I730:J730"/>
    <mergeCell ref="C5626:G5626"/>
    <mergeCell ref="A5628:B5628"/>
    <mergeCell ref="C5629:G5629"/>
    <mergeCell ref="A660:J660"/>
    <mergeCell ref="A661:J661"/>
    <mergeCell ref="A663:J663"/>
    <mergeCell ref="A665:J665"/>
    <mergeCell ref="A666:J666"/>
    <mergeCell ref="A668:J668"/>
    <mergeCell ref="E672:G672"/>
    <mergeCell ref="C653:H653"/>
    <mergeCell ref="C654:H654"/>
    <mergeCell ref="C655:H655"/>
    <mergeCell ref="C656:H656"/>
    <mergeCell ref="C657:H657"/>
    <mergeCell ref="A5625:B5625"/>
    <mergeCell ref="E673:G673"/>
    <mergeCell ref="E674:G674"/>
    <mergeCell ref="A680:J680"/>
    <mergeCell ref="A682:J682"/>
    <mergeCell ref="G720:H720"/>
    <mergeCell ref="I720:J720"/>
    <mergeCell ref="G722:H722"/>
    <mergeCell ref="I722:J722"/>
    <mergeCell ref="G724:H724"/>
    <mergeCell ref="I724:J724"/>
    <mergeCell ref="G706:H706"/>
    <mergeCell ref="I706:J706"/>
    <mergeCell ref="G716:H716"/>
    <mergeCell ref="I716:J716"/>
    <mergeCell ref="G718:H718"/>
    <mergeCell ref="I718:J718"/>
    <mergeCell ref="C648:H648"/>
    <mergeCell ref="I648:J648"/>
    <mergeCell ref="C649:H649"/>
    <mergeCell ref="I649:J649"/>
    <mergeCell ref="C650:H650"/>
    <mergeCell ref="I650:J650"/>
    <mergeCell ref="A644:F644"/>
    <mergeCell ref="G644:H644"/>
    <mergeCell ref="I644:J644"/>
    <mergeCell ref="C646:H646"/>
    <mergeCell ref="I646:J646"/>
    <mergeCell ref="C647:H647"/>
    <mergeCell ref="I647:J647"/>
    <mergeCell ref="A636:F636"/>
    <mergeCell ref="G636:H636"/>
    <mergeCell ref="I636:J636"/>
    <mergeCell ref="A640:F640"/>
    <mergeCell ref="G640:H640"/>
    <mergeCell ref="I640:J640"/>
    <mergeCell ref="G624:H624"/>
    <mergeCell ref="I624:J624"/>
    <mergeCell ref="G632:H632"/>
    <mergeCell ref="I632:J632"/>
    <mergeCell ref="G634:H634"/>
    <mergeCell ref="I634:J634"/>
    <mergeCell ref="G618:H618"/>
    <mergeCell ref="I618:J618"/>
    <mergeCell ref="G620:H620"/>
    <mergeCell ref="I620:J620"/>
    <mergeCell ref="G622:H622"/>
    <mergeCell ref="I622:J622"/>
    <mergeCell ref="G612:H612"/>
    <mergeCell ref="I612:J612"/>
    <mergeCell ref="G614:H614"/>
    <mergeCell ref="I614:J614"/>
    <mergeCell ref="G616:H616"/>
    <mergeCell ref="I616:J616"/>
    <mergeCell ref="G599:H599"/>
    <mergeCell ref="I599:J599"/>
    <mergeCell ref="G601:H601"/>
    <mergeCell ref="I601:J601"/>
    <mergeCell ref="G603:H603"/>
    <mergeCell ref="I603:J603"/>
    <mergeCell ref="G579:H579"/>
    <mergeCell ref="I579:J579"/>
    <mergeCell ref="G588:H588"/>
    <mergeCell ref="I588:J588"/>
    <mergeCell ref="G590:H590"/>
    <mergeCell ref="I590:J590"/>
    <mergeCell ref="G564:H564"/>
    <mergeCell ref="I564:J564"/>
    <mergeCell ref="A566:F566"/>
    <mergeCell ref="G566:H566"/>
    <mergeCell ref="I566:J566"/>
    <mergeCell ref="A570:J570"/>
    <mergeCell ref="G552:H552"/>
    <mergeCell ref="I552:J552"/>
    <mergeCell ref="G554:H554"/>
    <mergeCell ref="I554:J554"/>
    <mergeCell ref="G556:H556"/>
    <mergeCell ref="I556:J556"/>
    <mergeCell ref="G546:H546"/>
    <mergeCell ref="I546:J546"/>
    <mergeCell ref="G548:H548"/>
    <mergeCell ref="I548:J548"/>
    <mergeCell ref="G550:H550"/>
    <mergeCell ref="I550:J550"/>
    <mergeCell ref="G540:H540"/>
    <mergeCell ref="I540:J540"/>
    <mergeCell ref="G542:H542"/>
    <mergeCell ref="I542:J542"/>
    <mergeCell ref="G544:H544"/>
    <mergeCell ref="I544:J544"/>
    <mergeCell ref="G527:H527"/>
    <mergeCell ref="I527:J527"/>
    <mergeCell ref="G529:H529"/>
    <mergeCell ref="I529:J529"/>
    <mergeCell ref="G538:H538"/>
    <mergeCell ref="I538:J538"/>
    <mergeCell ref="A505:J505"/>
    <mergeCell ref="G514:H514"/>
    <mergeCell ref="I514:J514"/>
    <mergeCell ref="G516:H516"/>
    <mergeCell ref="I516:J516"/>
    <mergeCell ref="G518:H518"/>
    <mergeCell ref="I518:J518"/>
    <mergeCell ref="G490:H490"/>
    <mergeCell ref="I490:J490"/>
    <mergeCell ref="G499:H499"/>
    <mergeCell ref="I499:J499"/>
    <mergeCell ref="A501:F501"/>
    <mergeCell ref="G501:H501"/>
    <mergeCell ref="I501:J501"/>
    <mergeCell ref="G484:H484"/>
    <mergeCell ref="I484:J484"/>
    <mergeCell ref="G486:H486"/>
    <mergeCell ref="I486:J486"/>
    <mergeCell ref="G488:H488"/>
    <mergeCell ref="I488:J488"/>
    <mergeCell ref="G478:H478"/>
    <mergeCell ref="I478:J478"/>
    <mergeCell ref="G480:H480"/>
    <mergeCell ref="I480:J480"/>
    <mergeCell ref="G482:H482"/>
    <mergeCell ref="I482:J482"/>
    <mergeCell ref="A462:J462"/>
    <mergeCell ref="A464:J464"/>
    <mergeCell ref="G474:H474"/>
    <mergeCell ref="I474:J474"/>
    <mergeCell ref="G476:H476"/>
    <mergeCell ref="I476:J476"/>
    <mergeCell ref="A454:F454"/>
    <mergeCell ref="G454:H454"/>
    <mergeCell ref="I454:J454"/>
    <mergeCell ref="A458:F458"/>
    <mergeCell ref="G458:H458"/>
    <mergeCell ref="I458:J458"/>
    <mergeCell ref="G434:H434"/>
    <mergeCell ref="I434:J434"/>
    <mergeCell ref="G443:H443"/>
    <mergeCell ref="I443:J443"/>
    <mergeCell ref="G452:H452"/>
    <mergeCell ref="I452:J452"/>
    <mergeCell ref="G413:H413"/>
    <mergeCell ref="I413:J413"/>
    <mergeCell ref="G421:H421"/>
    <mergeCell ref="I421:J421"/>
    <mergeCell ref="G432:H432"/>
    <mergeCell ref="I432:J432"/>
    <mergeCell ref="G386:H386"/>
    <mergeCell ref="I386:J386"/>
    <mergeCell ref="G395:H395"/>
    <mergeCell ref="I395:J395"/>
    <mergeCell ref="G404:H404"/>
    <mergeCell ref="I404:J404"/>
    <mergeCell ref="A370:F370"/>
    <mergeCell ref="G370:H370"/>
    <mergeCell ref="I370:J370"/>
    <mergeCell ref="A374:J374"/>
    <mergeCell ref="G380:H380"/>
    <mergeCell ref="I380:J380"/>
    <mergeCell ref="G351:H351"/>
    <mergeCell ref="I351:J351"/>
    <mergeCell ref="G360:H360"/>
    <mergeCell ref="I360:J360"/>
    <mergeCell ref="G368:H368"/>
    <mergeCell ref="I368:J368"/>
    <mergeCell ref="G331:H331"/>
    <mergeCell ref="I331:J331"/>
    <mergeCell ref="G340:H340"/>
    <mergeCell ref="I340:J340"/>
    <mergeCell ref="G342:H342"/>
    <mergeCell ref="I342:J342"/>
    <mergeCell ref="G316:H316"/>
    <mergeCell ref="I316:J316"/>
    <mergeCell ref="A318:F318"/>
    <mergeCell ref="G318:H318"/>
    <mergeCell ref="I318:J318"/>
    <mergeCell ref="A322:J322"/>
    <mergeCell ref="G302:H302"/>
    <mergeCell ref="I302:J302"/>
    <mergeCell ref="G311:H311"/>
    <mergeCell ref="I311:J311"/>
    <mergeCell ref="G313:H313"/>
    <mergeCell ref="I313:J313"/>
    <mergeCell ref="G290:H290"/>
    <mergeCell ref="I290:J290"/>
    <mergeCell ref="G292:H292"/>
    <mergeCell ref="I292:J292"/>
    <mergeCell ref="G299:H299"/>
    <mergeCell ref="I299:J299"/>
    <mergeCell ref="G282:H282"/>
    <mergeCell ref="I282:J282"/>
    <mergeCell ref="G284:H284"/>
    <mergeCell ref="I284:J284"/>
    <mergeCell ref="G287:H287"/>
    <mergeCell ref="I287:J287"/>
    <mergeCell ref="G268:H268"/>
    <mergeCell ref="I268:J268"/>
    <mergeCell ref="G271:H271"/>
    <mergeCell ref="I271:J271"/>
    <mergeCell ref="G280:H280"/>
    <mergeCell ref="I280:J280"/>
    <mergeCell ref="G248:H248"/>
    <mergeCell ref="I248:J248"/>
    <mergeCell ref="G251:H251"/>
    <mergeCell ref="I251:J251"/>
    <mergeCell ref="G260:H260"/>
    <mergeCell ref="I260:J260"/>
    <mergeCell ref="G234:H234"/>
    <mergeCell ref="I234:J234"/>
    <mergeCell ref="G237:H237"/>
    <mergeCell ref="I237:J237"/>
    <mergeCell ref="G245:H245"/>
    <mergeCell ref="I245:J245"/>
    <mergeCell ref="A205:J205"/>
    <mergeCell ref="G215:H215"/>
    <mergeCell ref="I215:J215"/>
    <mergeCell ref="G218:H218"/>
    <mergeCell ref="I218:J218"/>
    <mergeCell ref="G226:H226"/>
    <mergeCell ref="I226:J226"/>
    <mergeCell ref="A186:J186"/>
    <mergeCell ref="G197:H197"/>
    <mergeCell ref="I197:J197"/>
    <mergeCell ref="G199:H199"/>
    <mergeCell ref="I199:J199"/>
    <mergeCell ref="A201:F201"/>
    <mergeCell ref="G201:H201"/>
    <mergeCell ref="I201:J201"/>
    <mergeCell ref="G172:H172"/>
    <mergeCell ref="I172:J172"/>
    <mergeCell ref="G180:H180"/>
    <mergeCell ref="I180:J180"/>
    <mergeCell ref="A182:F182"/>
    <mergeCell ref="G182:H182"/>
    <mergeCell ref="I182:J182"/>
    <mergeCell ref="G153:H153"/>
    <mergeCell ref="I153:J153"/>
    <mergeCell ref="G161:H161"/>
    <mergeCell ref="I161:J161"/>
    <mergeCell ref="G170:H170"/>
    <mergeCell ref="I170:J170"/>
    <mergeCell ref="A138:J138"/>
    <mergeCell ref="G147:H147"/>
    <mergeCell ref="I147:J147"/>
    <mergeCell ref="G149:H149"/>
    <mergeCell ref="I149:J149"/>
    <mergeCell ref="G151:H151"/>
    <mergeCell ref="I151:J151"/>
    <mergeCell ref="G124:H124"/>
    <mergeCell ref="I124:J124"/>
    <mergeCell ref="G132:H132"/>
    <mergeCell ref="I132:J132"/>
    <mergeCell ref="A134:F134"/>
    <mergeCell ref="G134:H134"/>
    <mergeCell ref="I134:J134"/>
    <mergeCell ref="G111:H111"/>
    <mergeCell ref="I111:J111"/>
    <mergeCell ref="G113:H113"/>
    <mergeCell ref="I113:J113"/>
    <mergeCell ref="G115:H115"/>
    <mergeCell ref="I115:J115"/>
    <mergeCell ref="G89:H89"/>
    <mergeCell ref="I89:J89"/>
    <mergeCell ref="G99:H99"/>
    <mergeCell ref="I99:J99"/>
    <mergeCell ref="G102:H102"/>
    <mergeCell ref="I102:J102"/>
    <mergeCell ref="G68:H68"/>
    <mergeCell ref="I68:J68"/>
    <mergeCell ref="G77:H77"/>
    <mergeCell ref="I77:J77"/>
    <mergeCell ref="G87:H87"/>
    <mergeCell ref="I87:J87"/>
    <mergeCell ref="G53:H53"/>
    <mergeCell ref="I53:J53"/>
    <mergeCell ref="G55:H55"/>
    <mergeCell ref="I55:J55"/>
    <mergeCell ref="G58:H58"/>
    <mergeCell ref="I58:J58"/>
    <mergeCell ref="B3:E3"/>
    <mergeCell ref="G3:J3"/>
    <mergeCell ref="B4:E4"/>
    <mergeCell ref="G4:J4"/>
    <mergeCell ref="G6:J6"/>
    <mergeCell ref="E27:G27"/>
    <mergeCell ref="A33:J33"/>
    <mergeCell ref="A35:J35"/>
    <mergeCell ref="G42:H42"/>
    <mergeCell ref="I42:J42"/>
    <mergeCell ref="G51:H51"/>
    <mergeCell ref="I51:J51"/>
    <mergeCell ref="A16:J16"/>
    <mergeCell ref="A18:J18"/>
    <mergeCell ref="A19:J19"/>
    <mergeCell ref="A21:J21"/>
    <mergeCell ref="E25:G25"/>
    <mergeCell ref="E26:G26"/>
    <mergeCell ref="B7:E7"/>
    <mergeCell ref="G7:J7"/>
    <mergeCell ref="A10:J10"/>
    <mergeCell ref="A11:J11"/>
    <mergeCell ref="A13:J13"/>
    <mergeCell ref="A14:J14"/>
    <mergeCell ref="G5:J5"/>
  </mergeCells>
  <pageMargins left="0.4" right="0.2" top="0.2" bottom="0.4" header="0.2" footer="0.2"/>
  <pageSetup paperSize="9" scale="65" orientation="portrait" r:id="rId1"/>
  <headerFooter>
    <oddHeader>&amp;L&amp;8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H669"/>
  <sheetViews>
    <sheetView workbookViewId="0">
      <selection activeCell="C23" sqref="C23:C24"/>
    </sheetView>
  </sheetViews>
  <sheetFormatPr defaultRowHeight="12.75"/>
  <cols>
    <col min="1" max="1" width="5.7109375" style="47" customWidth="1"/>
    <col min="2" max="2" width="13.5703125" style="47" customWidth="1"/>
    <col min="3" max="3" width="40.7109375" style="47" customWidth="1"/>
    <col min="4" max="5" width="11.7109375" style="47" customWidth="1"/>
    <col min="6" max="10" width="12.7109375" style="47" customWidth="1"/>
    <col min="11" max="14" width="9.140625" style="47"/>
    <col min="15" max="30" width="0" style="47" hidden="1" customWidth="1"/>
    <col min="31" max="31" width="141.7109375" style="47" hidden="1" customWidth="1"/>
    <col min="32" max="32" width="93.7109375" style="47" hidden="1" customWidth="1"/>
    <col min="33" max="33" width="0" style="47" hidden="1" customWidth="1"/>
    <col min="34" max="34" width="101.7109375" style="47" hidden="1" customWidth="1"/>
    <col min="35" max="36" width="0" style="47" hidden="1" customWidth="1"/>
    <col min="37" max="256" width="9.140625" style="47"/>
    <col min="257" max="257" width="5.7109375" style="47" customWidth="1"/>
    <col min="258" max="258" width="11.7109375" style="47" customWidth="1"/>
    <col min="259" max="259" width="40.7109375" style="47" customWidth="1"/>
    <col min="260" max="261" width="11.7109375" style="47" customWidth="1"/>
    <col min="262" max="266" width="12.7109375" style="47" customWidth="1"/>
    <col min="267" max="270" width="9.140625" style="47"/>
    <col min="271" max="292" width="0" style="47" hidden="1" customWidth="1"/>
    <col min="293" max="512" width="9.140625" style="47"/>
    <col min="513" max="513" width="5.7109375" style="47" customWidth="1"/>
    <col min="514" max="514" width="11.7109375" style="47" customWidth="1"/>
    <col min="515" max="515" width="40.7109375" style="47" customWidth="1"/>
    <col min="516" max="517" width="11.7109375" style="47" customWidth="1"/>
    <col min="518" max="522" width="12.7109375" style="47" customWidth="1"/>
    <col min="523" max="526" width="9.140625" style="47"/>
    <col min="527" max="548" width="0" style="47" hidden="1" customWidth="1"/>
    <col min="549" max="768" width="9.140625" style="47"/>
    <col min="769" max="769" width="5.7109375" style="47" customWidth="1"/>
    <col min="770" max="770" width="11.7109375" style="47" customWidth="1"/>
    <col min="771" max="771" width="40.7109375" style="47" customWidth="1"/>
    <col min="772" max="773" width="11.7109375" style="47" customWidth="1"/>
    <col min="774" max="778" width="12.7109375" style="47" customWidth="1"/>
    <col min="779" max="782" width="9.140625" style="47"/>
    <col min="783" max="804" width="0" style="47" hidden="1" customWidth="1"/>
    <col min="805" max="1024" width="9.140625" style="47"/>
    <col min="1025" max="1025" width="5.7109375" style="47" customWidth="1"/>
    <col min="1026" max="1026" width="11.7109375" style="47" customWidth="1"/>
    <col min="1027" max="1027" width="40.7109375" style="47" customWidth="1"/>
    <col min="1028" max="1029" width="11.7109375" style="47" customWidth="1"/>
    <col min="1030" max="1034" width="12.7109375" style="47" customWidth="1"/>
    <col min="1035" max="1038" width="9.140625" style="47"/>
    <col min="1039" max="1060" width="0" style="47" hidden="1" customWidth="1"/>
    <col min="1061" max="1280" width="9.140625" style="47"/>
    <col min="1281" max="1281" width="5.7109375" style="47" customWidth="1"/>
    <col min="1282" max="1282" width="11.7109375" style="47" customWidth="1"/>
    <col min="1283" max="1283" width="40.7109375" style="47" customWidth="1"/>
    <col min="1284" max="1285" width="11.7109375" style="47" customWidth="1"/>
    <col min="1286" max="1290" width="12.7109375" style="47" customWidth="1"/>
    <col min="1291" max="1294" width="9.140625" style="47"/>
    <col min="1295" max="1316" width="0" style="47" hidden="1" customWidth="1"/>
    <col min="1317" max="1536" width="9.140625" style="47"/>
    <col min="1537" max="1537" width="5.7109375" style="47" customWidth="1"/>
    <col min="1538" max="1538" width="11.7109375" style="47" customWidth="1"/>
    <col min="1539" max="1539" width="40.7109375" style="47" customWidth="1"/>
    <col min="1540" max="1541" width="11.7109375" style="47" customWidth="1"/>
    <col min="1542" max="1546" width="12.7109375" style="47" customWidth="1"/>
    <col min="1547" max="1550" width="9.140625" style="47"/>
    <col min="1551" max="1572" width="0" style="47" hidden="1" customWidth="1"/>
    <col min="1573" max="1792" width="9.140625" style="47"/>
    <col min="1793" max="1793" width="5.7109375" style="47" customWidth="1"/>
    <col min="1794" max="1794" width="11.7109375" style="47" customWidth="1"/>
    <col min="1795" max="1795" width="40.7109375" style="47" customWidth="1"/>
    <col min="1796" max="1797" width="11.7109375" style="47" customWidth="1"/>
    <col min="1798" max="1802" width="12.7109375" style="47" customWidth="1"/>
    <col min="1803" max="1806" width="9.140625" style="47"/>
    <col min="1807" max="1828" width="0" style="47" hidden="1" customWidth="1"/>
    <col min="1829" max="2048" width="9.140625" style="47"/>
    <col min="2049" max="2049" width="5.7109375" style="47" customWidth="1"/>
    <col min="2050" max="2050" width="11.7109375" style="47" customWidth="1"/>
    <col min="2051" max="2051" width="40.7109375" style="47" customWidth="1"/>
    <col min="2052" max="2053" width="11.7109375" style="47" customWidth="1"/>
    <col min="2054" max="2058" width="12.7109375" style="47" customWidth="1"/>
    <col min="2059" max="2062" width="9.140625" style="47"/>
    <col min="2063" max="2084" width="0" style="47" hidden="1" customWidth="1"/>
    <col min="2085" max="2304" width="9.140625" style="47"/>
    <col min="2305" max="2305" width="5.7109375" style="47" customWidth="1"/>
    <col min="2306" max="2306" width="11.7109375" style="47" customWidth="1"/>
    <col min="2307" max="2307" width="40.7109375" style="47" customWidth="1"/>
    <col min="2308" max="2309" width="11.7109375" style="47" customWidth="1"/>
    <col min="2310" max="2314" width="12.7109375" style="47" customWidth="1"/>
    <col min="2315" max="2318" width="9.140625" style="47"/>
    <col min="2319" max="2340" width="0" style="47" hidden="1" customWidth="1"/>
    <col min="2341" max="2560" width="9.140625" style="47"/>
    <col min="2561" max="2561" width="5.7109375" style="47" customWidth="1"/>
    <col min="2562" max="2562" width="11.7109375" style="47" customWidth="1"/>
    <col min="2563" max="2563" width="40.7109375" style="47" customWidth="1"/>
    <col min="2564" max="2565" width="11.7109375" style="47" customWidth="1"/>
    <col min="2566" max="2570" width="12.7109375" style="47" customWidth="1"/>
    <col min="2571" max="2574" width="9.140625" style="47"/>
    <col min="2575" max="2596" width="0" style="47" hidden="1" customWidth="1"/>
    <col min="2597" max="2816" width="9.140625" style="47"/>
    <col min="2817" max="2817" width="5.7109375" style="47" customWidth="1"/>
    <col min="2818" max="2818" width="11.7109375" style="47" customWidth="1"/>
    <col min="2819" max="2819" width="40.7109375" style="47" customWidth="1"/>
    <col min="2820" max="2821" width="11.7109375" style="47" customWidth="1"/>
    <col min="2822" max="2826" width="12.7109375" style="47" customWidth="1"/>
    <col min="2827" max="2830" width="9.140625" style="47"/>
    <col min="2831" max="2852" width="0" style="47" hidden="1" customWidth="1"/>
    <col min="2853" max="3072" width="9.140625" style="47"/>
    <col min="3073" max="3073" width="5.7109375" style="47" customWidth="1"/>
    <col min="3074" max="3074" width="11.7109375" style="47" customWidth="1"/>
    <col min="3075" max="3075" width="40.7109375" style="47" customWidth="1"/>
    <col min="3076" max="3077" width="11.7109375" style="47" customWidth="1"/>
    <col min="3078" max="3082" width="12.7109375" style="47" customWidth="1"/>
    <col min="3083" max="3086" width="9.140625" style="47"/>
    <col min="3087" max="3108" width="0" style="47" hidden="1" customWidth="1"/>
    <col min="3109" max="3328" width="9.140625" style="47"/>
    <col min="3329" max="3329" width="5.7109375" style="47" customWidth="1"/>
    <col min="3330" max="3330" width="11.7109375" style="47" customWidth="1"/>
    <col min="3331" max="3331" width="40.7109375" style="47" customWidth="1"/>
    <col min="3332" max="3333" width="11.7109375" style="47" customWidth="1"/>
    <col min="3334" max="3338" width="12.7109375" style="47" customWidth="1"/>
    <col min="3339" max="3342" width="9.140625" style="47"/>
    <col min="3343" max="3364" width="0" style="47" hidden="1" customWidth="1"/>
    <col min="3365" max="3584" width="9.140625" style="47"/>
    <col min="3585" max="3585" width="5.7109375" style="47" customWidth="1"/>
    <col min="3586" max="3586" width="11.7109375" style="47" customWidth="1"/>
    <col min="3587" max="3587" width="40.7109375" style="47" customWidth="1"/>
    <col min="3588" max="3589" width="11.7109375" style="47" customWidth="1"/>
    <col min="3590" max="3594" width="12.7109375" style="47" customWidth="1"/>
    <col min="3595" max="3598" width="9.140625" style="47"/>
    <col min="3599" max="3620" width="0" style="47" hidden="1" customWidth="1"/>
    <col min="3621" max="3840" width="9.140625" style="47"/>
    <col min="3841" max="3841" width="5.7109375" style="47" customWidth="1"/>
    <col min="3842" max="3842" width="11.7109375" style="47" customWidth="1"/>
    <col min="3843" max="3843" width="40.7109375" style="47" customWidth="1"/>
    <col min="3844" max="3845" width="11.7109375" style="47" customWidth="1"/>
    <col min="3846" max="3850" width="12.7109375" style="47" customWidth="1"/>
    <col min="3851" max="3854" width="9.140625" style="47"/>
    <col min="3855" max="3876" width="0" style="47" hidden="1" customWidth="1"/>
    <col min="3877" max="4096" width="9.140625" style="47"/>
    <col min="4097" max="4097" width="5.7109375" style="47" customWidth="1"/>
    <col min="4098" max="4098" width="11.7109375" style="47" customWidth="1"/>
    <col min="4099" max="4099" width="40.7109375" style="47" customWidth="1"/>
    <col min="4100" max="4101" width="11.7109375" style="47" customWidth="1"/>
    <col min="4102" max="4106" width="12.7109375" style="47" customWidth="1"/>
    <col min="4107" max="4110" width="9.140625" style="47"/>
    <col min="4111" max="4132" width="0" style="47" hidden="1" customWidth="1"/>
    <col min="4133" max="4352" width="9.140625" style="47"/>
    <col min="4353" max="4353" width="5.7109375" style="47" customWidth="1"/>
    <col min="4354" max="4354" width="11.7109375" style="47" customWidth="1"/>
    <col min="4355" max="4355" width="40.7109375" style="47" customWidth="1"/>
    <col min="4356" max="4357" width="11.7109375" style="47" customWidth="1"/>
    <col min="4358" max="4362" width="12.7109375" style="47" customWidth="1"/>
    <col min="4363" max="4366" width="9.140625" style="47"/>
    <col min="4367" max="4388" width="0" style="47" hidden="1" customWidth="1"/>
    <col min="4389" max="4608" width="9.140625" style="47"/>
    <col min="4609" max="4609" width="5.7109375" style="47" customWidth="1"/>
    <col min="4610" max="4610" width="11.7109375" style="47" customWidth="1"/>
    <col min="4611" max="4611" width="40.7109375" style="47" customWidth="1"/>
    <col min="4612" max="4613" width="11.7109375" style="47" customWidth="1"/>
    <col min="4614" max="4618" width="12.7109375" style="47" customWidth="1"/>
    <col min="4619" max="4622" width="9.140625" style="47"/>
    <col min="4623" max="4644" width="0" style="47" hidden="1" customWidth="1"/>
    <col min="4645" max="4864" width="9.140625" style="47"/>
    <col min="4865" max="4865" width="5.7109375" style="47" customWidth="1"/>
    <col min="4866" max="4866" width="11.7109375" style="47" customWidth="1"/>
    <col min="4867" max="4867" width="40.7109375" style="47" customWidth="1"/>
    <col min="4868" max="4869" width="11.7109375" style="47" customWidth="1"/>
    <col min="4870" max="4874" width="12.7109375" style="47" customWidth="1"/>
    <col min="4875" max="4878" width="9.140625" style="47"/>
    <col min="4879" max="4900" width="0" style="47" hidden="1" customWidth="1"/>
    <col min="4901" max="5120" width="9.140625" style="47"/>
    <col min="5121" max="5121" width="5.7109375" style="47" customWidth="1"/>
    <col min="5122" max="5122" width="11.7109375" style="47" customWidth="1"/>
    <col min="5123" max="5123" width="40.7109375" style="47" customWidth="1"/>
    <col min="5124" max="5125" width="11.7109375" style="47" customWidth="1"/>
    <col min="5126" max="5130" width="12.7109375" style="47" customWidth="1"/>
    <col min="5131" max="5134" width="9.140625" style="47"/>
    <col min="5135" max="5156" width="0" style="47" hidden="1" customWidth="1"/>
    <col min="5157" max="5376" width="9.140625" style="47"/>
    <col min="5377" max="5377" width="5.7109375" style="47" customWidth="1"/>
    <col min="5378" max="5378" width="11.7109375" style="47" customWidth="1"/>
    <col min="5379" max="5379" width="40.7109375" style="47" customWidth="1"/>
    <col min="5380" max="5381" width="11.7109375" style="47" customWidth="1"/>
    <col min="5382" max="5386" width="12.7109375" style="47" customWidth="1"/>
    <col min="5387" max="5390" width="9.140625" style="47"/>
    <col min="5391" max="5412" width="0" style="47" hidden="1" customWidth="1"/>
    <col min="5413" max="5632" width="9.140625" style="47"/>
    <col min="5633" max="5633" width="5.7109375" style="47" customWidth="1"/>
    <col min="5634" max="5634" width="11.7109375" style="47" customWidth="1"/>
    <col min="5635" max="5635" width="40.7109375" style="47" customWidth="1"/>
    <col min="5636" max="5637" width="11.7109375" style="47" customWidth="1"/>
    <col min="5638" max="5642" width="12.7109375" style="47" customWidth="1"/>
    <col min="5643" max="5646" width="9.140625" style="47"/>
    <col min="5647" max="5668" width="0" style="47" hidden="1" customWidth="1"/>
    <col min="5669" max="5888" width="9.140625" style="47"/>
    <col min="5889" max="5889" width="5.7109375" style="47" customWidth="1"/>
    <col min="5890" max="5890" width="11.7109375" style="47" customWidth="1"/>
    <col min="5891" max="5891" width="40.7109375" style="47" customWidth="1"/>
    <col min="5892" max="5893" width="11.7109375" style="47" customWidth="1"/>
    <col min="5894" max="5898" width="12.7109375" style="47" customWidth="1"/>
    <col min="5899" max="5902" width="9.140625" style="47"/>
    <col min="5903" max="5924" width="0" style="47" hidden="1" customWidth="1"/>
    <col min="5925" max="6144" width="9.140625" style="47"/>
    <col min="6145" max="6145" width="5.7109375" style="47" customWidth="1"/>
    <col min="6146" max="6146" width="11.7109375" style="47" customWidth="1"/>
    <col min="6147" max="6147" width="40.7109375" style="47" customWidth="1"/>
    <col min="6148" max="6149" width="11.7109375" style="47" customWidth="1"/>
    <col min="6150" max="6154" width="12.7109375" style="47" customWidth="1"/>
    <col min="6155" max="6158" width="9.140625" style="47"/>
    <col min="6159" max="6180" width="0" style="47" hidden="1" customWidth="1"/>
    <col min="6181" max="6400" width="9.140625" style="47"/>
    <col min="6401" max="6401" width="5.7109375" style="47" customWidth="1"/>
    <col min="6402" max="6402" width="11.7109375" style="47" customWidth="1"/>
    <col min="6403" max="6403" width="40.7109375" style="47" customWidth="1"/>
    <col min="6404" max="6405" width="11.7109375" style="47" customWidth="1"/>
    <col min="6406" max="6410" width="12.7109375" style="47" customWidth="1"/>
    <col min="6411" max="6414" width="9.140625" style="47"/>
    <col min="6415" max="6436" width="0" style="47" hidden="1" customWidth="1"/>
    <col min="6437" max="6656" width="9.140625" style="47"/>
    <col min="6657" max="6657" width="5.7109375" style="47" customWidth="1"/>
    <col min="6658" max="6658" width="11.7109375" style="47" customWidth="1"/>
    <col min="6659" max="6659" width="40.7109375" style="47" customWidth="1"/>
    <col min="6660" max="6661" width="11.7109375" style="47" customWidth="1"/>
    <col min="6662" max="6666" width="12.7109375" style="47" customWidth="1"/>
    <col min="6667" max="6670" width="9.140625" style="47"/>
    <col min="6671" max="6692" width="0" style="47" hidden="1" customWidth="1"/>
    <col min="6693" max="6912" width="9.140625" style="47"/>
    <col min="6913" max="6913" width="5.7109375" style="47" customWidth="1"/>
    <col min="6914" max="6914" width="11.7109375" style="47" customWidth="1"/>
    <col min="6915" max="6915" width="40.7109375" style="47" customWidth="1"/>
    <col min="6916" max="6917" width="11.7109375" style="47" customWidth="1"/>
    <col min="6918" max="6922" width="12.7109375" style="47" customWidth="1"/>
    <col min="6923" max="6926" width="9.140625" style="47"/>
    <col min="6927" max="6948" width="0" style="47" hidden="1" customWidth="1"/>
    <col min="6949" max="7168" width="9.140625" style="47"/>
    <col min="7169" max="7169" width="5.7109375" style="47" customWidth="1"/>
    <col min="7170" max="7170" width="11.7109375" style="47" customWidth="1"/>
    <col min="7171" max="7171" width="40.7109375" style="47" customWidth="1"/>
    <col min="7172" max="7173" width="11.7109375" style="47" customWidth="1"/>
    <col min="7174" max="7178" width="12.7109375" style="47" customWidth="1"/>
    <col min="7179" max="7182" width="9.140625" style="47"/>
    <col min="7183" max="7204" width="0" style="47" hidden="1" customWidth="1"/>
    <col min="7205" max="7424" width="9.140625" style="47"/>
    <col min="7425" max="7425" width="5.7109375" style="47" customWidth="1"/>
    <col min="7426" max="7426" width="11.7109375" style="47" customWidth="1"/>
    <col min="7427" max="7427" width="40.7109375" style="47" customWidth="1"/>
    <col min="7428" max="7429" width="11.7109375" style="47" customWidth="1"/>
    <col min="7430" max="7434" width="12.7109375" style="47" customWidth="1"/>
    <col min="7435" max="7438" width="9.140625" style="47"/>
    <col min="7439" max="7460" width="0" style="47" hidden="1" customWidth="1"/>
    <col min="7461" max="7680" width="9.140625" style="47"/>
    <col min="7681" max="7681" width="5.7109375" style="47" customWidth="1"/>
    <col min="7682" max="7682" width="11.7109375" style="47" customWidth="1"/>
    <col min="7683" max="7683" width="40.7109375" style="47" customWidth="1"/>
    <col min="7684" max="7685" width="11.7109375" style="47" customWidth="1"/>
    <col min="7686" max="7690" width="12.7109375" style="47" customWidth="1"/>
    <col min="7691" max="7694" width="9.140625" style="47"/>
    <col min="7695" max="7716" width="0" style="47" hidden="1" customWidth="1"/>
    <col min="7717" max="7936" width="9.140625" style="47"/>
    <col min="7937" max="7937" width="5.7109375" style="47" customWidth="1"/>
    <col min="7938" max="7938" width="11.7109375" style="47" customWidth="1"/>
    <col min="7939" max="7939" width="40.7109375" style="47" customWidth="1"/>
    <col min="7940" max="7941" width="11.7109375" style="47" customWidth="1"/>
    <col min="7942" max="7946" width="12.7109375" style="47" customWidth="1"/>
    <col min="7947" max="7950" width="9.140625" style="47"/>
    <col min="7951" max="7972" width="0" style="47" hidden="1" customWidth="1"/>
    <col min="7973" max="8192" width="9.140625" style="47"/>
    <col min="8193" max="8193" width="5.7109375" style="47" customWidth="1"/>
    <col min="8194" max="8194" width="11.7109375" style="47" customWidth="1"/>
    <col min="8195" max="8195" width="40.7109375" style="47" customWidth="1"/>
    <col min="8196" max="8197" width="11.7109375" style="47" customWidth="1"/>
    <col min="8198" max="8202" width="12.7109375" style="47" customWidth="1"/>
    <col min="8203" max="8206" width="9.140625" style="47"/>
    <col min="8207" max="8228" width="0" style="47" hidden="1" customWidth="1"/>
    <col min="8229" max="8448" width="9.140625" style="47"/>
    <col min="8449" max="8449" width="5.7109375" style="47" customWidth="1"/>
    <col min="8450" max="8450" width="11.7109375" style="47" customWidth="1"/>
    <col min="8451" max="8451" width="40.7109375" style="47" customWidth="1"/>
    <col min="8452" max="8453" width="11.7109375" style="47" customWidth="1"/>
    <col min="8454" max="8458" width="12.7109375" style="47" customWidth="1"/>
    <col min="8459" max="8462" width="9.140625" style="47"/>
    <col min="8463" max="8484" width="0" style="47" hidden="1" customWidth="1"/>
    <col min="8485" max="8704" width="9.140625" style="47"/>
    <col min="8705" max="8705" width="5.7109375" style="47" customWidth="1"/>
    <col min="8706" max="8706" width="11.7109375" style="47" customWidth="1"/>
    <col min="8707" max="8707" width="40.7109375" style="47" customWidth="1"/>
    <col min="8708" max="8709" width="11.7109375" style="47" customWidth="1"/>
    <col min="8710" max="8714" width="12.7109375" style="47" customWidth="1"/>
    <col min="8715" max="8718" width="9.140625" style="47"/>
    <col min="8719" max="8740" width="0" style="47" hidden="1" customWidth="1"/>
    <col min="8741" max="8960" width="9.140625" style="47"/>
    <col min="8961" max="8961" width="5.7109375" style="47" customWidth="1"/>
    <col min="8962" max="8962" width="11.7109375" style="47" customWidth="1"/>
    <col min="8963" max="8963" width="40.7109375" style="47" customWidth="1"/>
    <col min="8964" max="8965" width="11.7109375" style="47" customWidth="1"/>
    <col min="8966" max="8970" width="12.7109375" style="47" customWidth="1"/>
    <col min="8971" max="8974" width="9.140625" style="47"/>
    <col min="8975" max="8996" width="0" style="47" hidden="1" customWidth="1"/>
    <col min="8997" max="9216" width="9.140625" style="47"/>
    <col min="9217" max="9217" width="5.7109375" style="47" customWidth="1"/>
    <col min="9218" max="9218" width="11.7109375" style="47" customWidth="1"/>
    <col min="9219" max="9219" width="40.7109375" style="47" customWidth="1"/>
    <col min="9220" max="9221" width="11.7109375" style="47" customWidth="1"/>
    <col min="9222" max="9226" width="12.7109375" style="47" customWidth="1"/>
    <col min="9227" max="9230" width="9.140625" style="47"/>
    <col min="9231" max="9252" width="0" style="47" hidden="1" customWidth="1"/>
    <col min="9253" max="9472" width="9.140625" style="47"/>
    <col min="9473" max="9473" width="5.7109375" style="47" customWidth="1"/>
    <col min="9474" max="9474" width="11.7109375" style="47" customWidth="1"/>
    <col min="9475" max="9475" width="40.7109375" style="47" customWidth="1"/>
    <col min="9476" max="9477" width="11.7109375" style="47" customWidth="1"/>
    <col min="9478" max="9482" width="12.7109375" style="47" customWidth="1"/>
    <col min="9483" max="9486" width="9.140625" style="47"/>
    <col min="9487" max="9508" width="0" style="47" hidden="1" customWidth="1"/>
    <col min="9509" max="9728" width="9.140625" style="47"/>
    <col min="9729" max="9729" width="5.7109375" style="47" customWidth="1"/>
    <col min="9730" max="9730" width="11.7109375" style="47" customWidth="1"/>
    <col min="9731" max="9731" width="40.7109375" style="47" customWidth="1"/>
    <col min="9732" max="9733" width="11.7109375" style="47" customWidth="1"/>
    <col min="9734" max="9738" width="12.7109375" style="47" customWidth="1"/>
    <col min="9739" max="9742" width="9.140625" style="47"/>
    <col min="9743" max="9764" width="0" style="47" hidden="1" customWidth="1"/>
    <col min="9765" max="9984" width="9.140625" style="47"/>
    <col min="9985" max="9985" width="5.7109375" style="47" customWidth="1"/>
    <col min="9986" max="9986" width="11.7109375" style="47" customWidth="1"/>
    <col min="9987" max="9987" width="40.7109375" style="47" customWidth="1"/>
    <col min="9988" max="9989" width="11.7109375" style="47" customWidth="1"/>
    <col min="9990" max="9994" width="12.7109375" style="47" customWidth="1"/>
    <col min="9995" max="9998" width="9.140625" style="47"/>
    <col min="9999" max="10020" width="0" style="47" hidden="1" customWidth="1"/>
    <col min="10021" max="10240" width="9.140625" style="47"/>
    <col min="10241" max="10241" width="5.7109375" style="47" customWidth="1"/>
    <col min="10242" max="10242" width="11.7109375" style="47" customWidth="1"/>
    <col min="10243" max="10243" width="40.7109375" style="47" customWidth="1"/>
    <col min="10244" max="10245" width="11.7109375" style="47" customWidth="1"/>
    <col min="10246" max="10250" width="12.7109375" style="47" customWidth="1"/>
    <col min="10251" max="10254" width="9.140625" style="47"/>
    <col min="10255" max="10276" width="0" style="47" hidden="1" customWidth="1"/>
    <col min="10277" max="10496" width="9.140625" style="47"/>
    <col min="10497" max="10497" width="5.7109375" style="47" customWidth="1"/>
    <col min="10498" max="10498" width="11.7109375" style="47" customWidth="1"/>
    <col min="10499" max="10499" width="40.7109375" style="47" customWidth="1"/>
    <col min="10500" max="10501" width="11.7109375" style="47" customWidth="1"/>
    <col min="10502" max="10506" width="12.7109375" style="47" customWidth="1"/>
    <col min="10507" max="10510" width="9.140625" style="47"/>
    <col min="10511" max="10532" width="0" style="47" hidden="1" customWidth="1"/>
    <col min="10533" max="10752" width="9.140625" style="47"/>
    <col min="10753" max="10753" width="5.7109375" style="47" customWidth="1"/>
    <col min="10754" max="10754" width="11.7109375" style="47" customWidth="1"/>
    <col min="10755" max="10755" width="40.7109375" style="47" customWidth="1"/>
    <col min="10756" max="10757" width="11.7109375" style="47" customWidth="1"/>
    <col min="10758" max="10762" width="12.7109375" style="47" customWidth="1"/>
    <col min="10763" max="10766" width="9.140625" style="47"/>
    <col min="10767" max="10788" width="0" style="47" hidden="1" customWidth="1"/>
    <col min="10789" max="11008" width="9.140625" style="47"/>
    <col min="11009" max="11009" width="5.7109375" style="47" customWidth="1"/>
    <col min="11010" max="11010" width="11.7109375" style="47" customWidth="1"/>
    <col min="11011" max="11011" width="40.7109375" style="47" customWidth="1"/>
    <col min="11012" max="11013" width="11.7109375" style="47" customWidth="1"/>
    <col min="11014" max="11018" width="12.7109375" style="47" customWidth="1"/>
    <col min="11019" max="11022" width="9.140625" style="47"/>
    <col min="11023" max="11044" width="0" style="47" hidden="1" customWidth="1"/>
    <col min="11045" max="11264" width="9.140625" style="47"/>
    <col min="11265" max="11265" width="5.7109375" style="47" customWidth="1"/>
    <col min="11266" max="11266" width="11.7109375" style="47" customWidth="1"/>
    <col min="11267" max="11267" width="40.7109375" style="47" customWidth="1"/>
    <col min="11268" max="11269" width="11.7109375" style="47" customWidth="1"/>
    <col min="11270" max="11274" width="12.7109375" style="47" customWidth="1"/>
    <col min="11275" max="11278" width="9.140625" style="47"/>
    <col min="11279" max="11300" width="0" style="47" hidden="1" customWidth="1"/>
    <col min="11301" max="11520" width="9.140625" style="47"/>
    <col min="11521" max="11521" width="5.7109375" style="47" customWidth="1"/>
    <col min="11522" max="11522" width="11.7109375" style="47" customWidth="1"/>
    <col min="11523" max="11523" width="40.7109375" style="47" customWidth="1"/>
    <col min="11524" max="11525" width="11.7109375" style="47" customWidth="1"/>
    <col min="11526" max="11530" width="12.7109375" style="47" customWidth="1"/>
    <col min="11531" max="11534" width="9.140625" style="47"/>
    <col min="11535" max="11556" width="0" style="47" hidden="1" customWidth="1"/>
    <col min="11557" max="11776" width="9.140625" style="47"/>
    <col min="11777" max="11777" width="5.7109375" style="47" customWidth="1"/>
    <col min="11778" max="11778" width="11.7109375" style="47" customWidth="1"/>
    <col min="11779" max="11779" width="40.7109375" style="47" customWidth="1"/>
    <col min="11780" max="11781" width="11.7109375" style="47" customWidth="1"/>
    <col min="11782" max="11786" width="12.7109375" style="47" customWidth="1"/>
    <col min="11787" max="11790" width="9.140625" style="47"/>
    <col min="11791" max="11812" width="0" style="47" hidden="1" customWidth="1"/>
    <col min="11813" max="12032" width="9.140625" style="47"/>
    <col min="12033" max="12033" width="5.7109375" style="47" customWidth="1"/>
    <col min="12034" max="12034" width="11.7109375" style="47" customWidth="1"/>
    <col min="12035" max="12035" width="40.7109375" style="47" customWidth="1"/>
    <col min="12036" max="12037" width="11.7109375" style="47" customWidth="1"/>
    <col min="12038" max="12042" width="12.7109375" style="47" customWidth="1"/>
    <col min="12043" max="12046" width="9.140625" style="47"/>
    <col min="12047" max="12068" width="0" style="47" hidden="1" customWidth="1"/>
    <col min="12069" max="12288" width="9.140625" style="47"/>
    <col min="12289" max="12289" width="5.7109375" style="47" customWidth="1"/>
    <col min="12290" max="12290" width="11.7109375" style="47" customWidth="1"/>
    <col min="12291" max="12291" width="40.7109375" style="47" customWidth="1"/>
    <col min="12292" max="12293" width="11.7109375" style="47" customWidth="1"/>
    <col min="12294" max="12298" width="12.7109375" style="47" customWidth="1"/>
    <col min="12299" max="12302" width="9.140625" style="47"/>
    <col min="12303" max="12324" width="0" style="47" hidden="1" customWidth="1"/>
    <col min="12325" max="12544" width="9.140625" style="47"/>
    <col min="12545" max="12545" width="5.7109375" style="47" customWidth="1"/>
    <col min="12546" max="12546" width="11.7109375" style="47" customWidth="1"/>
    <col min="12547" max="12547" width="40.7109375" style="47" customWidth="1"/>
    <col min="12548" max="12549" width="11.7109375" style="47" customWidth="1"/>
    <col min="12550" max="12554" width="12.7109375" style="47" customWidth="1"/>
    <col min="12555" max="12558" width="9.140625" style="47"/>
    <col min="12559" max="12580" width="0" style="47" hidden="1" customWidth="1"/>
    <col min="12581" max="12800" width="9.140625" style="47"/>
    <col min="12801" max="12801" width="5.7109375" style="47" customWidth="1"/>
    <col min="12802" max="12802" width="11.7109375" style="47" customWidth="1"/>
    <col min="12803" max="12803" width="40.7109375" style="47" customWidth="1"/>
    <col min="12804" max="12805" width="11.7109375" style="47" customWidth="1"/>
    <col min="12806" max="12810" width="12.7109375" style="47" customWidth="1"/>
    <col min="12811" max="12814" width="9.140625" style="47"/>
    <col min="12815" max="12836" width="0" style="47" hidden="1" customWidth="1"/>
    <col min="12837" max="13056" width="9.140625" style="47"/>
    <col min="13057" max="13057" width="5.7109375" style="47" customWidth="1"/>
    <col min="13058" max="13058" width="11.7109375" style="47" customWidth="1"/>
    <col min="13059" max="13059" width="40.7109375" style="47" customWidth="1"/>
    <col min="13060" max="13061" width="11.7109375" style="47" customWidth="1"/>
    <col min="13062" max="13066" width="12.7109375" style="47" customWidth="1"/>
    <col min="13067" max="13070" width="9.140625" style="47"/>
    <col min="13071" max="13092" width="0" style="47" hidden="1" customWidth="1"/>
    <col min="13093" max="13312" width="9.140625" style="47"/>
    <col min="13313" max="13313" width="5.7109375" style="47" customWidth="1"/>
    <col min="13314" max="13314" width="11.7109375" style="47" customWidth="1"/>
    <col min="13315" max="13315" width="40.7109375" style="47" customWidth="1"/>
    <col min="13316" max="13317" width="11.7109375" style="47" customWidth="1"/>
    <col min="13318" max="13322" width="12.7109375" style="47" customWidth="1"/>
    <col min="13323" max="13326" width="9.140625" style="47"/>
    <col min="13327" max="13348" width="0" style="47" hidden="1" customWidth="1"/>
    <col min="13349" max="13568" width="9.140625" style="47"/>
    <col min="13569" max="13569" width="5.7109375" style="47" customWidth="1"/>
    <col min="13570" max="13570" width="11.7109375" style="47" customWidth="1"/>
    <col min="13571" max="13571" width="40.7109375" style="47" customWidth="1"/>
    <col min="13572" max="13573" width="11.7109375" style="47" customWidth="1"/>
    <col min="13574" max="13578" width="12.7109375" style="47" customWidth="1"/>
    <col min="13579" max="13582" width="9.140625" style="47"/>
    <col min="13583" max="13604" width="0" style="47" hidden="1" customWidth="1"/>
    <col min="13605" max="13824" width="9.140625" style="47"/>
    <col min="13825" max="13825" width="5.7109375" style="47" customWidth="1"/>
    <col min="13826" max="13826" width="11.7109375" style="47" customWidth="1"/>
    <col min="13827" max="13827" width="40.7109375" style="47" customWidth="1"/>
    <col min="13828" max="13829" width="11.7109375" style="47" customWidth="1"/>
    <col min="13830" max="13834" width="12.7109375" style="47" customWidth="1"/>
    <col min="13835" max="13838" width="9.140625" style="47"/>
    <col min="13839" max="13860" width="0" style="47" hidden="1" customWidth="1"/>
    <col min="13861" max="14080" width="9.140625" style="47"/>
    <col min="14081" max="14081" width="5.7109375" style="47" customWidth="1"/>
    <col min="14082" max="14082" width="11.7109375" style="47" customWidth="1"/>
    <col min="14083" max="14083" width="40.7109375" style="47" customWidth="1"/>
    <col min="14084" max="14085" width="11.7109375" style="47" customWidth="1"/>
    <col min="14086" max="14090" width="12.7109375" style="47" customWidth="1"/>
    <col min="14091" max="14094" width="9.140625" style="47"/>
    <col min="14095" max="14116" width="0" style="47" hidden="1" customWidth="1"/>
    <col min="14117" max="14336" width="9.140625" style="47"/>
    <col min="14337" max="14337" width="5.7109375" style="47" customWidth="1"/>
    <col min="14338" max="14338" width="11.7109375" style="47" customWidth="1"/>
    <col min="14339" max="14339" width="40.7109375" style="47" customWidth="1"/>
    <col min="14340" max="14341" width="11.7109375" style="47" customWidth="1"/>
    <col min="14342" max="14346" width="12.7109375" style="47" customWidth="1"/>
    <col min="14347" max="14350" width="9.140625" style="47"/>
    <col min="14351" max="14372" width="0" style="47" hidden="1" customWidth="1"/>
    <col min="14373" max="14592" width="9.140625" style="47"/>
    <col min="14593" max="14593" width="5.7109375" style="47" customWidth="1"/>
    <col min="14594" max="14594" width="11.7109375" style="47" customWidth="1"/>
    <col min="14595" max="14595" width="40.7109375" style="47" customWidth="1"/>
    <col min="14596" max="14597" width="11.7109375" style="47" customWidth="1"/>
    <col min="14598" max="14602" width="12.7109375" style="47" customWidth="1"/>
    <col min="14603" max="14606" width="9.140625" style="47"/>
    <col min="14607" max="14628" width="0" style="47" hidden="1" customWidth="1"/>
    <col min="14629" max="14848" width="9.140625" style="47"/>
    <col min="14849" max="14849" width="5.7109375" style="47" customWidth="1"/>
    <col min="14850" max="14850" width="11.7109375" style="47" customWidth="1"/>
    <col min="14851" max="14851" width="40.7109375" style="47" customWidth="1"/>
    <col min="14852" max="14853" width="11.7109375" style="47" customWidth="1"/>
    <col min="14854" max="14858" width="12.7109375" style="47" customWidth="1"/>
    <col min="14859" max="14862" width="9.140625" style="47"/>
    <col min="14863" max="14884" width="0" style="47" hidden="1" customWidth="1"/>
    <col min="14885" max="15104" width="9.140625" style="47"/>
    <col min="15105" max="15105" width="5.7109375" style="47" customWidth="1"/>
    <col min="15106" max="15106" width="11.7109375" style="47" customWidth="1"/>
    <col min="15107" max="15107" width="40.7109375" style="47" customWidth="1"/>
    <col min="15108" max="15109" width="11.7109375" style="47" customWidth="1"/>
    <col min="15110" max="15114" width="12.7109375" style="47" customWidth="1"/>
    <col min="15115" max="15118" width="9.140625" style="47"/>
    <col min="15119" max="15140" width="0" style="47" hidden="1" customWidth="1"/>
    <col min="15141" max="15360" width="9.140625" style="47"/>
    <col min="15361" max="15361" width="5.7109375" style="47" customWidth="1"/>
    <col min="15362" max="15362" width="11.7109375" style="47" customWidth="1"/>
    <col min="15363" max="15363" width="40.7109375" style="47" customWidth="1"/>
    <col min="15364" max="15365" width="11.7109375" style="47" customWidth="1"/>
    <col min="15366" max="15370" width="12.7109375" style="47" customWidth="1"/>
    <col min="15371" max="15374" width="9.140625" style="47"/>
    <col min="15375" max="15396" width="0" style="47" hidden="1" customWidth="1"/>
    <col min="15397" max="15616" width="9.140625" style="47"/>
    <col min="15617" max="15617" width="5.7109375" style="47" customWidth="1"/>
    <col min="15618" max="15618" width="11.7109375" style="47" customWidth="1"/>
    <col min="15619" max="15619" width="40.7109375" style="47" customWidth="1"/>
    <col min="15620" max="15621" width="11.7109375" style="47" customWidth="1"/>
    <col min="15622" max="15626" width="12.7109375" style="47" customWidth="1"/>
    <col min="15627" max="15630" width="9.140625" style="47"/>
    <col min="15631" max="15652" width="0" style="47" hidden="1" customWidth="1"/>
    <col min="15653" max="15872" width="9.140625" style="47"/>
    <col min="15873" max="15873" width="5.7109375" style="47" customWidth="1"/>
    <col min="15874" max="15874" width="11.7109375" style="47" customWidth="1"/>
    <col min="15875" max="15875" width="40.7109375" style="47" customWidth="1"/>
    <col min="15876" max="15877" width="11.7109375" style="47" customWidth="1"/>
    <col min="15878" max="15882" width="12.7109375" style="47" customWidth="1"/>
    <col min="15883" max="15886" width="9.140625" style="47"/>
    <col min="15887" max="15908" width="0" style="47" hidden="1" customWidth="1"/>
    <col min="15909" max="16128" width="9.140625" style="47"/>
    <col min="16129" max="16129" width="5.7109375" style="47" customWidth="1"/>
    <col min="16130" max="16130" width="11.7109375" style="47" customWidth="1"/>
    <col min="16131" max="16131" width="40.7109375" style="47" customWidth="1"/>
    <col min="16132" max="16133" width="11.7109375" style="47" customWidth="1"/>
    <col min="16134" max="16138" width="12.7109375" style="47" customWidth="1"/>
    <col min="16139" max="16142" width="9.140625" style="47"/>
    <col min="16143" max="16164" width="0" style="47" hidden="1" customWidth="1"/>
    <col min="16165" max="16384" width="9.140625" style="47"/>
  </cols>
  <sheetData>
    <row r="1" spans="1:31" s="44" customFormat="1" ht="12">
      <c r="A1" s="44" t="s">
        <v>370</v>
      </c>
    </row>
    <row r="2" spans="1:31" ht="14.25">
      <c r="A2" s="45"/>
      <c r="B2" s="45"/>
      <c r="C2" s="45"/>
      <c r="D2" s="45"/>
      <c r="E2" s="45"/>
      <c r="F2" s="45"/>
      <c r="G2" s="45"/>
      <c r="H2" s="45"/>
      <c r="I2" s="45"/>
      <c r="J2" s="46" t="s">
        <v>65</v>
      </c>
    </row>
    <row r="3" spans="1:31" ht="16.5">
      <c r="A3" s="48"/>
      <c r="B3" s="274" t="s">
        <v>66</v>
      </c>
      <c r="C3" s="274"/>
      <c r="D3" s="274"/>
      <c r="E3" s="274"/>
      <c r="F3" s="49"/>
      <c r="G3" s="274" t="s">
        <v>67</v>
      </c>
      <c r="H3" s="275"/>
      <c r="I3" s="275"/>
      <c r="J3" s="275"/>
    </row>
    <row r="4" spans="1:31" ht="14.25">
      <c r="A4" s="49"/>
      <c r="B4" s="265"/>
      <c r="C4" s="265"/>
      <c r="D4" s="265"/>
      <c r="E4" s="265"/>
      <c r="F4" s="49"/>
      <c r="G4" s="265"/>
      <c r="H4" s="275"/>
      <c r="I4" s="275"/>
      <c r="J4" s="275"/>
    </row>
    <row r="5" spans="1:31" ht="14.25">
      <c r="A5" s="50"/>
      <c r="B5" s="50"/>
      <c r="C5" s="51"/>
      <c r="D5" s="51"/>
      <c r="E5" s="51"/>
      <c r="F5" s="49"/>
      <c r="G5" s="52"/>
      <c r="H5" s="51"/>
      <c r="I5" s="51"/>
      <c r="J5" s="51"/>
    </row>
    <row r="6" spans="1:31" ht="14.25">
      <c r="A6" s="52"/>
      <c r="B6" s="265" t="s">
        <v>371</v>
      </c>
      <c r="C6" s="265"/>
      <c r="D6" s="265"/>
      <c r="E6" s="265"/>
      <c r="F6" s="49"/>
      <c r="G6" s="265" t="s">
        <v>371</v>
      </c>
      <c r="H6" s="275"/>
      <c r="I6" s="275"/>
      <c r="J6" s="275"/>
    </row>
    <row r="7" spans="1:31" ht="14.25">
      <c r="A7" s="53"/>
      <c r="B7" s="271" t="s">
        <v>68</v>
      </c>
      <c r="C7" s="271"/>
      <c r="D7" s="271"/>
      <c r="E7" s="271"/>
      <c r="F7" s="49"/>
      <c r="G7" s="271" t="s">
        <v>68</v>
      </c>
      <c r="H7" s="272"/>
      <c r="I7" s="272"/>
      <c r="J7" s="272"/>
    </row>
    <row r="9" spans="1:31" ht="14.25">
      <c r="A9" s="49"/>
      <c r="B9" s="49"/>
      <c r="C9" s="49"/>
      <c r="D9" s="49"/>
      <c r="E9" s="49"/>
      <c r="F9" s="49"/>
      <c r="G9" s="49"/>
      <c r="H9" s="49"/>
      <c r="I9" s="49"/>
      <c r="J9" s="46"/>
    </row>
    <row r="10" spans="1:31" ht="15.75">
      <c r="A10" s="273"/>
      <c r="B10" s="273"/>
      <c r="C10" s="273"/>
      <c r="D10" s="273"/>
      <c r="E10" s="273"/>
      <c r="F10" s="273"/>
      <c r="G10" s="273"/>
      <c r="H10" s="273"/>
      <c r="I10" s="273"/>
      <c r="J10" s="273"/>
    </row>
    <row r="11" spans="1:31">
      <c r="A11" s="259" t="s">
        <v>69</v>
      </c>
      <c r="B11" s="259"/>
      <c r="C11" s="259"/>
      <c r="D11" s="259"/>
      <c r="E11" s="259"/>
      <c r="F11" s="259"/>
      <c r="G11" s="259"/>
      <c r="H11" s="259"/>
      <c r="I11" s="259"/>
      <c r="J11" s="259"/>
    </row>
    <row r="12" spans="1:31" ht="14.25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31" ht="15.75">
      <c r="A13" s="273" t="s">
        <v>70</v>
      </c>
      <c r="B13" s="273"/>
      <c r="C13" s="273"/>
      <c r="D13" s="273"/>
      <c r="E13" s="273"/>
      <c r="F13" s="273"/>
      <c r="G13" s="273"/>
      <c r="H13" s="273"/>
      <c r="I13" s="273"/>
      <c r="J13" s="273"/>
      <c r="AE13" s="54" t="s">
        <v>321</v>
      </c>
    </row>
    <row r="14" spans="1:31">
      <c r="A14" s="269" t="s">
        <v>71</v>
      </c>
      <c r="B14" s="269"/>
      <c r="C14" s="269"/>
      <c r="D14" s="269"/>
      <c r="E14" s="269"/>
      <c r="F14" s="269"/>
      <c r="G14" s="269"/>
      <c r="H14" s="269"/>
      <c r="I14" s="269"/>
      <c r="J14" s="269"/>
    </row>
    <row r="15" spans="1:31" ht="14.25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31" ht="18" hidden="1">
      <c r="A16" s="266"/>
      <c r="B16" s="266"/>
      <c r="C16" s="266"/>
      <c r="D16" s="266"/>
      <c r="E16" s="266"/>
      <c r="F16" s="266"/>
      <c r="G16" s="266"/>
      <c r="H16" s="266"/>
      <c r="I16" s="266"/>
      <c r="J16" s="266"/>
    </row>
    <row r="17" spans="1:31" ht="14.25" hidden="1">
      <c r="A17" s="49"/>
      <c r="B17" s="49"/>
      <c r="C17" s="49"/>
      <c r="D17" s="49"/>
      <c r="E17" s="49"/>
      <c r="F17" s="49"/>
      <c r="G17" s="49"/>
      <c r="H17" s="49"/>
      <c r="I17" s="49"/>
      <c r="J17" s="49"/>
    </row>
    <row r="18" spans="1:31" ht="18">
      <c r="A18" s="267" t="s">
        <v>32</v>
      </c>
      <c r="B18" s="268"/>
      <c r="C18" s="268"/>
      <c r="D18" s="268"/>
      <c r="E18" s="268"/>
      <c r="F18" s="268"/>
      <c r="G18" s="268"/>
      <c r="H18" s="268"/>
      <c r="I18" s="268"/>
      <c r="J18" s="268"/>
      <c r="AE18" s="55" t="s">
        <v>372</v>
      </c>
    </row>
    <row r="19" spans="1:31">
      <c r="A19" s="269" t="s">
        <v>72</v>
      </c>
      <c r="B19" s="270"/>
      <c r="C19" s="270"/>
      <c r="D19" s="270"/>
      <c r="E19" s="270"/>
      <c r="F19" s="270"/>
      <c r="G19" s="270"/>
      <c r="H19" s="270"/>
      <c r="I19" s="270"/>
      <c r="J19" s="270"/>
    </row>
    <row r="20" spans="1:31" ht="14.25">
      <c r="A20" s="49"/>
      <c r="B20" s="49"/>
      <c r="C20" s="49"/>
      <c r="D20" s="49"/>
      <c r="E20" s="49"/>
      <c r="F20" s="49"/>
      <c r="G20" s="49"/>
      <c r="H20" s="49"/>
      <c r="I20" s="49"/>
      <c r="J20" s="49"/>
    </row>
    <row r="21" spans="1:31" ht="14.25">
      <c r="A21" s="260" t="s">
        <v>373</v>
      </c>
      <c r="B21" s="260"/>
      <c r="C21" s="260"/>
      <c r="D21" s="260"/>
      <c r="E21" s="260"/>
      <c r="F21" s="260"/>
      <c r="G21" s="260"/>
      <c r="H21" s="260"/>
      <c r="I21" s="260"/>
      <c r="J21" s="260"/>
      <c r="AE21" s="56" t="s">
        <v>373</v>
      </c>
    </row>
    <row r="22" spans="1:31" ht="14.25">
      <c r="A22" s="49"/>
      <c r="B22" s="49"/>
      <c r="C22" s="49"/>
      <c r="D22" s="49"/>
      <c r="E22" s="49"/>
      <c r="F22" s="49"/>
      <c r="G22" s="49"/>
      <c r="H22" s="49"/>
      <c r="I22" s="49"/>
      <c r="J22" s="49"/>
    </row>
    <row r="23" spans="1:31" ht="14.25">
      <c r="A23" s="49"/>
      <c r="B23" s="49"/>
      <c r="C23" s="49"/>
      <c r="D23" s="49"/>
      <c r="E23" s="49"/>
      <c r="F23" s="49"/>
      <c r="G23" s="49"/>
      <c r="H23" s="57" t="s">
        <v>73</v>
      </c>
      <c r="I23" s="57" t="s">
        <v>74</v>
      </c>
      <c r="J23" s="49"/>
    </row>
    <row r="24" spans="1:31" ht="14.25">
      <c r="A24" s="49"/>
      <c r="B24" s="49"/>
      <c r="C24" s="49"/>
      <c r="D24" s="49"/>
      <c r="E24" s="49"/>
      <c r="F24" s="49"/>
      <c r="G24" s="49"/>
      <c r="H24" s="57" t="s">
        <v>75</v>
      </c>
      <c r="I24" s="57" t="s">
        <v>75</v>
      </c>
      <c r="J24" s="49"/>
    </row>
    <row r="25" spans="1:31" ht="14.25">
      <c r="A25" s="49"/>
      <c r="B25" s="49"/>
      <c r="C25" s="49"/>
      <c r="D25" s="49"/>
      <c r="E25" s="265" t="s">
        <v>76</v>
      </c>
      <c r="F25" s="265"/>
      <c r="G25" s="265"/>
      <c r="H25" s="58">
        <v>774.96860999999967</v>
      </c>
      <c r="I25" s="58">
        <v>6492.6870099999996</v>
      </c>
      <c r="J25" s="49" t="s">
        <v>77</v>
      </c>
    </row>
    <row r="26" spans="1:31" ht="14.25">
      <c r="A26" s="49"/>
      <c r="B26" s="49"/>
      <c r="C26" s="49"/>
      <c r="D26" s="49"/>
      <c r="E26" s="265" t="s">
        <v>78</v>
      </c>
      <c r="F26" s="265"/>
      <c r="G26" s="265"/>
      <c r="H26" s="58">
        <v>3611.4197527109995</v>
      </c>
      <c r="I26" s="58">
        <v>3611.4197527109995</v>
      </c>
      <c r="J26" s="49" t="s">
        <v>79</v>
      </c>
    </row>
    <row r="27" spans="1:31" ht="14.25">
      <c r="A27" s="49"/>
      <c r="B27" s="49"/>
      <c r="C27" s="49"/>
      <c r="D27" s="49"/>
      <c r="E27" s="265" t="s">
        <v>26</v>
      </c>
      <c r="F27" s="265"/>
      <c r="G27" s="265"/>
      <c r="H27" s="58">
        <v>34.531519999999993</v>
      </c>
      <c r="I27" s="58">
        <v>34.531520000000008</v>
      </c>
      <c r="J27" s="49" t="s">
        <v>77</v>
      </c>
    </row>
    <row r="28" spans="1:31" ht="14.25">
      <c r="A28" s="49"/>
      <c r="B28" s="49"/>
      <c r="C28" s="49"/>
      <c r="D28" s="49"/>
      <c r="E28" s="49"/>
      <c r="F28" s="49"/>
      <c r="G28" s="49"/>
      <c r="H28" s="45"/>
      <c r="I28" s="58"/>
      <c r="J28" s="49"/>
    </row>
    <row r="29" spans="1:31" ht="14.25">
      <c r="A29" s="49" t="s">
        <v>22</v>
      </c>
      <c r="B29" s="49"/>
      <c r="C29" s="49"/>
      <c r="D29" s="59"/>
      <c r="E29" s="60"/>
      <c r="F29" s="49"/>
      <c r="G29" s="49"/>
      <c r="H29" s="49"/>
      <c r="I29" s="49"/>
      <c r="J29" s="49"/>
    </row>
    <row r="30" spans="1:31" ht="71.25">
      <c r="A30" s="61" t="s">
        <v>2</v>
      </c>
      <c r="B30" s="61" t="s">
        <v>80</v>
      </c>
      <c r="C30" s="61" t="s">
        <v>24</v>
      </c>
      <c r="D30" s="61" t="s">
        <v>81</v>
      </c>
      <c r="E30" s="61" t="s">
        <v>82</v>
      </c>
      <c r="F30" s="61" t="s">
        <v>83</v>
      </c>
      <c r="G30" s="62" t="s">
        <v>84</v>
      </c>
      <c r="H30" s="61" t="s">
        <v>85</v>
      </c>
      <c r="I30" s="61" t="s">
        <v>86</v>
      </c>
      <c r="J30" s="61" t="s">
        <v>87</v>
      </c>
    </row>
    <row r="31" spans="1:31" ht="14.25">
      <c r="A31" s="61">
        <v>1</v>
      </c>
      <c r="B31" s="61">
        <v>2</v>
      </c>
      <c r="C31" s="61">
        <v>3</v>
      </c>
      <c r="D31" s="61">
        <v>4</v>
      </c>
      <c r="E31" s="61">
        <v>5</v>
      </c>
      <c r="F31" s="61">
        <v>6</v>
      </c>
      <c r="G31" s="61">
        <v>7</v>
      </c>
      <c r="H31" s="61">
        <v>8</v>
      </c>
      <c r="I31" s="61">
        <v>9</v>
      </c>
      <c r="J31" s="61">
        <v>10</v>
      </c>
    </row>
    <row r="33" spans="1:31" ht="16.5">
      <c r="A33" s="264" t="s">
        <v>374</v>
      </c>
      <c r="B33" s="264"/>
      <c r="C33" s="264"/>
      <c r="D33" s="264"/>
      <c r="E33" s="264"/>
      <c r="F33" s="264"/>
      <c r="G33" s="264"/>
      <c r="H33" s="264"/>
      <c r="I33" s="264"/>
      <c r="J33" s="264"/>
      <c r="AE33" s="63" t="s">
        <v>374</v>
      </c>
    </row>
    <row r="35" spans="1:31" ht="16.5">
      <c r="A35" s="264" t="s">
        <v>375</v>
      </c>
      <c r="B35" s="264"/>
      <c r="C35" s="264"/>
      <c r="D35" s="264"/>
      <c r="E35" s="264"/>
      <c r="F35" s="264"/>
      <c r="G35" s="264"/>
      <c r="H35" s="264"/>
      <c r="I35" s="264"/>
      <c r="J35" s="264"/>
      <c r="AE35" s="63" t="s">
        <v>375</v>
      </c>
    </row>
    <row r="36" spans="1:31" ht="28.5">
      <c r="A36" s="64" t="s">
        <v>376</v>
      </c>
      <c r="B36" s="65" t="s">
        <v>377</v>
      </c>
      <c r="C36" s="65" t="s">
        <v>378</v>
      </c>
      <c r="D36" s="66" t="s">
        <v>379</v>
      </c>
      <c r="E36" s="45">
        <v>123.1</v>
      </c>
      <c r="F36" s="67"/>
      <c r="G36" s="56"/>
      <c r="H36" s="58"/>
      <c r="I36" s="68" t="s">
        <v>98</v>
      </c>
      <c r="J36" s="58"/>
      <c r="R36" s="47">
        <v>388.59</v>
      </c>
      <c r="S36" s="47">
        <v>388.59</v>
      </c>
      <c r="T36" s="47">
        <v>367</v>
      </c>
      <c r="U36" s="47">
        <v>367</v>
      </c>
    </row>
    <row r="37" spans="1:31" ht="14.25">
      <c r="A37" s="64"/>
      <c r="B37" s="65"/>
      <c r="C37" s="65" t="s">
        <v>88</v>
      </c>
      <c r="D37" s="66"/>
      <c r="E37" s="45"/>
      <c r="F37" s="67">
        <v>3.05</v>
      </c>
      <c r="G37" s="56" t="s">
        <v>380</v>
      </c>
      <c r="H37" s="58">
        <v>431.77</v>
      </c>
      <c r="I37" s="68">
        <v>1</v>
      </c>
      <c r="J37" s="58">
        <v>431.77</v>
      </c>
      <c r="Q37" s="47">
        <v>431.77</v>
      </c>
    </row>
    <row r="38" spans="1:31" ht="14.25">
      <c r="A38" s="64"/>
      <c r="B38" s="65"/>
      <c r="C38" s="65" t="s">
        <v>89</v>
      </c>
      <c r="D38" s="66"/>
      <c r="E38" s="45"/>
      <c r="F38" s="67">
        <v>0.55000000000000004</v>
      </c>
      <c r="G38" s="56" t="s">
        <v>380</v>
      </c>
      <c r="H38" s="58">
        <v>77.86</v>
      </c>
      <c r="I38" s="68">
        <v>1</v>
      </c>
      <c r="J38" s="58">
        <v>77.86</v>
      </c>
    </row>
    <row r="39" spans="1:31" ht="14.25">
      <c r="A39" s="64"/>
      <c r="B39" s="65"/>
      <c r="C39" s="65" t="s">
        <v>90</v>
      </c>
      <c r="D39" s="66" t="s">
        <v>91</v>
      </c>
      <c r="E39" s="45">
        <v>90</v>
      </c>
      <c r="F39" s="67"/>
      <c r="G39" s="56"/>
      <c r="H39" s="58">
        <v>388.59</v>
      </c>
      <c r="I39" s="68">
        <v>90</v>
      </c>
      <c r="J39" s="58">
        <v>388.59</v>
      </c>
    </row>
    <row r="40" spans="1:31" ht="14.25">
      <c r="A40" s="64"/>
      <c r="B40" s="65"/>
      <c r="C40" s="65" t="s">
        <v>92</v>
      </c>
      <c r="D40" s="66" t="s">
        <v>91</v>
      </c>
      <c r="E40" s="45">
        <v>85</v>
      </c>
      <c r="F40" s="67"/>
      <c r="G40" s="56"/>
      <c r="H40" s="58">
        <v>367</v>
      </c>
      <c r="I40" s="68">
        <v>85</v>
      </c>
      <c r="J40" s="58">
        <v>367</v>
      </c>
    </row>
    <row r="41" spans="1:31" ht="14.25">
      <c r="A41" s="69"/>
      <c r="B41" s="70"/>
      <c r="C41" s="70" t="s">
        <v>93</v>
      </c>
      <c r="D41" s="71" t="s">
        <v>94</v>
      </c>
      <c r="E41" s="72">
        <v>0.34</v>
      </c>
      <c r="F41" s="73"/>
      <c r="G41" s="74" t="s">
        <v>380</v>
      </c>
      <c r="H41" s="75">
        <v>48.132100000000001</v>
      </c>
      <c r="I41" s="76"/>
      <c r="J41" s="75"/>
    </row>
    <row r="42" spans="1:31" ht="15">
      <c r="C42" s="77" t="s">
        <v>95</v>
      </c>
      <c r="G42" s="263">
        <v>1265.2199999999998</v>
      </c>
      <c r="H42" s="263"/>
      <c r="I42" s="263">
        <v>1265.2199999999998</v>
      </c>
      <c r="J42" s="263"/>
      <c r="O42" s="79">
        <v>1265.2199999999998</v>
      </c>
      <c r="P42" s="79">
        <v>1265.2199999999998</v>
      </c>
    </row>
    <row r="43" spans="1:31" ht="42.75">
      <c r="A43" s="64" t="s">
        <v>381</v>
      </c>
      <c r="B43" s="65" t="s">
        <v>382</v>
      </c>
      <c r="C43" s="65" t="s">
        <v>383</v>
      </c>
      <c r="D43" s="66" t="s">
        <v>384</v>
      </c>
      <c r="E43" s="45">
        <v>0.52500000000000002</v>
      </c>
      <c r="F43" s="67"/>
      <c r="G43" s="56"/>
      <c r="H43" s="58"/>
      <c r="I43" s="68" t="s">
        <v>98</v>
      </c>
      <c r="J43" s="58"/>
      <c r="R43" s="47">
        <v>221.94</v>
      </c>
      <c r="S43" s="47">
        <v>221.94</v>
      </c>
      <c r="T43" s="47">
        <v>209.61</v>
      </c>
      <c r="U43" s="47">
        <v>209.61</v>
      </c>
    </row>
    <row r="44" spans="1:31" ht="14.25">
      <c r="A44" s="64"/>
      <c r="B44" s="65"/>
      <c r="C44" s="65" t="s">
        <v>88</v>
      </c>
      <c r="D44" s="66"/>
      <c r="E44" s="45"/>
      <c r="F44" s="67">
        <v>359.21</v>
      </c>
      <c r="G44" s="56" t="s">
        <v>380</v>
      </c>
      <c r="H44" s="58">
        <v>216.87</v>
      </c>
      <c r="I44" s="68">
        <v>1</v>
      </c>
      <c r="J44" s="58">
        <v>216.87</v>
      </c>
      <c r="Q44" s="47">
        <v>216.87</v>
      </c>
    </row>
    <row r="45" spans="1:31" ht="14.25">
      <c r="A45" s="64"/>
      <c r="B45" s="65"/>
      <c r="C45" s="65" t="s">
        <v>89</v>
      </c>
      <c r="D45" s="66"/>
      <c r="E45" s="45"/>
      <c r="F45" s="67">
        <v>545.88</v>
      </c>
      <c r="G45" s="56" t="s">
        <v>380</v>
      </c>
      <c r="H45" s="58">
        <v>329.58</v>
      </c>
      <c r="I45" s="68">
        <v>1</v>
      </c>
      <c r="J45" s="58">
        <v>329.58</v>
      </c>
    </row>
    <row r="46" spans="1:31" ht="14.25">
      <c r="A46" s="64"/>
      <c r="B46" s="65"/>
      <c r="C46" s="65" t="s">
        <v>96</v>
      </c>
      <c r="D46" s="66"/>
      <c r="E46" s="45"/>
      <c r="F46" s="67">
        <v>49.25</v>
      </c>
      <c r="G46" s="56" t="s">
        <v>380</v>
      </c>
      <c r="H46" s="80">
        <v>29.73</v>
      </c>
      <c r="I46" s="68">
        <v>1</v>
      </c>
      <c r="J46" s="80">
        <v>29.73</v>
      </c>
      <c r="Q46" s="47">
        <v>29.73</v>
      </c>
    </row>
    <row r="47" spans="1:31" ht="14.25">
      <c r="A47" s="64"/>
      <c r="B47" s="65"/>
      <c r="C47" s="65" t="s">
        <v>97</v>
      </c>
      <c r="D47" s="66"/>
      <c r="E47" s="45"/>
      <c r="F47" s="67">
        <v>1859.57</v>
      </c>
      <c r="G47" s="56" t="s">
        <v>98</v>
      </c>
      <c r="H47" s="58">
        <v>976.27</v>
      </c>
      <c r="I47" s="68">
        <v>1</v>
      </c>
      <c r="J47" s="58">
        <v>976.27</v>
      </c>
    </row>
    <row r="48" spans="1:31" ht="14.25">
      <c r="A48" s="64"/>
      <c r="B48" s="65"/>
      <c r="C48" s="65" t="s">
        <v>90</v>
      </c>
      <c r="D48" s="66" t="s">
        <v>91</v>
      </c>
      <c r="E48" s="45">
        <v>90</v>
      </c>
      <c r="F48" s="67"/>
      <c r="G48" s="56"/>
      <c r="H48" s="58">
        <v>221.94</v>
      </c>
      <c r="I48" s="68">
        <v>90</v>
      </c>
      <c r="J48" s="58">
        <v>221.94</v>
      </c>
    </row>
    <row r="49" spans="1:21" ht="14.25">
      <c r="A49" s="64"/>
      <c r="B49" s="65"/>
      <c r="C49" s="65" t="s">
        <v>92</v>
      </c>
      <c r="D49" s="66" t="s">
        <v>91</v>
      </c>
      <c r="E49" s="45">
        <v>85</v>
      </c>
      <c r="F49" s="67"/>
      <c r="G49" s="56"/>
      <c r="H49" s="58">
        <v>209.61</v>
      </c>
      <c r="I49" s="68">
        <v>85</v>
      </c>
      <c r="J49" s="58">
        <v>209.61</v>
      </c>
    </row>
    <row r="50" spans="1:21" ht="14.25">
      <c r="A50" s="69"/>
      <c r="B50" s="70"/>
      <c r="C50" s="70" t="s">
        <v>93</v>
      </c>
      <c r="D50" s="71" t="s">
        <v>94</v>
      </c>
      <c r="E50" s="72">
        <v>41.1</v>
      </c>
      <c r="F50" s="73"/>
      <c r="G50" s="74" t="s">
        <v>380</v>
      </c>
      <c r="H50" s="75">
        <v>24.814125000000001</v>
      </c>
      <c r="I50" s="76"/>
      <c r="J50" s="75"/>
    </row>
    <row r="51" spans="1:21" ht="15">
      <c r="C51" s="77" t="s">
        <v>95</v>
      </c>
      <c r="G51" s="263">
        <v>1954.2699999999998</v>
      </c>
      <c r="H51" s="263"/>
      <c r="I51" s="263">
        <v>1954.27</v>
      </c>
      <c r="J51" s="263"/>
      <c r="O51" s="79">
        <v>1954.2699999999998</v>
      </c>
      <c r="P51" s="79">
        <v>1954.27</v>
      </c>
    </row>
    <row r="52" spans="1:21" ht="42.75">
      <c r="A52" s="69" t="s">
        <v>385</v>
      </c>
      <c r="B52" s="70" t="s">
        <v>386</v>
      </c>
      <c r="C52" s="70" t="s">
        <v>387</v>
      </c>
      <c r="D52" s="71" t="s">
        <v>388</v>
      </c>
      <c r="E52" s="72">
        <v>1.2500000000000001E-2</v>
      </c>
      <c r="F52" s="73">
        <v>35011</v>
      </c>
      <c r="G52" s="74" t="s">
        <v>98</v>
      </c>
      <c r="H52" s="75">
        <v>437.64</v>
      </c>
      <c r="I52" s="76">
        <v>1</v>
      </c>
      <c r="J52" s="75">
        <v>437.64</v>
      </c>
      <c r="R52" s="47">
        <v>0</v>
      </c>
      <c r="S52" s="47">
        <v>0</v>
      </c>
      <c r="T52" s="47">
        <v>0</v>
      </c>
      <c r="U52" s="47">
        <v>0</v>
      </c>
    </row>
    <row r="53" spans="1:21" ht="15">
      <c r="C53" s="77" t="s">
        <v>95</v>
      </c>
      <c r="G53" s="263">
        <v>437.64</v>
      </c>
      <c r="H53" s="263"/>
      <c r="I53" s="263">
        <v>437.64</v>
      </c>
      <c r="J53" s="263"/>
      <c r="O53" s="47">
        <v>437.64</v>
      </c>
      <c r="P53" s="47">
        <v>437.64</v>
      </c>
    </row>
    <row r="54" spans="1:21" ht="57">
      <c r="A54" s="69" t="s">
        <v>389</v>
      </c>
      <c r="B54" s="70" t="s">
        <v>390</v>
      </c>
      <c r="C54" s="70" t="s">
        <v>391</v>
      </c>
      <c r="D54" s="71" t="s">
        <v>388</v>
      </c>
      <c r="E54" s="72">
        <v>1.3566E-2</v>
      </c>
      <c r="F54" s="73">
        <v>9526</v>
      </c>
      <c r="G54" s="74" t="s">
        <v>98</v>
      </c>
      <c r="H54" s="75">
        <v>129.22999999999999</v>
      </c>
      <c r="I54" s="76">
        <v>1</v>
      </c>
      <c r="J54" s="75">
        <v>129.22999999999999</v>
      </c>
      <c r="R54" s="47">
        <v>0</v>
      </c>
      <c r="S54" s="47">
        <v>0</v>
      </c>
      <c r="T54" s="47">
        <v>0</v>
      </c>
      <c r="U54" s="47">
        <v>0</v>
      </c>
    </row>
    <row r="55" spans="1:21" ht="15">
      <c r="C55" s="77" t="s">
        <v>95</v>
      </c>
      <c r="G55" s="263">
        <v>129.22999999999999</v>
      </c>
      <c r="H55" s="263"/>
      <c r="I55" s="263">
        <v>129.22999999999999</v>
      </c>
      <c r="J55" s="263"/>
      <c r="O55" s="47">
        <v>129.22999999999999</v>
      </c>
      <c r="P55" s="47">
        <v>129.22999999999999</v>
      </c>
    </row>
    <row r="56" spans="1:21" ht="42.75">
      <c r="A56" s="64" t="s">
        <v>392</v>
      </c>
      <c r="B56" s="65" t="s">
        <v>393</v>
      </c>
      <c r="C56" s="65" t="s">
        <v>394</v>
      </c>
      <c r="D56" s="66" t="s">
        <v>21</v>
      </c>
      <c r="E56" s="45">
        <v>57.75</v>
      </c>
      <c r="F56" s="67">
        <v>110.59</v>
      </c>
      <c r="G56" s="56" t="s">
        <v>98</v>
      </c>
      <c r="H56" s="58">
        <v>6386.57</v>
      </c>
      <c r="I56" s="68">
        <v>1</v>
      </c>
      <c r="J56" s="58">
        <v>6386.57</v>
      </c>
      <c r="R56" s="47">
        <v>0</v>
      </c>
      <c r="S56" s="47">
        <v>0</v>
      </c>
      <c r="T56" s="47">
        <v>0</v>
      </c>
      <c r="U56" s="47">
        <v>0</v>
      </c>
    </row>
    <row r="57" spans="1:21">
      <c r="A57" s="81"/>
      <c r="B57" s="81"/>
      <c r="C57" s="82" t="s">
        <v>395</v>
      </c>
      <c r="D57" s="81"/>
      <c r="E57" s="81"/>
      <c r="F57" s="81"/>
      <c r="G57" s="81"/>
      <c r="H57" s="81"/>
      <c r="I57" s="81"/>
      <c r="J57" s="81"/>
    </row>
    <row r="58" spans="1:21" ht="15">
      <c r="C58" s="77" t="s">
        <v>95</v>
      </c>
      <c r="G58" s="263">
        <v>6386.57</v>
      </c>
      <c r="H58" s="263"/>
      <c r="I58" s="263">
        <v>6386.57</v>
      </c>
      <c r="J58" s="263"/>
      <c r="O58" s="47">
        <v>6386.57</v>
      </c>
      <c r="P58" s="47">
        <v>6386.57</v>
      </c>
    </row>
    <row r="59" spans="1:21" ht="28.5">
      <c r="A59" s="64" t="s">
        <v>396</v>
      </c>
      <c r="B59" s="65" t="s">
        <v>397</v>
      </c>
      <c r="C59" s="65" t="s">
        <v>398</v>
      </c>
      <c r="D59" s="66" t="s">
        <v>399</v>
      </c>
      <c r="E59" s="45">
        <v>7.8750000000000001E-2</v>
      </c>
      <c r="F59" s="67"/>
      <c r="G59" s="56"/>
      <c r="H59" s="58"/>
      <c r="I59" s="68" t="s">
        <v>98</v>
      </c>
      <c r="J59" s="58"/>
      <c r="R59" s="47">
        <v>1311.93</v>
      </c>
      <c r="S59" s="47">
        <v>1311.93</v>
      </c>
      <c r="T59" s="47">
        <v>812.15</v>
      </c>
      <c r="U59" s="47">
        <v>812.15</v>
      </c>
    </row>
    <row r="60" spans="1:21">
      <c r="C60" s="83" t="s">
        <v>400</v>
      </c>
    </row>
    <row r="61" spans="1:21" ht="14.25">
      <c r="A61" s="64"/>
      <c r="B61" s="65"/>
      <c r="C61" s="65" t="s">
        <v>88</v>
      </c>
      <c r="D61" s="66"/>
      <c r="E61" s="45"/>
      <c r="F61" s="67">
        <v>13253.76</v>
      </c>
      <c r="G61" s="56" t="s">
        <v>380</v>
      </c>
      <c r="H61" s="58">
        <v>1200.29</v>
      </c>
      <c r="I61" s="68">
        <v>1</v>
      </c>
      <c r="J61" s="58">
        <v>1200.29</v>
      </c>
      <c r="Q61" s="47">
        <v>1200.29</v>
      </c>
    </row>
    <row r="62" spans="1:21" ht="14.25">
      <c r="A62" s="64"/>
      <c r="B62" s="65"/>
      <c r="C62" s="65" t="s">
        <v>89</v>
      </c>
      <c r="D62" s="66"/>
      <c r="E62" s="45"/>
      <c r="F62" s="67">
        <v>5481.12</v>
      </c>
      <c r="G62" s="56" t="s">
        <v>380</v>
      </c>
      <c r="H62" s="58">
        <v>496.38</v>
      </c>
      <c r="I62" s="68">
        <v>1</v>
      </c>
      <c r="J62" s="58">
        <v>496.38</v>
      </c>
    </row>
    <row r="63" spans="1:21" ht="14.25">
      <c r="A63" s="64"/>
      <c r="B63" s="65"/>
      <c r="C63" s="65" t="s">
        <v>96</v>
      </c>
      <c r="D63" s="66"/>
      <c r="E63" s="45"/>
      <c r="F63" s="67">
        <v>542.97</v>
      </c>
      <c r="G63" s="56" t="s">
        <v>380</v>
      </c>
      <c r="H63" s="80">
        <v>49.17</v>
      </c>
      <c r="I63" s="68">
        <v>1</v>
      </c>
      <c r="J63" s="80">
        <v>49.17</v>
      </c>
      <c r="Q63" s="47">
        <v>49.17</v>
      </c>
    </row>
    <row r="64" spans="1:21" ht="14.25">
      <c r="A64" s="64"/>
      <c r="B64" s="65"/>
      <c r="C64" s="65" t="s">
        <v>97</v>
      </c>
      <c r="D64" s="66"/>
      <c r="E64" s="45"/>
      <c r="F64" s="67">
        <v>170303.72</v>
      </c>
      <c r="G64" s="56" t="s">
        <v>98</v>
      </c>
      <c r="H64" s="58">
        <v>13411.42</v>
      </c>
      <c r="I64" s="68">
        <v>1</v>
      </c>
      <c r="J64" s="58">
        <v>13411.42</v>
      </c>
    </row>
    <row r="65" spans="1:21" ht="14.25">
      <c r="A65" s="64"/>
      <c r="B65" s="65"/>
      <c r="C65" s="65" t="s">
        <v>90</v>
      </c>
      <c r="D65" s="66" t="s">
        <v>91</v>
      </c>
      <c r="E65" s="45">
        <v>105</v>
      </c>
      <c r="F65" s="67"/>
      <c r="G65" s="56"/>
      <c r="H65" s="58">
        <v>1311.93</v>
      </c>
      <c r="I65" s="68">
        <v>105</v>
      </c>
      <c r="J65" s="58">
        <v>1311.93</v>
      </c>
    </row>
    <row r="66" spans="1:21" ht="14.25">
      <c r="A66" s="64"/>
      <c r="B66" s="65"/>
      <c r="C66" s="65" t="s">
        <v>92</v>
      </c>
      <c r="D66" s="66" t="s">
        <v>91</v>
      </c>
      <c r="E66" s="45">
        <v>65</v>
      </c>
      <c r="F66" s="67"/>
      <c r="G66" s="56"/>
      <c r="H66" s="58">
        <v>812.15</v>
      </c>
      <c r="I66" s="68">
        <v>65</v>
      </c>
      <c r="J66" s="58">
        <v>812.15</v>
      </c>
    </row>
    <row r="67" spans="1:21" ht="14.25">
      <c r="A67" s="69"/>
      <c r="B67" s="70"/>
      <c r="C67" s="70" t="s">
        <v>93</v>
      </c>
      <c r="D67" s="71" t="s">
        <v>94</v>
      </c>
      <c r="E67" s="72">
        <v>1534</v>
      </c>
      <c r="F67" s="73"/>
      <c r="G67" s="74" t="s">
        <v>380</v>
      </c>
      <c r="H67" s="75">
        <v>138.922875</v>
      </c>
      <c r="I67" s="76"/>
      <c r="J67" s="75"/>
    </row>
    <row r="68" spans="1:21" ht="15">
      <c r="C68" s="77" t="s">
        <v>95</v>
      </c>
      <c r="G68" s="263">
        <v>17232.169999999998</v>
      </c>
      <c r="H68" s="263"/>
      <c r="I68" s="263">
        <v>17232.169999999998</v>
      </c>
      <c r="J68" s="263"/>
      <c r="O68" s="79">
        <v>17232.169999999998</v>
      </c>
      <c r="P68" s="79">
        <v>17232.169999999998</v>
      </c>
    </row>
    <row r="69" spans="1:21" ht="28.5">
      <c r="A69" s="64" t="s">
        <v>401</v>
      </c>
      <c r="B69" s="65" t="s">
        <v>402</v>
      </c>
      <c r="C69" s="65" t="s">
        <v>403</v>
      </c>
      <c r="D69" s="66" t="s">
        <v>404</v>
      </c>
      <c r="E69" s="45">
        <v>0.52500000000000002</v>
      </c>
      <c r="F69" s="67"/>
      <c r="G69" s="56"/>
      <c r="H69" s="58"/>
      <c r="I69" s="68" t="s">
        <v>98</v>
      </c>
      <c r="J69" s="58"/>
      <c r="R69" s="47">
        <v>99.74</v>
      </c>
      <c r="S69" s="47">
        <v>99.74</v>
      </c>
      <c r="T69" s="47">
        <v>54.03</v>
      </c>
      <c r="U69" s="47">
        <v>54.03</v>
      </c>
    </row>
    <row r="70" spans="1:21" ht="14.25">
      <c r="A70" s="64"/>
      <c r="B70" s="65"/>
      <c r="C70" s="65" t="s">
        <v>88</v>
      </c>
      <c r="D70" s="66"/>
      <c r="E70" s="45"/>
      <c r="F70" s="67">
        <v>134.97999999999999</v>
      </c>
      <c r="G70" s="56" t="s">
        <v>380</v>
      </c>
      <c r="H70" s="58">
        <v>81.489999999999995</v>
      </c>
      <c r="I70" s="68">
        <v>1</v>
      </c>
      <c r="J70" s="58">
        <v>81.489999999999995</v>
      </c>
      <c r="Q70" s="47">
        <v>81.489999999999995</v>
      </c>
    </row>
    <row r="71" spans="1:21" ht="14.25">
      <c r="A71" s="64"/>
      <c r="B71" s="65"/>
      <c r="C71" s="65" t="s">
        <v>89</v>
      </c>
      <c r="D71" s="66"/>
      <c r="E71" s="45"/>
      <c r="F71" s="67">
        <v>42.5</v>
      </c>
      <c r="G71" s="56" t="s">
        <v>380</v>
      </c>
      <c r="H71" s="58">
        <v>25.66</v>
      </c>
      <c r="I71" s="68">
        <v>1</v>
      </c>
      <c r="J71" s="58">
        <v>25.66</v>
      </c>
    </row>
    <row r="72" spans="1:21" ht="14.25">
      <c r="A72" s="64"/>
      <c r="B72" s="65"/>
      <c r="C72" s="65" t="s">
        <v>96</v>
      </c>
      <c r="D72" s="66"/>
      <c r="E72" s="45"/>
      <c r="F72" s="67">
        <v>2.7</v>
      </c>
      <c r="G72" s="56" t="s">
        <v>380</v>
      </c>
      <c r="H72" s="80">
        <v>1.63</v>
      </c>
      <c r="I72" s="68">
        <v>1</v>
      </c>
      <c r="J72" s="80">
        <v>1.63</v>
      </c>
      <c r="Q72" s="47">
        <v>1.63</v>
      </c>
    </row>
    <row r="73" spans="1:21" ht="14.25">
      <c r="A73" s="64"/>
      <c r="B73" s="65"/>
      <c r="C73" s="65" t="s">
        <v>97</v>
      </c>
      <c r="D73" s="66"/>
      <c r="E73" s="45"/>
      <c r="F73" s="67">
        <v>9791.85</v>
      </c>
      <c r="G73" s="56" t="s">
        <v>98</v>
      </c>
      <c r="H73" s="58">
        <v>5140.72</v>
      </c>
      <c r="I73" s="68">
        <v>1</v>
      </c>
      <c r="J73" s="58">
        <v>5140.72</v>
      </c>
    </row>
    <row r="74" spans="1:21" ht="14.25">
      <c r="A74" s="64"/>
      <c r="B74" s="65"/>
      <c r="C74" s="65" t="s">
        <v>90</v>
      </c>
      <c r="D74" s="66" t="s">
        <v>91</v>
      </c>
      <c r="E74" s="45">
        <v>120</v>
      </c>
      <c r="F74" s="67"/>
      <c r="G74" s="56"/>
      <c r="H74" s="58">
        <v>99.74</v>
      </c>
      <c r="I74" s="68">
        <v>120</v>
      </c>
      <c r="J74" s="58">
        <v>99.74</v>
      </c>
    </row>
    <row r="75" spans="1:21" ht="14.25">
      <c r="A75" s="64"/>
      <c r="B75" s="65"/>
      <c r="C75" s="65" t="s">
        <v>92</v>
      </c>
      <c r="D75" s="66" t="s">
        <v>91</v>
      </c>
      <c r="E75" s="45">
        <v>65</v>
      </c>
      <c r="F75" s="67"/>
      <c r="G75" s="56"/>
      <c r="H75" s="58">
        <v>54.03</v>
      </c>
      <c r="I75" s="68">
        <v>65</v>
      </c>
      <c r="J75" s="58">
        <v>54.03</v>
      </c>
    </row>
    <row r="76" spans="1:21" ht="14.25">
      <c r="A76" s="69"/>
      <c r="B76" s="70"/>
      <c r="C76" s="70" t="s">
        <v>93</v>
      </c>
      <c r="D76" s="71" t="s">
        <v>94</v>
      </c>
      <c r="E76" s="72">
        <v>14.36</v>
      </c>
      <c r="F76" s="73"/>
      <c r="G76" s="74" t="s">
        <v>380</v>
      </c>
      <c r="H76" s="75">
        <v>8.6698500000000003</v>
      </c>
      <c r="I76" s="76"/>
      <c r="J76" s="75"/>
    </row>
    <row r="77" spans="1:21" ht="15">
      <c r="C77" s="77" t="s">
        <v>95</v>
      </c>
      <c r="G77" s="263">
        <v>5401.6399999999994</v>
      </c>
      <c r="H77" s="263"/>
      <c r="I77" s="263">
        <v>5401.6399999999994</v>
      </c>
      <c r="J77" s="263"/>
      <c r="O77" s="79">
        <v>5401.6399999999994</v>
      </c>
      <c r="P77" s="79">
        <v>5401.6399999999994</v>
      </c>
    </row>
    <row r="78" spans="1:21" ht="42.75">
      <c r="A78" s="64" t="s">
        <v>405</v>
      </c>
      <c r="B78" s="65" t="s">
        <v>406</v>
      </c>
      <c r="C78" s="65" t="s">
        <v>407</v>
      </c>
      <c r="D78" s="66" t="s">
        <v>408</v>
      </c>
      <c r="E78" s="45">
        <v>7.875</v>
      </c>
      <c r="F78" s="67"/>
      <c r="G78" s="56"/>
      <c r="H78" s="58"/>
      <c r="I78" s="68" t="s">
        <v>98</v>
      </c>
      <c r="J78" s="58"/>
      <c r="R78" s="47">
        <v>2027.42</v>
      </c>
      <c r="S78" s="47">
        <v>2027.42</v>
      </c>
      <c r="T78" s="47">
        <v>1419.19</v>
      </c>
      <c r="U78" s="47">
        <v>1419.19</v>
      </c>
    </row>
    <row r="79" spans="1:21">
      <c r="C79" s="83" t="s">
        <v>409</v>
      </c>
    </row>
    <row r="80" spans="1:21" ht="14.25">
      <c r="A80" s="64"/>
      <c r="B80" s="65"/>
      <c r="C80" s="65" t="s">
        <v>88</v>
      </c>
      <c r="D80" s="66"/>
      <c r="E80" s="45"/>
      <c r="F80" s="67">
        <v>223.87</v>
      </c>
      <c r="G80" s="56" t="s">
        <v>380</v>
      </c>
      <c r="H80" s="58">
        <v>2027.42</v>
      </c>
      <c r="I80" s="68">
        <v>1</v>
      </c>
      <c r="J80" s="58">
        <v>2027.42</v>
      </c>
      <c r="Q80" s="47">
        <v>2027.42</v>
      </c>
    </row>
    <row r="81" spans="1:21" ht="14.25">
      <c r="A81" s="64"/>
      <c r="B81" s="65"/>
      <c r="C81" s="65" t="s">
        <v>89</v>
      </c>
      <c r="D81" s="66"/>
      <c r="E81" s="45"/>
      <c r="F81" s="67">
        <v>56.13</v>
      </c>
      <c r="G81" s="56" t="s">
        <v>380</v>
      </c>
      <c r="H81" s="58">
        <v>508.33</v>
      </c>
      <c r="I81" s="68">
        <v>1</v>
      </c>
      <c r="J81" s="58">
        <v>508.33</v>
      </c>
    </row>
    <row r="82" spans="1:21" ht="14.25">
      <c r="A82" s="64"/>
      <c r="B82" s="65"/>
      <c r="C82" s="65" t="s">
        <v>97</v>
      </c>
      <c r="D82" s="66"/>
      <c r="E82" s="45"/>
      <c r="F82" s="67">
        <v>1307.03</v>
      </c>
      <c r="G82" s="56" t="s">
        <v>98</v>
      </c>
      <c r="H82" s="58">
        <v>10292.86</v>
      </c>
      <c r="I82" s="68">
        <v>1</v>
      </c>
      <c r="J82" s="58">
        <v>10292.86</v>
      </c>
    </row>
    <row r="83" spans="1:21" ht="28.5">
      <c r="A83" s="64" t="s">
        <v>410</v>
      </c>
      <c r="B83" s="65" t="s">
        <v>411</v>
      </c>
      <c r="C83" s="65" t="s">
        <v>412</v>
      </c>
      <c r="D83" s="66" t="s">
        <v>413</v>
      </c>
      <c r="E83" s="45">
        <v>-7.7962499999999997</v>
      </c>
      <c r="F83" s="67">
        <v>994.4</v>
      </c>
      <c r="G83" s="84" t="s">
        <v>98</v>
      </c>
      <c r="H83" s="58">
        <v>-7752.59</v>
      </c>
      <c r="I83" s="68">
        <v>1</v>
      </c>
      <c r="J83" s="58">
        <v>-7752.59</v>
      </c>
      <c r="R83" s="47">
        <v>0</v>
      </c>
      <c r="S83" s="47">
        <v>0</v>
      </c>
      <c r="T83" s="47">
        <v>0</v>
      </c>
      <c r="U83" s="47">
        <v>0</v>
      </c>
    </row>
    <row r="84" spans="1:21" ht="14.25">
      <c r="A84" s="64"/>
      <c r="B84" s="65"/>
      <c r="C84" s="65" t="s">
        <v>90</v>
      </c>
      <c r="D84" s="66" t="s">
        <v>91</v>
      </c>
      <c r="E84" s="45">
        <v>100</v>
      </c>
      <c r="F84" s="67"/>
      <c r="G84" s="56"/>
      <c r="H84" s="58">
        <v>2027.42</v>
      </c>
      <c r="I84" s="68">
        <v>100</v>
      </c>
      <c r="J84" s="58">
        <v>2027.42</v>
      </c>
    </row>
    <row r="85" spans="1:21" ht="14.25">
      <c r="A85" s="64"/>
      <c r="B85" s="65"/>
      <c r="C85" s="65" t="s">
        <v>92</v>
      </c>
      <c r="D85" s="66" t="s">
        <v>91</v>
      </c>
      <c r="E85" s="45">
        <v>70</v>
      </c>
      <c r="F85" s="67"/>
      <c r="G85" s="56"/>
      <c r="H85" s="58">
        <v>1419.19</v>
      </c>
      <c r="I85" s="68">
        <v>70</v>
      </c>
      <c r="J85" s="58">
        <v>1419.19</v>
      </c>
    </row>
    <row r="86" spans="1:21" ht="14.25">
      <c r="A86" s="69"/>
      <c r="B86" s="70"/>
      <c r="C86" s="70" t="s">
        <v>93</v>
      </c>
      <c r="D86" s="71" t="s">
        <v>94</v>
      </c>
      <c r="E86" s="72">
        <v>23.54</v>
      </c>
      <c r="F86" s="73"/>
      <c r="G86" s="74" t="s">
        <v>380</v>
      </c>
      <c r="H86" s="75">
        <v>213.18412499999999</v>
      </c>
      <c r="I86" s="76"/>
      <c r="J86" s="75"/>
    </row>
    <row r="87" spans="1:21" ht="15">
      <c r="C87" s="77" t="s">
        <v>95</v>
      </c>
      <c r="G87" s="263">
        <v>8522.630000000001</v>
      </c>
      <c r="H87" s="263"/>
      <c r="I87" s="263">
        <v>8522.630000000001</v>
      </c>
      <c r="J87" s="263"/>
      <c r="O87" s="79">
        <v>8522.630000000001</v>
      </c>
      <c r="P87" s="79">
        <v>8522.630000000001</v>
      </c>
    </row>
    <row r="88" spans="1:21" ht="28.5">
      <c r="A88" s="69" t="s">
        <v>414</v>
      </c>
      <c r="B88" s="70" t="s">
        <v>415</v>
      </c>
      <c r="C88" s="70" t="s">
        <v>416</v>
      </c>
      <c r="D88" s="71" t="s">
        <v>413</v>
      </c>
      <c r="E88" s="72">
        <v>7.8</v>
      </c>
      <c r="F88" s="73">
        <v>1536.4</v>
      </c>
      <c r="G88" s="74" t="s">
        <v>98</v>
      </c>
      <c r="H88" s="75">
        <v>11983.92</v>
      </c>
      <c r="I88" s="76">
        <v>1</v>
      </c>
      <c r="J88" s="75">
        <v>11983.92</v>
      </c>
      <c r="R88" s="47">
        <v>0</v>
      </c>
      <c r="S88" s="47">
        <v>0</v>
      </c>
      <c r="T88" s="47">
        <v>0</v>
      </c>
      <c r="U88" s="47">
        <v>0</v>
      </c>
    </row>
    <row r="89" spans="1:21" ht="15">
      <c r="C89" s="77" t="s">
        <v>95</v>
      </c>
      <c r="G89" s="263">
        <v>11983.92</v>
      </c>
      <c r="H89" s="263"/>
      <c r="I89" s="263">
        <v>11983.92</v>
      </c>
      <c r="J89" s="263"/>
      <c r="O89" s="47">
        <v>11983.92</v>
      </c>
      <c r="P89" s="47">
        <v>11983.92</v>
      </c>
    </row>
    <row r="90" spans="1:21" ht="28.5">
      <c r="A90" s="64" t="s">
        <v>417</v>
      </c>
      <c r="B90" s="65" t="s">
        <v>418</v>
      </c>
      <c r="C90" s="65" t="s">
        <v>419</v>
      </c>
      <c r="D90" s="66" t="s">
        <v>420</v>
      </c>
      <c r="E90" s="45">
        <v>0.52500000000000002</v>
      </c>
      <c r="F90" s="67"/>
      <c r="G90" s="56"/>
      <c r="H90" s="58"/>
      <c r="I90" s="68" t="s">
        <v>98</v>
      </c>
      <c r="J90" s="58"/>
      <c r="R90" s="47">
        <v>354.81</v>
      </c>
      <c r="S90" s="47">
        <v>354.81</v>
      </c>
      <c r="T90" s="47">
        <v>189.43</v>
      </c>
      <c r="U90" s="47">
        <v>189.43</v>
      </c>
    </row>
    <row r="91" spans="1:21" ht="14.25">
      <c r="A91" s="64"/>
      <c r="B91" s="65"/>
      <c r="C91" s="65" t="s">
        <v>88</v>
      </c>
      <c r="D91" s="66"/>
      <c r="E91" s="45"/>
      <c r="F91" s="67">
        <v>495.33</v>
      </c>
      <c r="G91" s="56" t="s">
        <v>380</v>
      </c>
      <c r="H91" s="58">
        <v>299.06</v>
      </c>
      <c r="I91" s="68">
        <v>1</v>
      </c>
      <c r="J91" s="58">
        <v>299.06</v>
      </c>
      <c r="Q91" s="47">
        <v>299.06</v>
      </c>
    </row>
    <row r="92" spans="1:21" ht="14.25">
      <c r="A92" s="64"/>
      <c r="B92" s="65"/>
      <c r="C92" s="65" t="s">
        <v>89</v>
      </c>
      <c r="D92" s="66"/>
      <c r="E92" s="45"/>
      <c r="F92" s="67">
        <v>61.26</v>
      </c>
      <c r="G92" s="56" t="s">
        <v>380</v>
      </c>
      <c r="H92" s="58">
        <v>36.99</v>
      </c>
      <c r="I92" s="68">
        <v>1</v>
      </c>
      <c r="J92" s="58">
        <v>36.99</v>
      </c>
    </row>
    <row r="93" spans="1:21" ht="14.25">
      <c r="A93" s="64"/>
      <c r="B93" s="65"/>
      <c r="C93" s="65" t="s">
        <v>96</v>
      </c>
      <c r="D93" s="66"/>
      <c r="E93" s="45"/>
      <c r="F93" s="67">
        <v>2.7</v>
      </c>
      <c r="G93" s="56" t="s">
        <v>380</v>
      </c>
      <c r="H93" s="80">
        <v>1.63</v>
      </c>
      <c r="I93" s="68">
        <v>1</v>
      </c>
      <c r="J93" s="80">
        <v>1.63</v>
      </c>
      <c r="Q93" s="47">
        <v>1.63</v>
      </c>
    </row>
    <row r="94" spans="1:21" ht="14.25">
      <c r="A94" s="64"/>
      <c r="B94" s="65"/>
      <c r="C94" s="65" t="s">
        <v>97</v>
      </c>
      <c r="D94" s="66"/>
      <c r="E94" s="45"/>
      <c r="F94" s="67">
        <v>4156.3</v>
      </c>
      <c r="G94" s="56" t="s">
        <v>98</v>
      </c>
      <c r="H94" s="58">
        <v>2182.06</v>
      </c>
      <c r="I94" s="68">
        <v>1</v>
      </c>
      <c r="J94" s="58">
        <v>2182.06</v>
      </c>
    </row>
    <row r="95" spans="1:21" ht="57">
      <c r="A95" s="64" t="s">
        <v>421</v>
      </c>
      <c r="B95" s="65" t="s">
        <v>422</v>
      </c>
      <c r="C95" s="65" t="s">
        <v>423</v>
      </c>
      <c r="D95" s="66" t="s">
        <v>413</v>
      </c>
      <c r="E95" s="45">
        <v>-0.97650000000000015</v>
      </c>
      <c r="F95" s="67">
        <v>2194</v>
      </c>
      <c r="G95" s="84" t="s">
        <v>98</v>
      </c>
      <c r="H95" s="58">
        <v>-2142.44</v>
      </c>
      <c r="I95" s="68">
        <v>1</v>
      </c>
      <c r="J95" s="58">
        <v>-2142.44</v>
      </c>
      <c r="R95" s="47">
        <v>0</v>
      </c>
      <c r="S95" s="47">
        <v>0</v>
      </c>
      <c r="T95" s="47">
        <v>0</v>
      </c>
      <c r="U95" s="47">
        <v>0</v>
      </c>
    </row>
    <row r="96" spans="1:21" ht="14.25">
      <c r="A96" s="64"/>
      <c r="B96" s="65"/>
      <c r="C96" s="65" t="s">
        <v>90</v>
      </c>
      <c r="D96" s="66" t="s">
        <v>91</v>
      </c>
      <c r="E96" s="45">
        <v>118</v>
      </c>
      <c r="F96" s="67"/>
      <c r="G96" s="56"/>
      <c r="H96" s="58">
        <v>354.81</v>
      </c>
      <c r="I96" s="68">
        <v>118</v>
      </c>
      <c r="J96" s="58">
        <v>354.81</v>
      </c>
    </row>
    <row r="97" spans="1:21" ht="14.25">
      <c r="A97" s="64"/>
      <c r="B97" s="65"/>
      <c r="C97" s="65" t="s">
        <v>92</v>
      </c>
      <c r="D97" s="66" t="s">
        <v>91</v>
      </c>
      <c r="E97" s="45">
        <v>63</v>
      </c>
      <c r="F97" s="67"/>
      <c r="G97" s="56"/>
      <c r="H97" s="58">
        <v>189.43</v>
      </c>
      <c r="I97" s="68">
        <v>63</v>
      </c>
      <c r="J97" s="58">
        <v>189.43</v>
      </c>
    </row>
    <row r="98" spans="1:21" ht="14.25">
      <c r="A98" s="69"/>
      <c r="B98" s="70"/>
      <c r="C98" s="70" t="s">
        <v>93</v>
      </c>
      <c r="D98" s="71" t="s">
        <v>94</v>
      </c>
      <c r="E98" s="72">
        <v>57.33</v>
      </c>
      <c r="F98" s="73"/>
      <c r="G98" s="74" t="s">
        <v>380</v>
      </c>
      <c r="H98" s="75">
        <v>34.612987499999996</v>
      </c>
      <c r="I98" s="76"/>
      <c r="J98" s="75"/>
    </row>
    <row r="99" spans="1:21" ht="15">
      <c r="C99" s="77" t="s">
        <v>95</v>
      </c>
      <c r="G99" s="263">
        <v>919.90999999999963</v>
      </c>
      <c r="H99" s="263"/>
      <c r="I99" s="263">
        <v>919.91000000000008</v>
      </c>
      <c r="J99" s="263"/>
      <c r="O99" s="79">
        <v>919.90999999999963</v>
      </c>
      <c r="P99" s="79">
        <v>919.91000000000008</v>
      </c>
    </row>
    <row r="100" spans="1:21" ht="57">
      <c r="A100" s="64" t="s">
        <v>424</v>
      </c>
      <c r="B100" s="65" t="s">
        <v>425</v>
      </c>
      <c r="C100" s="65" t="s">
        <v>426</v>
      </c>
      <c r="D100" s="66" t="s">
        <v>21</v>
      </c>
      <c r="E100" s="45">
        <v>57.75</v>
      </c>
      <c r="F100" s="67">
        <v>46.74</v>
      </c>
      <c r="G100" s="56" t="s">
        <v>98</v>
      </c>
      <c r="H100" s="58">
        <v>2699.24</v>
      </c>
      <c r="I100" s="68">
        <v>1</v>
      </c>
      <c r="J100" s="58">
        <v>2699.24</v>
      </c>
      <c r="R100" s="47">
        <v>0</v>
      </c>
      <c r="S100" s="47">
        <v>0</v>
      </c>
      <c r="T100" s="47">
        <v>0</v>
      </c>
      <c r="U100" s="47">
        <v>0</v>
      </c>
    </row>
    <row r="101" spans="1:21">
      <c r="A101" s="81"/>
      <c r="B101" s="81"/>
      <c r="C101" s="82" t="s">
        <v>395</v>
      </c>
      <c r="D101" s="81"/>
      <c r="E101" s="81"/>
      <c r="F101" s="81"/>
      <c r="G101" s="81"/>
      <c r="H101" s="81"/>
      <c r="I101" s="81"/>
      <c r="J101" s="81"/>
    </row>
    <row r="102" spans="1:21" ht="15">
      <c r="C102" s="77" t="s">
        <v>95</v>
      </c>
      <c r="G102" s="263">
        <v>2699.24</v>
      </c>
      <c r="H102" s="263"/>
      <c r="I102" s="263">
        <v>2699.24</v>
      </c>
      <c r="J102" s="263"/>
      <c r="O102" s="47">
        <v>2699.24</v>
      </c>
      <c r="P102" s="47">
        <v>2699.24</v>
      </c>
    </row>
    <row r="103" spans="1:21" ht="42.75">
      <c r="A103" s="64" t="s">
        <v>427</v>
      </c>
      <c r="B103" s="65" t="s">
        <v>428</v>
      </c>
      <c r="C103" s="65" t="s">
        <v>429</v>
      </c>
      <c r="D103" s="66" t="s">
        <v>430</v>
      </c>
      <c r="E103" s="45">
        <v>1.33</v>
      </c>
      <c r="F103" s="67"/>
      <c r="G103" s="56"/>
      <c r="H103" s="58"/>
      <c r="I103" s="68" t="s">
        <v>98</v>
      </c>
      <c r="J103" s="58"/>
      <c r="R103" s="47">
        <v>2802.13</v>
      </c>
      <c r="S103" s="47">
        <v>2802.13</v>
      </c>
      <c r="T103" s="47">
        <v>2646.46</v>
      </c>
      <c r="U103" s="47">
        <v>2646.46</v>
      </c>
    </row>
    <row r="104" spans="1:21" ht="14.25">
      <c r="A104" s="64"/>
      <c r="B104" s="65"/>
      <c r="C104" s="65" t="s">
        <v>88</v>
      </c>
      <c r="D104" s="66"/>
      <c r="E104" s="45"/>
      <c r="F104" s="67">
        <v>1600.26</v>
      </c>
      <c r="G104" s="56" t="s">
        <v>380</v>
      </c>
      <c r="H104" s="58">
        <v>2447.6</v>
      </c>
      <c r="I104" s="68">
        <v>1</v>
      </c>
      <c r="J104" s="58">
        <v>2447.6</v>
      </c>
      <c r="Q104" s="47">
        <v>2447.6</v>
      </c>
    </row>
    <row r="105" spans="1:21" ht="14.25">
      <c r="A105" s="64"/>
      <c r="B105" s="65"/>
      <c r="C105" s="65" t="s">
        <v>89</v>
      </c>
      <c r="D105" s="66"/>
      <c r="E105" s="45"/>
      <c r="F105" s="67">
        <v>5188.07</v>
      </c>
      <c r="G105" s="56" t="s">
        <v>380</v>
      </c>
      <c r="H105" s="58">
        <v>7935.15</v>
      </c>
      <c r="I105" s="68">
        <v>1</v>
      </c>
      <c r="J105" s="58">
        <v>7935.15</v>
      </c>
    </row>
    <row r="106" spans="1:21" ht="14.25">
      <c r="A106" s="64"/>
      <c r="B106" s="65"/>
      <c r="C106" s="65" t="s">
        <v>96</v>
      </c>
      <c r="D106" s="66"/>
      <c r="E106" s="45"/>
      <c r="F106" s="67">
        <v>435.36</v>
      </c>
      <c r="G106" s="56" t="s">
        <v>380</v>
      </c>
      <c r="H106" s="80">
        <v>665.88</v>
      </c>
      <c r="I106" s="68">
        <v>1</v>
      </c>
      <c r="J106" s="80">
        <v>665.88</v>
      </c>
      <c r="Q106" s="47">
        <v>665.88</v>
      </c>
    </row>
    <row r="107" spans="1:21" ht="14.25">
      <c r="A107" s="64"/>
      <c r="B107" s="65"/>
      <c r="C107" s="65" t="s">
        <v>97</v>
      </c>
      <c r="D107" s="66"/>
      <c r="E107" s="45"/>
      <c r="F107" s="67">
        <v>427.44</v>
      </c>
      <c r="G107" s="56" t="s">
        <v>98</v>
      </c>
      <c r="H107" s="58">
        <v>568.5</v>
      </c>
      <c r="I107" s="68">
        <v>1</v>
      </c>
      <c r="J107" s="58">
        <v>568.5</v>
      </c>
    </row>
    <row r="108" spans="1:21" ht="14.25">
      <c r="A108" s="64"/>
      <c r="B108" s="65"/>
      <c r="C108" s="65" t="s">
        <v>90</v>
      </c>
      <c r="D108" s="66" t="s">
        <v>91</v>
      </c>
      <c r="E108" s="45">
        <v>90</v>
      </c>
      <c r="F108" s="67"/>
      <c r="G108" s="56"/>
      <c r="H108" s="58">
        <v>2802.13</v>
      </c>
      <c r="I108" s="68">
        <v>90</v>
      </c>
      <c r="J108" s="58">
        <v>2802.13</v>
      </c>
    </row>
    <row r="109" spans="1:21" ht="14.25">
      <c r="A109" s="64"/>
      <c r="B109" s="65"/>
      <c r="C109" s="65" t="s">
        <v>92</v>
      </c>
      <c r="D109" s="66" t="s">
        <v>91</v>
      </c>
      <c r="E109" s="45">
        <v>85</v>
      </c>
      <c r="F109" s="67"/>
      <c r="G109" s="56"/>
      <c r="H109" s="58">
        <v>2646.46</v>
      </c>
      <c r="I109" s="68">
        <v>85</v>
      </c>
      <c r="J109" s="58">
        <v>2646.46</v>
      </c>
    </row>
    <row r="110" spans="1:21" ht="14.25">
      <c r="A110" s="69"/>
      <c r="B110" s="70"/>
      <c r="C110" s="70" t="s">
        <v>93</v>
      </c>
      <c r="D110" s="71" t="s">
        <v>94</v>
      </c>
      <c r="E110" s="72">
        <v>170.24</v>
      </c>
      <c r="F110" s="73"/>
      <c r="G110" s="74" t="s">
        <v>380</v>
      </c>
      <c r="H110" s="75">
        <v>260.38207999999997</v>
      </c>
      <c r="I110" s="76"/>
      <c r="J110" s="75"/>
    </row>
    <row r="111" spans="1:21" ht="15">
      <c r="C111" s="77" t="s">
        <v>95</v>
      </c>
      <c r="G111" s="263">
        <v>16399.84</v>
      </c>
      <c r="H111" s="263"/>
      <c r="I111" s="263">
        <v>16399.84</v>
      </c>
      <c r="J111" s="263"/>
      <c r="O111" s="79">
        <v>16399.84</v>
      </c>
      <c r="P111" s="79">
        <v>16399.84</v>
      </c>
    </row>
    <row r="112" spans="1:21" ht="82.5">
      <c r="A112" s="69" t="s">
        <v>431</v>
      </c>
      <c r="B112" s="70" t="s">
        <v>432</v>
      </c>
      <c r="C112" s="70" t="s">
        <v>99</v>
      </c>
      <c r="D112" s="71" t="s">
        <v>21</v>
      </c>
      <c r="E112" s="72">
        <v>133</v>
      </c>
      <c r="F112" s="73">
        <v>237.64</v>
      </c>
      <c r="G112" s="74" t="s">
        <v>98</v>
      </c>
      <c r="H112" s="75">
        <v>31606.12</v>
      </c>
      <c r="I112" s="76">
        <v>1</v>
      </c>
      <c r="J112" s="75">
        <v>31606.12</v>
      </c>
      <c r="R112" s="47">
        <v>0</v>
      </c>
      <c r="S112" s="47">
        <v>0</v>
      </c>
      <c r="T112" s="47">
        <v>0</v>
      </c>
      <c r="U112" s="47">
        <v>0</v>
      </c>
    </row>
    <row r="113" spans="1:21" ht="15">
      <c r="C113" s="77" t="s">
        <v>95</v>
      </c>
      <c r="G113" s="263">
        <v>31606.12</v>
      </c>
      <c r="H113" s="263"/>
      <c r="I113" s="263">
        <v>31606.12</v>
      </c>
      <c r="J113" s="263"/>
      <c r="O113" s="47">
        <v>31606.12</v>
      </c>
      <c r="P113" s="47">
        <v>31606.12</v>
      </c>
    </row>
    <row r="114" spans="1:21" ht="68.25">
      <c r="A114" s="69" t="s">
        <v>433</v>
      </c>
      <c r="B114" s="70" t="s">
        <v>434</v>
      </c>
      <c r="C114" s="70" t="s">
        <v>100</v>
      </c>
      <c r="D114" s="71" t="s">
        <v>435</v>
      </c>
      <c r="E114" s="72">
        <v>1</v>
      </c>
      <c r="F114" s="73">
        <v>280.64999999999998</v>
      </c>
      <c r="G114" s="74" t="s">
        <v>98</v>
      </c>
      <c r="H114" s="75">
        <v>280.64999999999998</v>
      </c>
      <c r="I114" s="76">
        <v>1</v>
      </c>
      <c r="J114" s="75">
        <v>280.64999999999998</v>
      </c>
      <c r="R114" s="47">
        <v>0</v>
      </c>
      <c r="S114" s="47">
        <v>0</v>
      </c>
      <c r="T114" s="47">
        <v>0</v>
      </c>
      <c r="U114" s="47">
        <v>0</v>
      </c>
    </row>
    <row r="115" spans="1:21" ht="15">
      <c r="C115" s="77" t="s">
        <v>95</v>
      </c>
      <c r="G115" s="263">
        <v>280.64999999999998</v>
      </c>
      <c r="H115" s="263"/>
      <c r="I115" s="263">
        <v>280.64999999999998</v>
      </c>
      <c r="J115" s="263"/>
      <c r="O115" s="47">
        <v>280.64999999999998</v>
      </c>
      <c r="P115" s="47">
        <v>280.64999999999998</v>
      </c>
    </row>
    <row r="116" spans="1:21" ht="42.75">
      <c r="A116" s="64" t="s">
        <v>436</v>
      </c>
      <c r="B116" s="65" t="s">
        <v>437</v>
      </c>
      <c r="C116" s="65" t="s">
        <v>438</v>
      </c>
      <c r="D116" s="66" t="s">
        <v>439</v>
      </c>
      <c r="E116" s="45">
        <v>0.08</v>
      </c>
      <c r="F116" s="67"/>
      <c r="G116" s="56"/>
      <c r="H116" s="58"/>
      <c r="I116" s="68" t="s">
        <v>98</v>
      </c>
      <c r="J116" s="58"/>
      <c r="R116" s="47">
        <v>25.92</v>
      </c>
      <c r="S116" s="47">
        <v>25.92</v>
      </c>
      <c r="T116" s="47">
        <v>14.04</v>
      </c>
      <c r="U116" s="47">
        <v>14.04</v>
      </c>
    </row>
    <row r="117" spans="1:21" ht="14.25">
      <c r="A117" s="64"/>
      <c r="B117" s="65"/>
      <c r="C117" s="65" t="s">
        <v>88</v>
      </c>
      <c r="D117" s="66"/>
      <c r="E117" s="45"/>
      <c r="F117" s="67">
        <v>267.93</v>
      </c>
      <c r="G117" s="56" t="s">
        <v>98</v>
      </c>
      <c r="H117" s="58">
        <v>21.43</v>
      </c>
      <c r="I117" s="68">
        <v>1</v>
      </c>
      <c r="J117" s="58">
        <v>21.43</v>
      </c>
      <c r="Q117" s="47">
        <v>21.43</v>
      </c>
    </row>
    <row r="118" spans="1:21" ht="14.25">
      <c r="A118" s="64"/>
      <c r="B118" s="65"/>
      <c r="C118" s="65" t="s">
        <v>89</v>
      </c>
      <c r="D118" s="66"/>
      <c r="E118" s="45"/>
      <c r="F118" s="67">
        <v>22.95</v>
      </c>
      <c r="G118" s="56" t="s">
        <v>98</v>
      </c>
      <c r="H118" s="58">
        <v>1.84</v>
      </c>
      <c r="I118" s="68">
        <v>1</v>
      </c>
      <c r="J118" s="58">
        <v>1.84</v>
      </c>
    </row>
    <row r="119" spans="1:21" ht="14.25">
      <c r="A119" s="64"/>
      <c r="B119" s="65"/>
      <c r="C119" s="65" t="s">
        <v>96</v>
      </c>
      <c r="D119" s="66"/>
      <c r="E119" s="45"/>
      <c r="F119" s="67">
        <v>2.16</v>
      </c>
      <c r="G119" s="56" t="s">
        <v>98</v>
      </c>
      <c r="H119" s="80">
        <v>0.17</v>
      </c>
      <c r="I119" s="68">
        <v>1</v>
      </c>
      <c r="J119" s="80">
        <v>0.17</v>
      </c>
      <c r="Q119" s="47">
        <v>0.17</v>
      </c>
    </row>
    <row r="120" spans="1:21" ht="14.25">
      <c r="A120" s="64"/>
      <c r="B120" s="65"/>
      <c r="C120" s="65" t="s">
        <v>97</v>
      </c>
      <c r="D120" s="66"/>
      <c r="E120" s="45"/>
      <c r="F120" s="67">
        <v>6456.03</v>
      </c>
      <c r="G120" s="56" t="s">
        <v>98</v>
      </c>
      <c r="H120" s="58">
        <v>516.48</v>
      </c>
      <c r="I120" s="68">
        <v>1</v>
      </c>
      <c r="J120" s="58">
        <v>516.48</v>
      </c>
    </row>
    <row r="121" spans="1:21" ht="14.25">
      <c r="A121" s="64"/>
      <c r="B121" s="65"/>
      <c r="C121" s="65" t="s">
        <v>90</v>
      </c>
      <c r="D121" s="66" t="s">
        <v>91</v>
      </c>
      <c r="E121" s="45">
        <v>120</v>
      </c>
      <c r="F121" s="67"/>
      <c r="G121" s="56"/>
      <c r="H121" s="58">
        <v>25.92</v>
      </c>
      <c r="I121" s="68">
        <v>120</v>
      </c>
      <c r="J121" s="58">
        <v>25.92</v>
      </c>
    </row>
    <row r="122" spans="1:21" ht="14.25">
      <c r="A122" s="64"/>
      <c r="B122" s="65"/>
      <c r="C122" s="65" t="s">
        <v>92</v>
      </c>
      <c r="D122" s="66" t="s">
        <v>91</v>
      </c>
      <c r="E122" s="45">
        <v>65</v>
      </c>
      <c r="F122" s="67"/>
      <c r="G122" s="56"/>
      <c r="H122" s="58">
        <v>14.04</v>
      </c>
      <c r="I122" s="68">
        <v>65</v>
      </c>
      <c r="J122" s="58">
        <v>14.04</v>
      </c>
    </row>
    <row r="123" spans="1:21" ht="14.25">
      <c r="A123" s="69"/>
      <c r="B123" s="70"/>
      <c r="C123" s="70" t="s">
        <v>93</v>
      </c>
      <c r="D123" s="71" t="s">
        <v>94</v>
      </c>
      <c r="E123" s="72">
        <v>31.41</v>
      </c>
      <c r="F123" s="73"/>
      <c r="G123" s="74" t="s">
        <v>98</v>
      </c>
      <c r="H123" s="75">
        <v>2.5127999999999999</v>
      </c>
      <c r="I123" s="76"/>
      <c r="J123" s="75"/>
    </row>
    <row r="124" spans="1:21" ht="15">
      <c r="C124" s="77" t="s">
        <v>95</v>
      </c>
      <c r="G124" s="263">
        <v>579.71</v>
      </c>
      <c r="H124" s="263"/>
      <c r="I124" s="263">
        <v>579.71</v>
      </c>
      <c r="J124" s="263"/>
      <c r="O124" s="79">
        <v>579.71</v>
      </c>
      <c r="P124" s="79">
        <v>579.71</v>
      </c>
    </row>
    <row r="125" spans="1:21" ht="71.25">
      <c r="A125" s="64" t="s">
        <v>440</v>
      </c>
      <c r="B125" s="65" t="s">
        <v>441</v>
      </c>
      <c r="C125" s="65" t="s">
        <v>442</v>
      </c>
      <c r="D125" s="66" t="s">
        <v>443</v>
      </c>
      <c r="E125" s="45">
        <v>0.84</v>
      </c>
      <c r="F125" s="67"/>
      <c r="G125" s="56"/>
      <c r="H125" s="58"/>
      <c r="I125" s="68" t="s">
        <v>98</v>
      </c>
      <c r="J125" s="58"/>
      <c r="R125" s="47">
        <v>115.21</v>
      </c>
      <c r="S125" s="47">
        <v>115.21</v>
      </c>
      <c r="T125" s="47">
        <v>62.41</v>
      </c>
      <c r="U125" s="47">
        <v>62.41</v>
      </c>
    </row>
    <row r="126" spans="1:21" ht="14.25">
      <c r="A126" s="64"/>
      <c r="B126" s="65"/>
      <c r="C126" s="65" t="s">
        <v>88</v>
      </c>
      <c r="D126" s="66"/>
      <c r="E126" s="45"/>
      <c r="F126" s="67">
        <v>114.3</v>
      </c>
      <c r="G126" s="56" t="s">
        <v>98</v>
      </c>
      <c r="H126" s="58">
        <v>96.01</v>
      </c>
      <c r="I126" s="68">
        <v>1</v>
      </c>
      <c r="J126" s="58">
        <v>96.01</v>
      </c>
      <c r="Q126" s="47">
        <v>96.01</v>
      </c>
    </row>
    <row r="127" spans="1:21" ht="14.25">
      <c r="A127" s="64"/>
      <c r="B127" s="65"/>
      <c r="C127" s="65" t="s">
        <v>89</v>
      </c>
      <c r="D127" s="66"/>
      <c r="E127" s="45"/>
      <c r="F127" s="67">
        <v>2.62</v>
      </c>
      <c r="G127" s="56" t="s">
        <v>98</v>
      </c>
      <c r="H127" s="58">
        <v>2.2000000000000002</v>
      </c>
      <c r="I127" s="68">
        <v>1</v>
      </c>
      <c r="J127" s="58">
        <v>2.2000000000000002</v>
      </c>
    </row>
    <row r="128" spans="1:21" ht="14.25">
      <c r="A128" s="64"/>
      <c r="B128" s="65"/>
      <c r="C128" s="65" t="s">
        <v>97</v>
      </c>
      <c r="D128" s="66"/>
      <c r="E128" s="45"/>
      <c r="F128" s="67">
        <v>939.55</v>
      </c>
      <c r="G128" s="56" t="s">
        <v>98</v>
      </c>
      <c r="H128" s="58">
        <v>789.22</v>
      </c>
      <c r="I128" s="68">
        <v>1</v>
      </c>
      <c r="J128" s="58">
        <v>789.22</v>
      </c>
    </row>
    <row r="129" spans="1:32" ht="14.25">
      <c r="A129" s="64"/>
      <c r="B129" s="65"/>
      <c r="C129" s="65" t="s">
        <v>90</v>
      </c>
      <c r="D129" s="66" t="s">
        <v>91</v>
      </c>
      <c r="E129" s="45">
        <v>120</v>
      </c>
      <c r="F129" s="67"/>
      <c r="G129" s="56"/>
      <c r="H129" s="58">
        <v>115.21</v>
      </c>
      <c r="I129" s="68">
        <v>120</v>
      </c>
      <c r="J129" s="58">
        <v>115.21</v>
      </c>
    </row>
    <row r="130" spans="1:32" ht="14.25">
      <c r="A130" s="64"/>
      <c r="B130" s="65"/>
      <c r="C130" s="65" t="s">
        <v>92</v>
      </c>
      <c r="D130" s="66" t="s">
        <v>91</v>
      </c>
      <c r="E130" s="45">
        <v>65</v>
      </c>
      <c r="F130" s="67"/>
      <c r="G130" s="56"/>
      <c r="H130" s="58">
        <v>62.41</v>
      </c>
      <c r="I130" s="68">
        <v>65</v>
      </c>
      <c r="J130" s="58">
        <v>62.41</v>
      </c>
    </row>
    <row r="131" spans="1:32" ht="14.25">
      <c r="A131" s="69"/>
      <c r="B131" s="70"/>
      <c r="C131" s="70" t="s">
        <v>93</v>
      </c>
      <c r="D131" s="71" t="s">
        <v>94</v>
      </c>
      <c r="E131" s="72">
        <v>13.4</v>
      </c>
      <c r="F131" s="73"/>
      <c r="G131" s="74" t="s">
        <v>98</v>
      </c>
      <c r="H131" s="75">
        <v>11.256</v>
      </c>
      <c r="I131" s="76"/>
      <c r="J131" s="75"/>
    </row>
    <row r="132" spans="1:32" ht="15">
      <c r="C132" s="77" t="s">
        <v>95</v>
      </c>
      <c r="G132" s="263">
        <v>1065.0500000000002</v>
      </c>
      <c r="H132" s="263"/>
      <c r="I132" s="263">
        <v>1065.05</v>
      </c>
      <c r="J132" s="263"/>
      <c r="O132" s="79">
        <v>1065.0500000000002</v>
      </c>
      <c r="P132" s="79">
        <v>1065.05</v>
      </c>
    </row>
    <row r="134" spans="1:32" ht="15">
      <c r="A134" s="261" t="s">
        <v>444</v>
      </c>
      <c r="B134" s="261"/>
      <c r="C134" s="261"/>
      <c r="D134" s="261"/>
      <c r="E134" s="261"/>
      <c r="F134" s="261"/>
      <c r="G134" s="263">
        <v>106863.80999999998</v>
      </c>
      <c r="H134" s="263"/>
      <c r="I134" s="263">
        <v>106863.81</v>
      </c>
      <c r="J134" s="263"/>
      <c r="AF134" s="85" t="s">
        <v>444</v>
      </c>
    </row>
    <row r="138" spans="1:32" ht="16.5">
      <c r="A138" s="264" t="s">
        <v>445</v>
      </c>
      <c r="B138" s="264"/>
      <c r="C138" s="264"/>
      <c r="D138" s="264"/>
      <c r="E138" s="264"/>
      <c r="F138" s="264"/>
      <c r="G138" s="264"/>
      <c r="H138" s="264"/>
      <c r="I138" s="264"/>
      <c r="J138" s="264"/>
      <c r="AE138" s="63" t="s">
        <v>445</v>
      </c>
    </row>
    <row r="139" spans="1:32" ht="85.5">
      <c r="A139" s="64" t="s">
        <v>446</v>
      </c>
      <c r="B139" s="65" t="s">
        <v>447</v>
      </c>
      <c r="C139" s="65" t="s">
        <v>448</v>
      </c>
      <c r="D139" s="66" t="s">
        <v>449</v>
      </c>
      <c r="E139" s="45">
        <v>5.0250000000000003E-2</v>
      </c>
      <c r="F139" s="67"/>
      <c r="G139" s="56"/>
      <c r="H139" s="58"/>
      <c r="I139" s="68" t="s">
        <v>98</v>
      </c>
      <c r="J139" s="58"/>
      <c r="R139" s="47">
        <v>172.29</v>
      </c>
      <c r="S139" s="47">
        <v>172.29</v>
      </c>
      <c r="T139" s="47">
        <v>120.6</v>
      </c>
      <c r="U139" s="47">
        <v>120.6</v>
      </c>
    </row>
    <row r="140" spans="1:32">
      <c r="C140" s="83" t="s">
        <v>450</v>
      </c>
    </row>
    <row r="141" spans="1:32" ht="14.25">
      <c r="A141" s="64"/>
      <c r="B141" s="65"/>
      <c r="C141" s="65" t="s">
        <v>88</v>
      </c>
      <c r="D141" s="66"/>
      <c r="E141" s="45"/>
      <c r="F141" s="67">
        <v>2484.5300000000002</v>
      </c>
      <c r="G141" s="56" t="s">
        <v>451</v>
      </c>
      <c r="H141" s="58">
        <v>172.29</v>
      </c>
      <c r="I141" s="68">
        <v>1</v>
      </c>
      <c r="J141" s="58">
        <v>172.29</v>
      </c>
      <c r="Q141" s="47">
        <v>172.29</v>
      </c>
    </row>
    <row r="142" spans="1:32" ht="14.25">
      <c r="A142" s="64"/>
      <c r="B142" s="65"/>
      <c r="C142" s="65" t="s">
        <v>89</v>
      </c>
      <c r="D142" s="66"/>
      <c r="E142" s="45"/>
      <c r="F142" s="67">
        <v>699.59</v>
      </c>
      <c r="G142" s="56" t="s">
        <v>452</v>
      </c>
      <c r="H142" s="58">
        <v>52.73</v>
      </c>
      <c r="I142" s="68">
        <v>1</v>
      </c>
      <c r="J142" s="58">
        <v>52.73</v>
      </c>
    </row>
    <row r="143" spans="1:32" ht="14.25">
      <c r="A143" s="64"/>
      <c r="B143" s="65"/>
      <c r="C143" s="65" t="s">
        <v>97</v>
      </c>
      <c r="D143" s="66"/>
      <c r="E143" s="45"/>
      <c r="F143" s="67">
        <v>25314.35</v>
      </c>
      <c r="G143" s="56" t="s">
        <v>98</v>
      </c>
      <c r="H143" s="58">
        <v>1272.05</v>
      </c>
      <c r="I143" s="68">
        <v>1</v>
      </c>
      <c r="J143" s="58">
        <v>1272.05</v>
      </c>
    </row>
    <row r="144" spans="1:32" ht="14.25">
      <c r="A144" s="64"/>
      <c r="B144" s="65"/>
      <c r="C144" s="65" t="s">
        <v>90</v>
      </c>
      <c r="D144" s="66" t="s">
        <v>91</v>
      </c>
      <c r="E144" s="45">
        <v>100</v>
      </c>
      <c r="F144" s="67"/>
      <c r="G144" s="56"/>
      <c r="H144" s="58">
        <v>172.29</v>
      </c>
      <c r="I144" s="68">
        <v>100</v>
      </c>
      <c r="J144" s="58">
        <v>172.29</v>
      </c>
    </row>
    <row r="145" spans="1:21" ht="14.25">
      <c r="A145" s="64"/>
      <c r="B145" s="65"/>
      <c r="C145" s="65" t="s">
        <v>92</v>
      </c>
      <c r="D145" s="66" t="s">
        <v>91</v>
      </c>
      <c r="E145" s="45">
        <v>70</v>
      </c>
      <c r="F145" s="67"/>
      <c r="G145" s="56"/>
      <c r="H145" s="58">
        <v>120.6</v>
      </c>
      <c r="I145" s="68">
        <v>70</v>
      </c>
      <c r="J145" s="58">
        <v>120.6</v>
      </c>
    </row>
    <row r="146" spans="1:21" ht="14.25">
      <c r="A146" s="69"/>
      <c r="B146" s="70"/>
      <c r="C146" s="70" t="s">
        <v>93</v>
      </c>
      <c r="D146" s="71" t="s">
        <v>94</v>
      </c>
      <c r="E146" s="72">
        <v>291.27</v>
      </c>
      <c r="F146" s="73"/>
      <c r="G146" s="74" t="s">
        <v>451</v>
      </c>
      <c r="H146" s="75">
        <v>20.198118149999999</v>
      </c>
      <c r="I146" s="76"/>
      <c r="J146" s="75"/>
    </row>
    <row r="147" spans="1:21" ht="15">
      <c r="C147" s="77" t="s">
        <v>95</v>
      </c>
      <c r="G147" s="263">
        <v>1789.96</v>
      </c>
      <c r="H147" s="263"/>
      <c r="I147" s="263">
        <v>1789.96</v>
      </c>
      <c r="J147" s="263"/>
      <c r="O147" s="79">
        <v>1789.96</v>
      </c>
      <c r="P147" s="79">
        <v>1789.96</v>
      </c>
    </row>
    <row r="148" spans="1:21" ht="96.75">
      <c r="A148" s="69" t="s">
        <v>453</v>
      </c>
      <c r="B148" s="70" t="s">
        <v>432</v>
      </c>
      <c r="C148" s="70" t="s">
        <v>101</v>
      </c>
      <c r="D148" s="71" t="s">
        <v>454</v>
      </c>
      <c r="E148" s="72">
        <v>1</v>
      </c>
      <c r="F148" s="73">
        <v>2407.6799999999998</v>
      </c>
      <c r="G148" s="74" t="s">
        <v>98</v>
      </c>
      <c r="H148" s="75">
        <v>2407.6799999999998</v>
      </c>
      <c r="I148" s="76">
        <v>1</v>
      </c>
      <c r="J148" s="75">
        <v>2407.6799999999998</v>
      </c>
      <c r="R148" s="47">
        <v>0</v>
      </c>
      <c r="S148" s="47">
        <v>0</v>
      </c>
      <c r="T148" s="47">
        <v>0</v>
      </c>
      <c r="U148" s="47">
        <v>0</v>
      </c>
    </row>
    <row r="149" spans="1:21" ht="15">
      <c r="C149" s="77" t="s">
        <v>95</v>
      </c>
      <c r="G149" s="263">
        <v>2407.6799999999998</v>
      </c>
      <c r="H149" s="263"/>
      <c r="I149" s="263">
        <v>2407.6799999999998</v>
      </c>
      <c r="J149" s="263"/>
      <c r="O149" s="47">
        <v>2407.6799999999998</v>
      </c>
      <c r="P149" s="47">
        <v>2407.6799999999998</v>
      </c>
    </row>
    <row r="150" spans="1:21" ht="96.75">
      <c r="A150" s="69" t="s">
        <v>455</v>
      </c>
      <c r="B150" s="70" t="s">
        <v>432</v>
      </c>
      <c r="C150" s="70" t="s">
        <v>102</v>
      </c>
      <c r="D150" s="71" t="s">
        <v>454</v>
      </c>
      <c r="E150" s="72">
        <v>1</v>
      </c>
      <c r="F150" s="73">
        <v>2107.9699999999998</v>
      </c>
      <c r="G150" s="74" t="s">
        <v>98</v>
      </c>
      <c r="H150" s="75">
        <v>2107.9699999999998</v>
      </c>
      <c r="I150" s="76">
        <v>1</v>
      </c>
      <c r="J150" s="75">
        <v>2107.9699999999998</v>
      </c>
      <c r="R150" s="47">
        <v>0</v>
      </c>
      <c r="S150" s="47">
        <v>0</v>
      </c>
      <c r="T150" s="47">
        <v>0</v>
      </c>
      <c r="U150" s="47">
        <v>0</v>
      </c>
    </row>
    <row r="151" spans="1:21" ht="15">
      <c r="C151" s="77" t="s">
        <v>95</v>
      </c>
      <c r="G151" s="263">
        <v>2107.9699999999998</v>
      </c>
      <c r="H151" s="263"/>
      <c r="I151" s="263">
        <v>2107.9699999999998</v>
      </c>
      <c r="J151" s="263"/>
      <c r="O151" s="47">
        <v>2107.9699999999998</v>
      </c>
      <c r="P151" s="47">
        <v>2107.9699999999998</v>
      </c>
    </row>
    <row r="152" spans="1:21" ht="96.75">
      <c r="A152" s="69" t="s">
        <v>456</v>
      </c>
      <c r="B152" s="70" t="s">
        <v>432</v>
      </c>
      <c r="C152" s="70" t="s">
        <v>103</v>
      </c>
      <c r="D152" s="71" t="s">
        <v>454</v>
      </c>
      <c r="E152" s="72">
        <v>1</v>
      </c>
      <c r="F152" s="73">
        <v>1677.35</v>
      </c>
      <c r="G152" s="74" t="s">
        <v>98</v>
      </c>
      <c r="H152" s="75">
        <v>1677.35</v>
      </c>
      <c r="I152" s="76">
        <v>1</v>
      </c>
      <c r="J152" s="75">
        <v>1677.35</v>
      </c>
      <c r="R152" s="47">
        <v>0</v>
      </c>
      <c r="S152" s="47">
        <v>0</v>
      </c>
      <c r="T152" s="47">
        <v>0</v>
      </c>
      <c r="U152" s="47">
        <v>0</v>
      </c>
    </row>
    <row r="153" spans="1:21" ht="15">
      <c r="C153" s="77" t="s">
        <v>95</v>
      </c>
      <c r="G153" s="263">
        <v>1677.35</v>
      </c>
      <c r="H153" s="263"/>
      <c r="I153" s="263">
        <v>1677.35</v>
      </c>
      <c r="J153" s="263"/>
      <c r="O153" s="47">
        <v>1677.35</v>
      </c>
      <c r="P153" s="47">
        <v>1677.35</v>
      </c>
    </row>
    <row r="154" spans="1:21" ht="28.5">
      <c r="A154" s="64" t="s">
        <v>457</v>
      </c>
      <c r="B154" s="65" t="s">
        <v>458</v>
      </c>
      <c r="C154" s="65" t="s">
        <v>459</v>
      </c>
      <c r="D154" s="66" t="s">
        <v>460</v>
      </c>
      <c r="E154" s="45">
        <v>3</v>
      </c>
      <c r="F154" s="67"/>
      <c r="G154" s="56"/>
      <c r="H154" s="58"/>
      <c r="I154" s="68" t="s">
        <v>98</v>
      </c>
      <c r="J154" s="58"/>
      <c r="R154" s="47">
        <v>41.02</v>
      </c>
      <c r="S154" s="47">
        <v>41.02</v>
      </c>
      <c r="T154" s="47">
        <v>38.74</v>
      </c>
      <c r="U154" s="47">
        <v>38.74</v>
      </c>
    </row>
    <row r="155" spans="1:21" ht="14.25">
      <c r="A155" s="64"/>
      <c r="B155" s="65"/>
      <c r="C155" s="65" t="s">
        <v>88</v>
      </c>
      <c r="D155" s="66"/>
      <c r="E155" s="45"/>
      <c r="F155" s="67">
        <v>11.01</v>
      </c>
      <c r="G155" s="56" t="s">
        <v>451</v>
      </c>
      <c r="H155" s="58">
        <v>45.58</v>
      </c>
      <c r="I155" s="68">
        <v>1</v>
      </c>
      <c r="J155" s="58">
        <v>45.58</v>
      </c>
      <c r="Q155" s="47">
        <v>45.58</v>
      </c>
    </row>
    <row r="156" spans="1:21" ht="14.25">
      <c r="A156" s="64"/>
      <c r="B156" s="65"/>
      <c r="C156" s="65" t="s">
        <v>89</v>
      </c>
      <c r="D156" s="66"/>
      <c r="E156" s="45"/>
      <c r="F156" s="67">
        <v>2.87</v>
      </c>
      <c r="G156" s="56" t="s">
        <v>452</v>
      </c>
      <c r="H156" s="58">
        <v>12.92</v>
      </c>
      <c r="I156" s="68">
        <v>1</v>
      </c>
      <c r="J156" s="58">
        <v>12.92</v>
      </c>
    </row>
    <row r="157" spans="1:21" ht="14.25">
      <c r="A157" s="64"/>
      <c r="B157" s="65"/>
      <c r="C157" s="65" t="s">
        <v>97</v>
      </c>
      <c r="D157" s="66"/>
      <c r="E157" s="45"/>
      <c r="F157" s="67">
        <v>0.72</v>
      </c>
      <c r="G157" s="56" t="s">
        <v>98</v>
      </c>
      <c r="H157" s="58">
        <v>2.16</v>
      </c>
      <c r="I157" s="68">
        <v>1</v>
      </c>
      <c r="J157" s="58">
        <v>2.16</v>
      </c>
    </row>
    <row r="158" spans="1:21" ht="14.25">
      <c r="A158" s="64"/>
      <c r="B158" s="65"/>
      <c r="C158" s="65" t="s">
        <v>90</v>
      </c>
      <c r="D158" s="66" t="s">
        <v>91</v>
      </c>
      <c r="E158" s="45">
        <v>90</v>
      </c>
      <c r="F158" s="67"/>
      <c r="G158" s="56"/>
      <c r="H158" s="58">
        <v>41.02</v>
      </c>
      <c r="I158" s="68">
        <v>90</v>
      </c>
      <c r="J158" s="58">
        <v>41.02</v>
      </c>
    </row>
    <row r="159" spans="1:21" ht="14.25">
      <c r="A159" s="64"/>
      <c r="B159" s="65"/>
      <c r="C159" s="65" t="s">
        <v>92</v>
      </c>
      <c r="D159" s="66" t="s">
        <v>91</v>
      </c>
      <c r="E159" s="45">
        <v>85</v>
      </c>
      <c r="F159" s="67"/>
      <c r="G159" s="56"/>
      <c r="H159" s="58">
        <v>38.74</v>
      </c>
      <c r="I159" s="68">
        <v>85</v>
      </c>
      <c r="J159" s="58">
        <v>38.74</v>
      </c>
    </row>
    <row r="160" spans="1:21" ht="14.25">
      <c r="A160" s="69"/>
      <c r="B160" s="70"/>
      <c r="C160" s="70" t="s">
        <v>93</v>
      </c>
      <c r="D160" s="71" t="s">
        <v>94</v>
      </c>
      <c r="E160" s="72">
        <v>1.1100000000000001</v>
      </c>
      <c r="F160" s="73"/>
      <c r="G160" s="74" t="s">
        <v>451</v>
      </c>
      <c r="H160" s="75">
        <v>4.5953999999999997</v>
      </c>
      <c r="I160" s="76"/>
      <c r="J160" s="75"/>
    </row>
    <row r="161" spans="1:21" ht="15">
      <c r="C161" s="77" t="s">
        <v>95</v>
      </c>
      <c r="G161" s="263">
        <v>140.42000000000002</v>
      </c>
      <c r="H161" s="263"/>
      <c r="I161" s="263">
        <v>140.42000000000002</v>
      </c>
      <c r="J161" s="263"/>
      <c r="O161" s="79">
        <v>140.42000000000002</v>
      </c>
      <c r="P161" s="79">
        <v>140.42000000000002</v>
      </c>
    </row>
    <row r="162" spans="1:21" ht="85.5">
      <c r="A162" s="64" t="s">
        <v>461</v>
      </c>
      <c r="B162" s="65" t="s">
        <v>447</v>
      </c>
      <c r="C162" s="65" t="s">
        <v>462</v>
      </c>
      <c r="D162" s="66" t="s">
        <v>449</v>
      </c>
      <c r="E162" s="45">
        <v>2.4119999999999999E-2</v>
      </c>
      <c r="F162" s="67"/>
      <c r="G162" s="56"/>
      <c r="H162" s="58"/>
      <c r="I162" s="68" t="s">
        <v>98</v>
      </c>
      <c r="J162" s="58"/>
      <c r="R162" s="47">
        <v>82.7</v>
      </c>
      <c r="S162" s="47">
        <v>82.7</v>
      </c>
      <c r="T162" s="47">
        <v>57.89</v>
      </c>
      <c r="U162" s="47">
        <v>57.89</v>
      </c>
    </row>
    <row r="163" spans="1:21">
      <c r="C163" s="83" t="s">
        <v>463</v>
      </c>
    </row>
    <row r="164" spans="1:21" ht="14.25">
      <c r="A164" s="64"/>
      <c r="B164" s="65"/>
      <c r="C164" s="65" t="s">
        <v>88</v>
      </c>
      <c r="D164" s="66"/>
      <c r="E164" s="45"/>
      <c r="F164" s="67">
        <v>2484.5300000000002</v>
      </c>
      <c r="G164" s="56" t="s">
        <v>451</v>
      </c>
      <c r="H164" s="58">
        <v>82.7</v>
      </c>
      <c r="I164" s="68">
        <v>1</v>
      </c>
      <c r="J164" s="58">
        <v>82.7</v>
      </c>
      <c r="Q164" s="47">
        <v>82.7</v>
      </c>
    </row>
    <row r="165" spans="1:21" ht="14.25">
      <c r="A165" s="64"/>
      <c r="B165" s="65"/>
      <c r="C165" s="65" t="s">
        <v>89</v>
      </c>
      <c r="D165" s="66"/>
      <c r="E165" s="45"/>
      <c r="F165" s="67">
        <v>699.59</v>
      </c>
      <c r="G165" s="56" t="s">
        <v>452</v>
      </c>
      <c r="H165" s="58">
        <v>25.31</v>
      </c>
      <c r="I165" s="68">
        <v>1</v>
      </c>
      <c r="J165" s="58">
        <v>25.31</v>
      </c>
    </row>
    <row r="166" spans="1:21" ht="14.25">
      <c r="A166" s="64"/>
      <c r="B166" s="65"/>
      <c r="C166" s="65" t="s">
        <v>97</v>
      </c>
      <c r="D166" s="66"/>
      <c r="E166" s="45"/>
      <c r="F166" s="67">
        <v>25314.35</v>
      </c>
      <c r="G166" s="56" t="s">
        <v>98</v>
      </c>
      <c r="H166" s="58">
        <v>610.58000000000004</v>
      </c>
      <c r="I166" s="68">
        <v>1</v>
      </c>
      <c r="J166" s="58">
        <v>610.58000000000004</v>
      </c>
    </row>
    <row r="167" spans="1:21" ht="14.25">
      <c r="A167" s="64"/>
      <c r="B167" s="65"/>
      <c r="C167" s="65" t="s">
        <v>90</v>
      </c>
      <c r="D167" s="66" t="s">
        <v>91</v>
      </c>
      <c r="E167" s="45">
        <v>100</v>
      </c>
      <c r="F167" s="67"/>
      <c r="G167" s="56"/>
      <c r="H167" s="58">
        <v>82.7</v>
      </c>
      <c r="I167" s="68">
        <v>100</v>
      </c>
      <c r="J167" s="58">
        <v>82.7</v>
      </c>
    </row>
    <row r="168" spans="1:21" ht="14.25">
      <c r="A168" s="64"/>
      <c r="B168" s="65"/>
      <c r="C168" s="65" t="s">
        <v>92</v>
      </c>
      <c r="D168" s="66" t="s">
        <v>91</v>
      </c>
      <c r="E168" s="45">
        <v>70</v>
      </c>
      <c r="F168" s="67"/>
      <c r="G168" s="56"/>
      <c r="H168" s="58">
        <v>57.89</v>
      </c>
      <c r="I168" s="68">
        <v>70</v>
      </c>
      <c r="J168" s="58">
        <v>57.89</v>
      </c>
    </row>
    <row r="169" spans="1:21" ht="14.25">
      <c r="A169" s="69"/>
      <c r="B169" s="70"/>
      <c r="C169" s="70" t="s">
        <v>93</v>
      </c>
      <c r="D169" s="71" t="s">
        <v>94</v>
      </c>
      <c r="E169" s="72">
        <v>291.27</v>
      </c>
      <c r="F169" s="73"/>
      <c r="G169" s="74" t="s">
        <v>451</v>
      </c>
      <c r="H169" s="75">
        <v>9.695096711999998</v>
      </c>
      <c r="I169" s="76"/>
      <c r="J169" s="75"/>
    </row>
    <row r="170" spans="1:21" ht="15">
      <c r="C170" s="77" t="s">
        <v>95</v>
      </c>
      <c r="G170" s="263">
        <v>859.18000000000006</v>
      </c>
      <c r="H170" s="263"/>
      <c r="I170" s="263">
        <v>859.18000000000006</v>
      </c>
      <c r="J170" s="263"/>
      <c r="O170" s="79">
        <v>859.18000000000006</v>
      </c>
      <c r="P170" s="79">
        <v>859.18000000000006</v>
      </c>
    </row>
    <row r="171" spans="1:21" ht="125.25">
      <c r="A171" s="69" t="s">
        <v>464</v>
      </c>
      <c r="B171" s="70" t="s">
        <v>432</v>
      </c>
      <c r="C171" s="70" t="s">
        <v>104</v>
      </c>
      <c r="D171" s="71" t="s">
        <v>454</v>
      </c>
      <c r="E171" s="72">
        <v>1</v>
      </c>
      <c r="F171" s="73">
        <v>2130.8000000000002</v>
      </c>
      <c r="G171" s="74" t="s">
        <v>98</v>
      </c>
      <c r="H171" s="75">
        <v>2130.8000000000002</v>
      </c>
      <c r="I171" s="76">
        <v>1</v>
      </c>
      <c r="J171" s="75">
        <v>2130.8000000000002</v>
      </c>
      <c r="R171" s="47">
        <v>0</v>
      </c>
      <c r="S171" s="47">
        <v>0</v>
      </c>
      <c r="T171" s="47">
        <v>0</v>
      </c>
      <c r="U171" s="47">
        <v>0</v>
      </c>
    </row>
    <row r="172" spans="1:21" ht="15">
      <c r="C172" s="77" t="s">
        <v>95</v>
      </c>
      <c r="G172" s="263">
        <v>2130.8000000000002</v>
      </c>
      <c r="H172" s="263"/>
      <c r="I172" s="263">
        <v>2130.8000000000002</v>
      </c>
      <c r="J172" s="263"/>
      <c r="O172" s="47">
        <v>2130.8000000000002</v>
      </c>
      <c r="P172" s="47">
        <v>2130.8000000000002</v>
      </c>
    </row>
    <row r="173" spans="1:21" ht="28.5">
      <c r="A173" s="64" t="s">
        <v>465</v>
      </c>
      <c r="B173" s="65" t="s">
        <v>458</v>
      </c>
      <c r="C173" s="65" t="s">
        <v>459</v>
      </c>
      <c r="D173" s="66" t="s">
        <v>460</v>
      </c>
      <c r="E173" s="45">
        <v>1</v>
      </c>
      <c r="F173" s="67"/>
      <c r="G173" s="56"/>
      <c r="H173" s="58"/>
      <c r="I173" s="68" t="s">
        <v>98</v>
      </c>
      <c r="J173" s="58"/>
      <c r="R173" s="47">
        <v>13.67</v>
      </c>
      <c r="S173" s="47">
        <v>13.67</v>
      </c>
      <c r="T173" s="47">
        <v>12.91</v>
      </c>
      <c r="U173" s="47">
        <v>12.91</v>
      </c>
    </row>
    <row r="174" spans="1:21" ht="14.25">
      <c r="A174" s="64"/>
      <c r="B174" s="65"/>
      <c r="C174" s="65" t="s">
        <v>88</v>
      </c>
      <c r="D174" s="66"/>
      <c r="E174" s="45"/>
      <c r="F174" s="67">
        <v>11.01</v>
      </c>
      <c r="G174" s="56" t="s">
        <v>451</v>
      </c>
      <c r="H174" s="58">
        <v>15.19</v>
      </c>
      <c r="I174" s="68">
        <v>1</v>
      </c>
      <c r="J174" s="58">
        <v>15.19</v>
      </c>
      <c r="Q174" s="47">
        <v>15.19</v>
      </c>
    </row>
    <row r="175" spans="1:21" ht="14.25">
      <c r="A175" s="64"/>
      <c r="B175" s="65"/>
      <c r="C175" s="65" t="s">
        <v>89</v>
      </c>
      <c r="D175" s="66"/>
      <c r="E175" s="45"/>
      <c r="F175" s="67">
        <v>2.87</v>
      </c>
      <c r="G175" s="56" t="s">
        <v>452</v>
      </c>
      <c r="H175" s="58">
        <v>4.3099999999999996</v>
      </c>
      <c r="I175" s="68">
        <v>1</v>
      </c>
      <c r="J175" s="58">
        <v>4.3099999999999996</v>
      </c>
    </row>
    <row r="176" spans="1:21" ht="14.25">
      <c r="A176" s="64"/>
      <c r="B176" s="65"/>
      <c r="C176" s="65" t="s">
        <v>97</v>
      </c>
      <c r="D176" s="66"/>
      <c r="E176" s="45"/>
      <c r="F176" s="67">
        <v>0.72</v>
      </c>
      <c r="G176" s="56" t="s">
        <v>98</v>
      </c>
      <c r="H176" s="58">
        <v>0.72</v>
      </c>
      <c r="I176" s="68">
        <v>1</v>
      </c>
      <c r="J176" s="58">
        <v>0.72</v>
      </c>
    </row>
    <row r="177" spans="1:32" ht="14.25">
      <c r="A177" s="64"/>
      <c r="B177" s="65"/>
      <c r="C177" s="65" t="s">
        <v>90</v>
      </c>
      <c r="D177" s="66" t="s">
        <v>91</v>
      </c>
      <c r="E177" s="45">
        <v>90</v>
      </c>
      <c r="F177" s="67"/>
      <c r="G177" s="56"/>
      <c r="H177" s="58">
        <v>13.67</v>
      </c>
      <c r="I177" s="68">
        <v>90</v>
      </c>
      <c r="J177" s="58">
        <v>13.67</v>
      </c>
    </row>
    <row r="178" spans="1:32" ht="14.25">
      <c r="A178" s="64"/>
      <c r="B178" s="65"/>
      <c r="C178" s="65" t="s">
        <v>92</v>
      </c>
      <c r="D178" s="66" t="s">
        <v>91</v>
      </c>
      <c r="E178" s="45">
        <v>85</v>
      </c>
      <c r="F178" s="67"/>
      <c r="G178" s="56"/>
      <c r="H178" s="58">
        <v>12.91</v>
      </c>
      <c r="I178" s="68">
        <v>85</v>
      </c>
      <c r="J178" s="58">
        <v>12.91</v>
      </c>
    </row>
    <row r="179" spans="1:32" ht="14.25">
      <c r="A179" s="69"/>
      <c r="B179" s="70"/>
      <c r="C179" s="70" t="s">
        <v>93</v>
      </c>
      <c r="D179" s="71" t="s">
        <v>94</v>
      </c>
      <c r="E179" s="72">
        <v>1.1100000000000001</v>
      </c>
      <c r="F179" s="73"/>
      <c r="G179" s="74" t="s">
        <v>451</v>
      </c>
      <c r="H179" s="75">
        <v>1.5317999999999998</v>
      </c>
      <c r="I179" s="76"/>
      <c r="J179" s="75"/>
    </row>
    <row r="180" spans="1:32" ht="15">
      <c r="C180" s="77" t="s">
        <v>95</v>
      </c>
      <c r="G180" s="263">
        <v>46.8</v>
      </c>
      <c r="H180" s="263"/>
      <c r="I180" s="263">
        <v>46.8</v>
      </c>
      <c r="J180" s="263"/>
      <c r="O180" s="79">
        <v>46.8</v>
      </c>
      <c r="P180" s="79">
        <v>46.8</v>
      </c>
    </row>
    <row r="182" spans="1:32" ht="15">
      <c r="A182" s="261" t="s">
        <v>466</v>
      </c>
      <c r="B182" s="261"/>
      <c r="C182" s="261"/>
      <c r="D182" s="261"/>
      <c r="E182" s="261"/>
      <c r="F182" s="261"/>
      <c r="G182" s="263">
        <v>11160.16</v>
      </c>
      <c r="H182" s="263"/>
      <c r="I182" s="263">
        <v>11160.16</v>
      </c>
      <c r="J182" s="263"/>
      <c r="AF182" s="85" t="s">
        <v>466</v>
      </c>
    </row>
    <row r="186" spans="1:32" ht="16.5">
      <c r="A186" s="264" t="s">
        <v>467</v>
      </c>
      <c r="B186" s="264"/>
      <c r="C186" s="264"/>
      <c r="D186" s="264"/>
      <c r="E186" s="264"/>
      <c r="F186" s="264"/>
      <c r="G186" s="264"/>
      <c r="H186" s="264"/>
      <c r="I186" s="264"/>
      <c r="J186" s="264"/>
      <c r="AE186" s="63" t="s">
        <v>467</v>
      </c>
    </row>
    <row r="187" spans="1:32" ht="57">
      <c r="A187" s="64" t="s">
        <v>468</v>
      </c>
      <c r="B187" s="65" t="s">
        <v>469</v>
      </c>
      <c r="C187" s="65" t="s">
        <v>470</v>
      </c>
      <c r="D187" s="66" t="s">
        <v>430</v>
      </c>
      <c r="E187" s="45">
        <v>0.21862500000000001</v>
      </c>
      <c r="F187" s="67"/>
      <c r="G187" s="56"/>
      <c r="H187" s="58"/>
      <c r="I187" s="68" t="s">
        <v>98</v>
      </c>
      <c r="J187" s="58"/>
      <c r="R187" s="47">
        <v>1258</v>
      </c>
      <c r="S187" s="47">
        <v>1258</v>
      </c>
      <c r="T187" s="47">
        <v>1188.1099999999999</v>
      </c>
      <c r="U187" s="47">
        <v>1188.1099999999999</v>
      </c>
    </row>
    <row r="188" spans="1:32">
      <c r="C188" s="83" t="s">
        <v>471</v>
      </c>
    </row>
    <row r="189" spans="1:32" ht="14.25">
      <c r="A189" s="64"/>
      <c r="B189" s="65"/>
      <c r="C189" s="65" t="s">
        <v>88</v>
      </c>
      <c r="D189" s="66"/>
      <c r="E189" s="45"/>
      <c r="F189" s="67">
        <v>4344.17</v>
      </c>
      <c r="G189" s="56" t="s">
        <v>451</v>
      </c>
      <c r="H189" s="58">
        <v>1310.6500000000001</v>
      </c>
      <c r="I189" s="68">
        <v>1</v>
      </c>
      <c r="J189" s="58">
        <v>1310.6500000000001</v>
      </c>
      <c r="Q189" s="47">
        <v>1310.6500000000001</v>
      </c>
    </row>
    <row r="190" spans="1:32" ht="14.25">
      <c r="A190" s="64"/>
      <c r="B190" s="65"/>
      <c r="C190" s="65" t="s">
        <v>89</v>
      </c>
      <c r="D190" s="66"/>
      <c r="E190" s="45"/>
      <c r="F190" s="67">
        <v>1978.56</v>
      </c>
      <c r="G190" s="56" t="s">
        <v>452</v>
      </c>
      <c r="H190" s="58">
        <v>648.84</v>
      </c>
      <c r="I190" s="68">
        <v>1</v>
      </c>
      <c r="J190" s="58">
        <v>648.84</v>
      </c>
    </row>
    <row r="191" spans="1:32" ht="14.25">
      <c r="A191" s="64"/>
      <c r="B191" s="65"/>
      <c r="C191" s="65" t="s">
        <v>96</v>
      </c>
      <c r="D191" s="66"/>
      <c r="E191" s="45"/>
      <c r="F191" s="67">
        <v>265.7</v>
      </c>
      <c r="G191" s="56" t="s">
        <v>452</v>
      </c>
      <c r="H191" s="80">
        <v>87.13</v>
      </c>
      <c r="I191" s="68">
        <v>1</v>
      </c>
      <c r="J191" s="80">
        <v>87.13</v>
      </c>
      <c r="Q191" s="47">
        <v>87.13</v>
      </c>
    </row>
    <row r="192" spans="1:32" ht="14.25">
      <c r="A192" s="64"/>
      <c r="B192" s="65"/>
      <c r="C192" s="65" t="s">
        <v>97</v>
      </c>
      <c r="D192" s="66"/>
      <c r="E192" s="45"/>
      <c r="F192" s="67">
        <v>17419.439999999999</v>
      </c>
      <c r="G192" s="56" t="s">
        <v>98</v>
      </c>
      <c r="H192" s="58">
        <v>3808.33</v>
      </c>
      <c r="I192" s="68">
        <v>1</v>
      </c>
      <c r="J192" s="58">
        <v>3808.33</v>
      </c>
    </row>
    <row r="193" spans="1:32" ht="42.75">
      <c r="A193" s="64" t="s">
        <v>472</v>
      </c>
      <c r="B193" s="65" t="s">
        <v>473</v>
      </c>
      <c r="C193" s="65" t="s">
        <v>474</v>
      </c>
      <c r="D193" s="66" t="s">
        <v>21</v>
      </c>
      <c r="E193" s="45">
        <v>-20.550750000000001</v>
      </c>
      <c r="F193" s="67">
        <v>184.64</v>
      </c>
      <c r="G193" s="84" t="s">
        <v>98</v>
      </c>
      <c r="H193" s="58">
        <v>-3794.49</v>
      </c>
      <c r="I193" s="68">
        <v>1</v>
      </c>
      <c r="J193" s="58">
        <v>-3794.49</v>
      </c>
      <c r="R193" s="47">
        <v>0</v>
      </c>
      <c r="S193" s="47">
        <v>0</v>
      </c>
      <c r="T193" s="47">
        <v>0</v>
      </c>
      <c r="U193" s="47">
        <v>0</v>
      </c>
    </row>
    <row r="194" spans="1:32" ht="14.25">
      <c r="A194" s="64"/>
      <c r="B194" s="65"/>
      <c r="C194" s="65" t="s">
        <v>90</v>
      </c>
      <c r="D194" s="66" t="s">
        <v>91</v>
      </c>
      <c r="E194" s="45">
        <v>90</v>
      </c>
      <c r="F194" s="67"/>
      <c r="G194" s="56"/>
      <c r="H194" s="58">
        <v>1258</v>
      </c>
      <c r="I194" s="68">
        <v>90</v>
      </c>
      <c r="J194" s="58">
        <v>1258</v>
      </c>
    </row>
    <row r="195" spans="1:32" ht="14.25">
      <c r="A195" s="64"/>
      <c r="B195" s="65"/>
      <c r="C195" s="65" t="s">
        <v>92</v>
      </c>
      <c r="D195" s="66" t="s">
        <v>91</v>
      </c>
      <c r="E195" s="45">
        <v>85</v>
      </c>
      <c r="F195" s="67"/>
      <c r="G195" s="56"/>
      <c r="H195" s="58">
        <v>1188.1099999999999</v>
      </c>
      <c r="I195" s="68">
        <v>85</v>
      </c>
      <c r="J195" s="58">
        <v>1188.1099999999999</v>
      </c>
    </row>
    <row r="196" spans="1:32" ht="14.25">
      <c r="A196" s="69"/>
      <c r="B196" s="70"/>
      <c r="C196" s="70" t="s">
        <v>93</v>
      </c>
      <c r="D196" s="71" t="s">
        <v>94</v>
      </c>
      <c r="E196" s="72">
        <v>437.92</v>
      </c>
      <c r="F196" s="73"/>
      <c r="G196" s="74" t="s">
        <v>451</v>
      </c>
      <c r="H196" s="75">
        <v>132.1215588</v>
      </c>
      <c r="I196" s="76"/>
      <c r="J196" s="75"/>
    </row>
    <row r="197" spans="1:32" ht="15">
      <c r="C197" s="77" t="s">
        <v>95</v>
      </c>
      <c r="G197" s="263">
        <v>4419.4399999999996</v>
      </c>
      <c r="H197" s="263"/>
      <c r="I197" s="263">
        <v>4419.4399999999996</v>
      </c>
      <c r="J197" s="263"/>
      <c r="O197" s="79">
        <v>4419.4399999999996</v>
      </c>
      <c r="P197" s="79">
        <v>4419.4399999999996</v>
      </c>
    </row>
    <row r="198" spans="1:32" ht="111">
      <c r="A198" s="69" t="s">
        <v>475</v>
      </c>
      <c r="B198" s="70" t="s">
        <v>432</v>
      </c>
      <c r="C198" s="70" t="s">
        <v>105</v>
      </c>
      <c r="D198" s="71" t="s">
        <v>454</v>
      </c>
      <c r="E198" s="72">
        <v>5</v>
      </c>
      <c r="F198" s="73">
        <v>3448.5</v>
      </c>
      <c r="G198" s="74" t="s">
        <v>98</v>
      </c>
      <c r="H198" s="75">
        <v>17242.5</v>
      </c>
      <c r="I198" s="76">
        <v>1</v>
      </c>
      <c r="J198" s="75">
        <v>17242.5</v>
      </c>
      <c r="R198" s="47">
        <v>0</v>
      </c>
      <c r="S198" s="47">
        <v>0</v>
      </c>
      <c r="T198" s="47">
        <v>0</v>
      </c>
      <c r="U198" s="47">
        <v>0</v>
      </c>
    </row>
    <row r="199" spans="1:32" ht="15">
      <c r="C199" s="77" t="s">
        <v>95</v>
      </c>
      <c r="G199" s="263">
        <v>17242.5</v>
      </c>
      <c r="H199" s="263"/>
      <c r="I199" s="263">
        <v>17242.5</v>
      </c>
      <c r="J199" s="263"/>
      <c r="O199" s="47">
        <v>17242.5</v>
      </c>
      <c r="P199" s="47">
        <v>17242.5</v>
      </c>
    </row>
    <row r="201" spans="1:32" ht="15">
      <c r="A201" s="261" t="s">
        <v>476</v>
      </c>
      <c r="B201" s="261"/>
      <c r="C201" s="261"/>
      <c r="D201" s="261"/>
      <c r="E201" s="261"/>
      <c r="F201" s="261"/>
      <c r="G201" s="263">
        <v>21661.94</v>
      </c>
      <c r="H201" s="263"/>
      <c r="I201" s="263">
        <v>21661.94</v>
      </c>
      <c r="J201" s="263"/>
      <c r="AF201" s="85" t="s">
        <v>476</v>
      </c>
    </row>
    <row r="205" spans="1:32" ht="16.5">
      <c r="A205" s="264" t="s">
        <v>477</v>
      </c>
      <c r="B205" s="264"/>
      <c r="C205" s="264"/>
      <c r="D205" s="264"/>
      <c r="E205" s="264"/>
      <c r="F205" s="264"/>
      <c r="G205" s="264"/>
      <c r="H205" s="264"/>
      <c r="I205" s="264"/>
      <c r="J205" s="264"/>
      <c r="AE205" s="63" t="s">
        <v>477</v>
      </c>
    </row>
    <row r="206" spans="1:32" ht="28.5">
      <c r="A206" s="64" t="s">
        <v>478</v>
      </c>
      <c r="B206" s="65" t="s">
        <v>479</v>
      </c>
      <c r="C206" s="65" t="s">
        <v>480</v>
      </c>
      <c r="D206" s="66" t="s">
        <v>481</v>
      </c>
      <c r="E206" s="45">
        <v>0.52</v>
      </c>
      <c r="F206" s="67"/>
      <c r="G206" s="56"/>
      <c r="H206" s="58"/>
      <c r="I206" s="68" t="s">
        <v>98</v>
      </c>
      <c r="J206" s="58"/>
      <c r="R206" s="47">
        <v>222.98</v>
      </c>
      <c r="S206" s="47">
        <v>222.98</v>
      </c>
      <c r="T206" s="47">
        <v>120.78</v>
      </c>
      <c r="U206" s="47">
        <v>120.78</v>
      </c>
    </row>
    <row r="207" spans="1:32" ht="14.25">
      <c r="A207" s="64"/>
      <c r="B207" s="65"/>
      <c r="C207" s="65" t="s">
        <v>88</v>
      </c>
      <c r="D207" s="66"/>
      <c r="E207" s="45"/>
      <c r="F207" s="67">
        <v>235.18</v>
      </c>
      <c r="G207" s="56" t="s">
        <v>451</v>
      </c>
      <c r="H207" s="58">
        <v>168.77</v>
      </c>
      <c r="I207" s="68">
        <v>1</v>
      </c>
      <c r="J207" s="58">
        <v>168.77</v>
      </c>
      <c r="Q207" s="47">
        <v>168.77</v>
      </c>
    </row>
    <row r="208" spans="1:32" ht="14.25">
      <c r="A208" s="64"/>
      <c r="B208" s="65"/>
      <c r="C208" s="65" t="s">
        <v>89</v>
      </c>
      <c r="D208" s="66"/>
      <c r="E208" s="45"/>
      <c r="F208" s="67">
        <v>190.48</v>
      </c>
      <c r="G208" s="56" t="s">
        <v>452</v>
      </c>
      <c r="H208" s="58">
        <v>148.57</v>
      </c>
      <c r="I208" s="68">
        <v>1</v>
      </c>
      <c r="J208" s="58">
        <v>148.57</v>
      </c>
    </row>
    <row r="209" spans="1:21" ht="14.25">
      <c r="A209" s="64"/>
      <c r="B209" s="65"/>
      <c r="C209" s="65" t="s">
        <v>96</v>
      </c>
      <c r="D209" s="66"/>
      <c r="E209" s="45"/>
      <c r="F209" s="67">
        <v>21.86</v>
      </c>
      <c r="G209" s="56" t="s">
        <v>452</v>
      </c>
      <c r="H209" s="80">
        <v>17.05</v>
      </c>
      <c r="I209" s="68">
        <v>1</v>
      </c>
      <c r="J209" s="80">
        <v>17.05</v>
      </c>
      <c r="Q209" s="47">
        <v>17.05</v>
      </c>
    </row>
    <row r="210" spans="1:21" ht="14.25">
      <c r="A210" s="64"/>
      <c r="B210" s="65"/>
      <c r="C210" s="65" t="s">
        <v>97</v>
      </c>
      <c r="D210" s="66"/>
      <c r="E210" s="45"/>
      <c r="F210" s="67">
        <v>831.97</v>
      </c>
      <c r="G210" s="56" t="s">
        <v>98</v>
      </c>
      <c r="H210" s="58">
        <v>432.62</v>
      </c>
      <c r="I210" s="68">
        <v>1</v>
      </c>
      <c r="J210" s="58">
        <v>432.62</v>
      </c>
    </row>
    <row r="211" spans="1:21" ht="28.5">
      <c r="A211" s="64" t="s">
        <v>482</v>
      </c>
      <c r="B211" s="65" t="s">
        <v>483</v>
      </c>
      <c r="C211" s="65" t="s">
        <v>484</v>
      </c>
      <c r="D211" s="66" t="s">
        <v>413</v>
      </c>
      <c r="E211" s="45">
        <v>-0.79559999999999997</v>
      </c>
      <c r="F211" s="67">
        <v>519.79999999999995</v>
      </c>
      <c r="G211" s="84" t="s">
        <v>98</v>
      </c>
      <c r="H211" s="58">
        <v>-413.55</v>
      </c>
      <c r="I211" s="68">
        <v>1</v>
      </c>
      <c r="J211" s="58">
        <v>-413.55</v>
      </c>
      <c r="R211" s="47">
        <v>0</v>
      </c>
      <c r="S211" s="47">
        <v>0</v>
      </c>
      <c r="T211" s="47">
        <v>0</v>
      </c>
      <c r="U211" s="47">
        <v>0</v>
      </c>
    </row>
    <row r="212" spans="1:21" ht="14.25">
      <c r="A212" s="64"/>
      <c r="B212" s="65"/>
      <c r="C212" s="65" t="s">
        <v>90</v>
      </c>
      <c r="D212" s="66" t="s">
        <v>91</v>
      </c>
      <c r="E212" s="45">
        <v>120</v>
      </c>
      <c r="F212" s="67"/>
      <c r="G212" s="56"/>
      <c r="H212" s="58">
        <v>222.98</v>
      </c>
      <c r="I212" s="68">
        <v>120</v>
      </c>
      <c r="J212" s="58">
        <v>222.98</v>
      </c>
    </row>
    <row r="213" spans="1:21" ht="14.25">
      <c r="A213" s="64"/>
      <c r="B213" s="65"/>
      <c r="C213" s="65" t="s">
        <v>92</v>
      </c>
      <c r="D213" s="66" t="s">
        <v>91</v>
      </c>
      <c r="E213" s="45">
        <v>65</v>
      </c>
      <c r="F213" s="67"/>
      <c r="G213" s="56"/>
      <c r="H213" s="58">
        <v>120.78</v>
      </c>
      <c r="I213" s="68">
        <v>65</v>
      </c>
      <c r="J213" s="58">
        <v>120.78</v>
      </c>
    </row>
    <row r="214" spans="1:21" ht="14.25">
      <c r="A214" s="69"/>
      <c r="B214" s="70"/>
      <c r="C214" s="70" t="s">
        <v>93</v>
      </c>
      <c r="D214" s="71" t="s">
        <v>94</v>
      </c>
      <c r="E214" s="72">
        <v>27.22</v>
      </c>
      <c r="F214" s="73"/>
      <c r="G214" s="74" t="s">
        <v>451</v>
      </c>
      <c r="H214" s="75">
        <v>19.533071999999997</v>
      </c>
      <c r="I214" s="76"/>
      <c r="J214" s="75"/>
    </row>
    <row r="215" spans="1:21" ht="15">
      <c r="C215" s="77" t="s">
        <v>95</v>
      </c>
      <c r="G215" s="263">
        <v>680.17000000000007</v>
      </c>
      <c r="H215" s="263"/>
      <c r="I215" s="263">
        <v>680.17000000000007</v>
      </c>
      <c r="J215" s="263"/>
      <c r="O215" s="79">
        <v>680.17000000000007</v>
      </c>
      <c r="P215" s="79">
        <v>680.17000000000007</v>
      </c>
    </row>
    <row r="216" spans="1:21" ht="69.75">
      <c r="A216" s="64" t="s">
        <v>485</v>
      </c>
      <c r="B216" s="65" t="s">
        <v>432</v>
      </c>
      <c r="C216" s="65" t="s">
        <v>106</v>
      </c>
      <c r="D216" s="66" t="s">
        <v>454</v>
      </c>
      <c r="E216" s="45">
        <v>125</v>
      </c>
      <c r="F216" s="67">
        <v>23.82</v>
      </c>
      <c r="G216" s="56" t="s">
        <v>98</v>
      </c>
      <c r="H216" s="58">
        <v>2977.5</v>
      </c>
      <c r="I216" s="68">
        <v>1</v>
      </c>
      <c r="J216" s="58">
        <v>2977.5</v>
      </c>
      <c r="R216" s="47">
        <v>0</v>
      </c>
      <c r="S216" s="47">
        <v>0</v>
      </c>
      <c r="T216" s="47">
        <v>0</v>
      </c>
      <c r="U216" s="47">
        <v>0</v>
      </c>
    </row>
    <row r="217" spans="1:21">
      <c r="A217" s="81"/>
      <c r="B217" s="81"/>
      <c r="C217" s="82" t="s">
        <v>486</v>
      </c>
      <c r="D217" s="81"/>
      <c r="E217" s="81"/>
      <c r="F217" s="81"/>
      <c r="G217" s="81"/>
      <c r="H217" s="81"/>
      <c r="I217" s="81"/>
      <c r="J217" s="81"/>
    </row>
    <row r="218" spans="1:21" ht="15">
      <c r="C218" s="77" t="s">
        <v>95</v>
      </c>
      <c r="G218" s="263">
        <v>2977.5</v>
      </c>
      <c r="H218" s="263"/>
      <c r="I218" s="263">
        <v>2977.5</v>
      </c>
      <c r="J218" s="263"/>
      <c r="O218" s="47">
        <v>2977.5</v>
      </c>
      <c r="P218" s="47">
        <v>2977.5</v>
      </c>
    </row>
    <row r="219" spans="1:21" ht="57">
      <c r="A219" s="64" t="s">
        <v>487</v>
      </c>
      <c r="B219" s="65" t="s">
        <v>488</v>
      </c>
      <c r="C219" s="65" t="s">
        <v>489</v>
      </c>
      <c r="D219" s="66" t="s">
        <v>481</v>
      </c>
      <c r="E219" s="45">
        <v>0.52</v>
      </c>
      <c r="F219" s="67"/>
      <c r="G219" s="56"/>
      <c r="H219" s="58"/>
      <c r="I219" s="68" t="s">
        <v>98</v>
      </c>
      <c r="J219" s="58"/>
      <c r="R219" s="47">
        <v>116.38</v>
      </c>
      <c r="S219" s="47">
        <v>116.38</v>
      </c>
      <c r="T219" s="47">
        <v>63.04</v>
      </c>
      <c r="U219" s="47">
        <v>63.04</v>
      </c>
    </row>
    <row r="220" spans="1:21" ht="28.5">
      <c r="A220" s="64"/>
      <c r="B220" s="65"/>
      <c r="C220" s="65" t="s">
        <v>88</v>
      </c>
      <c r="D220" s="66"/>
      <c r="E220" s="45"/>
      <c r="F220" s="67">
        <v>8.64</v>
      </c>
      <c r="G220" s="56" t="s">
        <v>490</v>
      </c>
      <c r="H220" s="58">
        <v>93</v>
      </c>
      <c r="I220" s="68">
        <v>1</v>
      </c>
      <c r="J220" s="58">
        <v>93</v>
      </c>
      <c r="Q220" s="47">
        <v>93</v>
      </c>
    </row>
    <row r="221" spans="1:21" ht="28.5">
      <c r="A221" s="64"/>
      <c r="B221" s="65"/>
      <c r="C221" s="65" t="s">
        <v>89</v>
      </c>
      <c r="D221" s="66"/>
      <c r="E221" s="45"/>
      <c r="F221" s="67">
        <v>2.66</v>
      </c>
      <c r="G221" s="56" t="s">
        <v>491</v>
      </c>
      <c r="H221" s="58">
        <v>31.12</v>
      </c>
      <c r="I221" s="68">
        <v>1</v>
      </c>
      <c r="J221" s="58">
        <v>31.12</v>
      </c>
    </row>
    <row r="222" spans="1:21" ht="28.5">
      <c r="A222" s="64"/>
      <c r="B222" s="65"/>
      <c r="C222" s="65" t="s">
        <v>96</v>
      </c>
      <c r="D222" s="66"/>
      <c r="E222" s="45"/>
      <c r="F222" s="67">
        <v>0.34</v>
      </c>
      <c r="G222" s="56" t="s">
        <v>491</v>
      </c>
      <c r="H222" s="80">
        <v>3.98</v>
      </c>
      <c r="I222" s="68">
        <v>1</v>
      </c>
      <c r="J222" s="80">
        <v>3.98</v>
      </c>
      <c r="Q222" s="47">
        <v>3.98</v>
      </c>
    </row>
    <row r="223" spans="1:21" ht="14.25">
      <c r="A223" s="64"/>
      <c r="B223" s="65"/>
      <c r="C223" s="65" t="s">
        <v>90</v>
      </c>
      <c r="D223" s="66" t="s">
        <v>91</v>
      </c>
      <c r="E223" s="45">
        <v>120</v>
      </c>
      <c r="F223" s="67"/>
      <c r="G223" s="56"/>
      <c r="H223" s="58">
        <v>116.38</v>
      </c>
      <c r="I223" s="68">
        <v>120</v>
      </c>
      <c r="J223" s="58">
        <v>116.38</v>
      </c>
    </row>
    <row r="224" spans="1:21" ht="14.25">
      <c r="A224" s="64"/>
      <c r="B224" s="65"/>
      <c r="C224" s="65" t="s">
        <v>92</v>
      </c>
      <c r="D224" s="66" t="s">
        <v>91</v>
      </c>
      <c r="E224" s="45">
        <v>65</v>
      </c>
      <c r="F224" s="67"/>
      <c r="G224" s="56"/>
      <c r="H224" s="58">
        <v>63.04</v>
      </c>
      <c r="I224" s="68">
        <v>65</v>
      </c>
      <c r="J224" s="58">
        <v>63.04</v>
      </c>
    </row>
    <row r="225" spans="1:21" ht="28.5">
      <c r="A225" s="69"/>
      <c r="B225" s="70"/>
      <c r="C225" s="70" t="s">
        <v>93</v>
      </c>
      <c r="D225" s="71" t="s">
        <v>94</v>
      </c>
      <c r="E225" s="72">
        <v>1</v>
      </c>
      <c r="F225" s="73"/>
      <c r="G225" s="74" t="s">
        <v>490</v>
      </c>
      <c r="H225" s="75">
        <v>10.763999999999999</v>
      </c>
      <c r="I225" s="76"/>
      <c r="J225" s="75"/>
    </row>
    <row r="226" spans="1:21" ht="15">
      <c r="C226" s="77" t="s">
        <v>95</v>
      </c>
      <c r="G226" s="263">
        <v>303.53999999999996</v>
      </c>
      <c r="H226" s="263"/>
      <c r="I226" s="263">
        <v>303.53999999999996</v>
      </c>
      <c r="J226" s="263"/>
      <c r="O226" s="79">
        <v>303.53999999999996</v>
      </c>
      <c r="P226" s="79">
        <v>303.53999999999996</v>
      </c>
    </row>
    <row r="227" spans="1:21" ht="71.25">
      <c r="A227" s="64" t="s">
        <v>492</v>
      </c>
      <c r="B227" s="65" t="s">
        <v>493</v>
      </c>
      <c r="C227" s="65" t="s">
        <v>494</v>
      </c>
      <c r="D227" s="66" t="s">
        <v>495</v>
      </c>
      <c r="E227" s="45">
        <v>0.52</v>
      </c>
      <c r="F227" s="67"/>
      <c r="G227" s="56"/>
      <c r="H227" s="58"/>
      <c r="I227" s="68" t="s">
        <v>98</v>
      </c>
      <c r="J227" s="58"/>
      <c r="R227" s="47">
        <v>50.46</v>
      </c>
      <c r="S227" s="47">
        <v>50.46</v>
      </c>
      <c r="T227" s="47">
        <v>39.25</v>
      </c>
      <c r="U227" s="47">
        <v>39.25</v>
      </c>
    </row>
    <row r="228" spans="1:21" ht="14.25">
      <c r="A228" s="64"/>
      <c r="B228" s="65"/>
      <c r="C228" s="65" t="s">
        <v>88</v>
      </c>
      <c r="D228" s="66"/>
      <c r="E228" s="45"/>
      <c r="F228" s="67">
        <v>78.02</v>
      </c>
      <c r="G228" s="56" t="s">
        <v>451</v>
      </c>
      <c r="H228" s="58">
        <v>55.99</v>
      </c>
      <c r="I228" s="68">
        <v>1</v>
      </c>
      <c r="J228" s="58">
        <v>55.99</v>
      </c>
      <c r="Q228" s="47">
        <v>55.99</v>
      </c>
    </row>
    <row r="229" spans="1:21" ht="14.25">
      <c r="A229" s="64"/>
      <c r="B229" s="65"/>
      <c r="C229" s="65" t="s">
        <v>89</v>
      </c>
      <c r="D229" s="66"/>
      <c r="E229" s="45"/>
      <c r="F229" s="67">
        <v>9.43</v>
      </c>
      <c r="G229" s="56" t="s">
        <v>452</v>
      </c>
      <c r="H229" s="58">
        <v>7.36</v>
      </c>
      <c r="I229" s="68">
        <v>1</v>
      </c>
      <c r="J229" s="58">
        <v>7.36</v>
      </c>
    </row>
    <row r="230" spans="1:21" ht="14.25">
      <c r="A230" s="64"/>
      <c r="B230" s="65"/>
      <c r="C230" s="65" t="s">
        <v>96</v>
      </c>
      <c r="D230" s="66"/>
      <c r="E230" s="45"/>
      <c r="F230" s="67">
        <v>0.1</v>
      </c>
      <c r="G230" s="56" t="s">
        <v>452</v>
      </c>
      <c r="H230" s="80">
        <v>0.08</v>
      </c>
      <c r="I230" s="68">
        <v>1</v>
      </c>
      <c r="J230" s="80">
        <v>0.08</v>
      </c>
      <c r="Q230" s="47">
        <v>0.08</v>
      </c>
    </row>
    <row r="231" spans="1:21" ht="14.25">
      <c r="A231" s="64"/>
      <c r="B231" s="65"/>
      <c r="C231" s="65" t="s">
        <v>90</v>
      </c>
      <c r="D231" s="66" t="s">
        <v>91</v>
      </c>
      <c r="E231" s="45">
        <v>90</v>
      </c>
      <c r="F231" s="67"/>
      <c r="G231" s="56"/>
      <c r="H231" s="58">
        <v>50.46</v>
      </c>
      <c r="I231" s="68">
        <v>90</v>
      </c>
      <c r="J231" s="58">
        <v>50.46</v>
      </c>
    </row>
    <row r="232" spans="1:21" ht="14.25">
      <c r="A232" s="64"/>
      <c r="B232" s="65"/>
      <c r="C232" s="65" t="s">
        <v>92</v>
      </c>
      <c r="D232" s="66" t="s">
        <v>91</v>
      </c>
      <c r="E232" s="45">
        <v>70</v>
      </c>
      <c r="F232" s="67"/>
      <c r="G232" s="56"/>
      <c r="H232" s="58">
        <v>39.25</v>
      </c>
      <c r="I232" s="68">
        <v>70</v>
      </c>
      <c r="J232" s="58">
        <v>39.25</v>
      </c>
    </row>
    <row r="233" spans="1:21" ht="14.25">
      <c r="A233" s="69"/>
      <c r="B233" s="70"/>
      <c r="C233" s="70" t="s">
        <v>93</v>
      </c>
      <c r="D233" s="71" t="s">
        <v>94</v>
      </c>
      <c r="E233" s="72">
        <v>7.43</v>
      </c>
      <c r="F233" s="73"/>
      <c r="G233" s="74" t="s">
        <v>451</v>
      </c>
      <c r="H233" s="75">
        <v>5.3317679999999994</v>
      </c>
      <c r="I233" s="76"/>
      <c r="J233" s="75"/>
    </row>
    <row r="234" spans="1:21" ht="15">
      <c r="C234" s="77" t="s">
        <v>95</v>
      </c>
      <c r="G234" s="263">
        <v>153.06</v>
      </c>
      <c r="H234" s="263"/>
      <c r="I234" s="263">
        <v>153.06</v>
      </c>
      <c r="J234" s="263"/>
      <c r="O234" s="79">
        <v>153.06</v>
      </c>
      <c r="P234" s="79">
        <v>153.06</v>
      </c>
    </row>
    <row r="235" spans="1:21" ht="42.75">
      <c r="A235" s="64" t="s">
        <v>496</v>
      </c>
      <c r="B235" s="65" t="s">
        <v>497</v>
      </c>
      <c r="C235" s="65" t="s">
        <v>498</v>
      </c>
      <c r="D235" s="66" t="s">
        <v>499</v>
      </c>
      <c r="E235" s="45">
        <v>15.6</v>
      </c>
      <c r="F235" s="67">
        <v>50.66</v>
      </c>
      <c r="G235" s="56" t="s">
        <v>98</v>
      </c>
      <c r="H235" s="58">
        <v>790.3</v>
      </c>
      <c r="I235" s="68">
        <v>1</v>
      </c>
      <c r="J235" s="58">
        <v>790.3</v>
      </c>
      <c r="R235" s="47">
        <v>0</v>
      </c>
      <c r="S235" s="47">
        <v>0</v>
      </c>
      <c r="T235" s="47">
        <v>0</v>
      </c>
      <c r="U235" s="47">
        <v>0</v>
      </c>
    </row>
    <row r="236" spans="1:21">
      <c r="A236" s="81"/>
      <c r="B236" s="81"/>
      <c r="C236" s="82" t="s">
        <v>500</v>
      </c>
      <c r="D236" s="81"/>
      <c r="E236" s="81"/>
      <c r="F236" s="81"/>
      <c r="G236" s="81"/>
      <c r="H236" s="81"/>
      <c r="I236" s="81"/>
      <c r="J236" s="81"/>
    </row>
    <row r="237" spans="1:21" ht="15">
      <c r="C237" s="77" t="s">
        <v>95</v>
      </c>
      <c r="G237" s="263">
        <v>790.3</v>
      </c>
      <c r="H237" s="263"/>
      <c r="I237" s="263">
        <v>790.3</v>
      </c>
      <c r="J237" s="263"/>
      <c r="O237" s="47">
        <v>790.3</v>
      </c>
      <c r="P237" s="47">
        <v>790.3</v>
      </c>
    </row>
    <row r="238" spans="1:21" ht="42.75">
      <c r="A238" s="64" t="s">
        <v>501</v>
      </c>
      <c r="B238" s="65" t="s">
        <v>502</v>
      </c>
      <c r="C238" s="65" t="s">
        <v>503</v>
      </c>
      <c r="D238" s="66" t="s">
        <v>481</v>
      </c>
      <c r="E238" s="45">
        <v>1.38</v>
      </c>
      <c r="F238" s="67"/>
      <c r="G238" s="56"/>
      <c r="H238" s="58"/>
      <c r="I238" s="68" t="s">
        <v>98</v>
      </c>
      <c r="J238" s="58"/>
      <c r="R238" s="47">
        <v>616.08000000000004</v>
      </c>
      <c r="S238" s="47">
        <v>616.08000000000004</v>
      </c>
      <c r="T238" s="47">
        <v>375.66</v>
      </c>
      <c r="U238" s="47">
        <v>375.66</v>
      </c>
    </row>
    <row r="239" spans="1:21" ht="14.25">
      <c r="A239" s="64"/>
      <c r="B239" s="65"/>
      <c r="C239" s="65" t="s">
        <v>88</v>
      </c>
      <c r="D239" s="66"/>
      <c r="E239" s="45"/>
      <c r="F239" s="67">
        <v>262.13</v>
      </c>
      <c r="G239" s="56" t="s">
        <v>451</v>
      </c>
      <c r="H239" s="58">
        <v>499.2</v>
      </c>
      <c r="I239" s="68">
        <v>1</v>
      </c>
      <c r="J239" s="58">
        <v>499.2</v>
      </c>
      <c r="Q239" s="47">
        <v>499.2</v>
      </c>
    </row>
    <row r="240" spans="1:21" ht="14.25">
      <c r="A240" s="64"/>
      <c r="B240" s="65"/>
      <c r="C240" s="65" t="s">
        <v>89</v>
      </c>
      <c r="D240" s="66"/>
      <c r="E240" s="45"/>
      <c r="F240" s="67">
        <v>14.03</v>
      </c>
      <c r="G240" s="56" t="s">
        <v>452</v>
      </c>
      <c r="H240" s="58">
        <v>29.04</v>
      </c>
      <c r="I240" s="68">
        <v>1</v>
      </c>
      <c r="J240" s="58">
        <v>29.04</v>
      </c>
    </row>
    <row r="241" spans="1:21" ht="14.25">
      <c r="A241" s="64"/>
      <c r="B241" s="65"/>
      <c r="C241" s="65" t="s">
        <v>96</v>
      </c>
      <c r="D241" s="66"/>
      <c r="E241" s="45"/>
      <c r="F241" s="67">
        <v>0.81</v>
      </c>
      <c r="G241" s="56" t="s">
        <v>452</v>
      </c>
      <c r="H241" s="80">
        <v>1.68</v>
      </c>
      <c r="I241" s="68">
        <v>1</v>
      </c>
      <c r="J241" s="80">
        <v>1.68</v>
      </c>
      <c r="Q241" s="47">
        <v>1.68</v>
      </c>
    </row>
    <row r="242" spans="1:21" ht="14.25">
      <c r="A242" s="64"/>
      <c r="B242" s="65"/>
      <c r="C242" s="65" t="s">
        <v>90</v>
      </c>
      <c r="D242" s="66" t="s">
        <v>91</v>
      </c>
      <c r="E242" s="45">
        <v>123</v>
      </c>
      <c r="F242" s="67"/>
      <c r="G242" s="56"/>
      <c r="H242" s="58">
        <v>616.08000000000004</v>
      </c>
      <c r="I242" s="68">
        <v>123</v>
      </c>
      <c r="J242" s="58">
        <v>616.08000000000004</v>
      </c>
    </row>
    <row r="243" spans="1:21" ht="14.25">
      <c r="A243" s="64"/>
      <c r="B243" s="65"/>
      <c r="C243" s="65" t="s">
        <v>92</v>
      </c>
      <c r="D243" s="66" t="s">
        <v>91</v>
      </c>
      <c r="E243" s="45">
        <v>75</v>
      </c>
      <c r="F243" s="67"/>
      <c r="G243" s="56"/>
      <c r="H243" s="58">
        <v>375.66</v>
      </c>
      <c r="I243" s="68">
        <v>75</v>
      </c>
      <c r="J243" s="58">
        <v>375.66</v>
      </c>
    </row>
    <row r="244" spans="1:21" ht="14.25">
      <c r="A244" s="69"/>
      <c r="B244" s="70"/>
      <c r="C244" s="70" t="s">
        <v>93</v>
      </c>
      <c r="D244" s="71" t="s">
        <v>94</v>
      </c>
      <c r="E244" s="72">
        <v>30.73</v>
      </c>
      <c r="F244" s="73"/>
      <c r="G244" s="74" t="s">
        <v>451</v>
      </c>
      <c r="H244" s="75">
        <v>58.522211999999996</v>
      </c>
      <c r="I244" s="76"/>
      <c r="J244" s="75"/>
    </row>
    <row r="245" spans="1:21" ht="15">
      <c r="C245" s="77" t="s">
        <v>95</v>
      </c>
      <c r="G245" s="263">
        <v>1519.98</v>
      </c>
      <c r="H245" s="263"/>
      <c r="I245" s="263">
        <v>1519.98</v>
      </c>
      <c r="J245" s="263"/>
      <c r="O245" s="79">
        <v>1519.98</v>
      </c>
      <c r="P245" s="79">
        <v>1519.98</v>
      </c>
    </row>
    <row r="246" spans="1:21" ht="68.25">
      <c r="A246" s="64" t="s">
        <v>504</v>
      </c>
      <c r="B246" s="65" t="s">
        <v>432</v>
      </c>
      <c r="C246" s="65" t="s">
        <v>107</v>
      </c>
      <c r="D246" s="66" t="s">
        <v>454</v>
      </c>
      <c r="E246" s="45">
        <v>4</v>
      </c>
      <c r="F246" s="67">
        <v>163.02000000000001</v>
      </c>
      <c r="G246" s="56" t="s">
        <v>98</v>
      </c>
      <c r="H246" s="58">
        <v>652.08000000000004</v>
      </c>
      <c r="I246" s="68">
        <v>1</v>
      </c>
      <c r="J246" s="58">
        <v>652.08000000000004</v>
      </c>
      <c r="R246" s="47">
        <v>0</v>
      </c>
      <c r="S246" s="47">
        <v>0</v>
      </c>
      <c r="T246" s="47">
        <v>0</v>
      </c>
      <c r="U246" s="47">
        <v>0</v>
      </c>
    </row>
    <row r="247" spans="1:21">
      <c r="A247" s="81"/>
      <c r="B247" s="81"/>
      <c r="C247" s="82" t="s">
        <v>505</v>
      </c>
      <c r="D247" s="81"/>
      <c r="E247" s="81"/>
      <c r="F247" s="81"/>
      <c r="G247" s="81"/>
      <c r="H247" s="81"/>
      <c r="I247" s="81"/>
      <c r="J247" s="81"/>
    </row>
    <row r="248" spans="1:21" ht="15">
      <c r="C248" s="77" t="s">
        <v>95</v>
      </c>
      <c r="G248" s="263">
        <v>652.08000000000004</v>
      </c>
      <c r="H248" s="263"/>
      <c r="I248" s="263">
        <v>652.08000000000004</v>
      </c>
      <c r="J248" s="263"/>
      <c r="O248" s="47">
        <v>652.08000000000004</v>
      </c>
      <c r="P248" s="47">
        <v>652.08000000000004</v>
      </c>
    </row>
    <row r="249" spans="1:21" ht="82.5">
      <c r="A249" s="64" t="s">
        <v>506</v>
      </c>
      <c r="B249" s="65" t="s">
        <v>432</v>
      </c>
      <c r="C249" s="65" t="s">
        <v>108</v>
      </c>
      <c r="D249" s="66" t="s">
        <v>454</v>
      </c>
      <c r="E249" s="45">
        <v>26</v>
      </c>
      <c r="F249" s="67">
        <v>95.05</v>
      </c>
      <c r="G249" s="56" t="s">
        <v>98</v>
      </c>
      <c r="H249" s="58">
        <v>2471.3000000000002</v>
      </c>
      <c r="I249" s="68">
        <v>1</v>
      </c>
      <c r="J249" s="58">
        <v>2471.3000000000002</v>
      </c>
      <c r="R249" s="47">
        <v>0</v>
      </c>
      <c r="S249" s="47">
        <v>0</v>
      </c>
      <c r="T249" s="47">
        <v>0</v>
      </c>
      <c r="U249" s="47">
        <v>0</v>
      </c>
    </row>
    <row r="250" spans="1:21">
      <c r="A250" s="81"/>
      <c r="B250" s="81"/>
      <c r="C250" s="82" t="s">
        <v>507</v>
      </c>
      <c r="D250" s="81"/>
      <c r="E250" s="81"/>
      <c r="F250" s="81"/>
      <c r="G250" s="81"/>
      <c r="H250" s="81"/>
      <c r="I250" s="81"/>
      <c r="J250" s="81"/>
    </row>
    <row r="251" spans="1:21" ht="15">
      <c r="C251" s="77" t="s">
        <v>95</v>
      </c>
      <c r="G251" s="263">
        <v>2471.3000000000002</v>
      </c>
      <c r="H251" s="263"/>
      <c r="I251" s="263">
        <v>2471.3000000000002</v>
      </c>
      <c r="J251" s="263"/>
      <c r="O251" s="47">
        <v>2471.3000000000002</v>
      </c>
      <c r="P251" s="47">
        <v>2471.3000000000002</v>
      </c>
    </row>
    <row r="252" spans="1:21" ht="71.25">
      <c r="A252" s="64" t="s">
        <v>508</v>
      </c>
      <c r="B252" s="65" t="s">
        <v>509</v>
      </c>
      <c r="C252" s="65" t="s">
        <v>510</v>
      </c>
      <c r="D252" s="66" t="s">
        <v>511</v>
      </c>
      <c r="E252" s="45">
        <v>1.38</v>
      </c>
      <c r="F252" s="67"/>
      <c r="G252" s="56"/>
      <c r="H252" s="58"/>
      <c r="I252" s="68" t="s">
        <v>98</v>
      </c>
      <c r="J252" s="58"/>
      <c r="R252" s="47">
        <v>1283.45</v>
      </c>
      <c r="S252" s="47">
        <v>1283.45</v>
      </c>
      <c r="T252" s="47">
        <v>998.24</v>
      </c>
      <c r="U252" s="47">
        <v>998.24</v>
      </c>
    </row>
    <row r="253" spans="1:21" ht="14.25">
      <c r="A253" s="64"/>
      <c r="B253" s="65"/>
      <c r="C253" s="65" t="s">
        <v>88</v>
      </c>
      <c r="D253" s="66"/>
      <c r="E253" s="45"/>
      <c r="F253" s="67">
        <v>725.96</v>
      </c>
      <c r="G253" s="56" t="s">
        <v>451</v>
      </c>
      <c r="H253" s="58">
        <v>1382.52</v>
      </c>
      <c r="I253" s="68">
        <v>1</v>
      </c>
      <c r="J253" s="58">
        <v>1382.52</v>
      </c>
      <c r="Q253" s="47">
        <v>1382.52</v>
      </c>
    </row>
    <row r="254" spans="1:21" ht="14.25">
      <c r="A254" s="64"/>
      <c r="B254" s="65"/>
      <c r="C254" s="65" t="s">
        <v>89</v>
      </c>
      <c r="D254" s="66"/>
      <c r="E254" s="45"/>
      <c r="F254" s="67">
        <v>236.1</v>
      </c>
      <c r="G254" s="56" t="s">
        <v>452</v>
      </c>
      <c r="H254" s="58">
        <v>488.73</v>
      </c>
      <c r="I254" s="68">
        <v>1</v>
      </c>
      <c r="J254" s="58">
        <v>488.73</v>
      </c>
    </row>
    <row r="255" spans="1:21" ht="14.25">
      <c r="A255" s="64"/>
      <c r="B255" s="65"/>
      <c r="C255" s="65" t="s">
        <v>96</v>
      </c>
      <c r="D255" s="66"/>
      <c r="E255" s="45"/>
      <c r="F255" s="67">
        <v>21.03</v>
      </c>
      <c r="G255" s="56" t="s">
        <v>452</v>
      </c>
      <c r="H255" s="80">
        <v>43.53</v>
      </c>
      <c r="I255" s="68">
        <v>1</v>
      </c>
      <c r="J255" s="80">
        <v>43.53</v>
      </c>
      <c r="Q255" s="47">
        <v>43.53</v>
      </c>
    </row>
    <row r="256" spans="1:21" ht="14.25">
      <c r="A256" s="64"/>
      <c r="B256" s="65"/>
      <c r="C256" s="65" t="s">
        <v>97</v>
      </c>
      <c r="D256" s="66"/>
      <c r="E256" s="45"/>
      <c r="F256" s="67">
        <v>11.42</v>
      </c>
      <c r="G256" s="56" t="s">
        <v>98</v>
      </c>
      <c r="H256" s="58">
        <v>15.76</v>
      </c>
      <c r="I256" s="68">
        <v>1</v>
      </c>
      <c r="J256" s="58">
        <v>15.76</v>
      </c>
    </row>
    <row r="257" spans="1:21" ht="14.25">
      <c r="A257" s="64"/>
      <c r="B257" s="65"/>
      <c r="C257" s="65" t="s">
        <v>90</v>
      </c>
      <c r="D257" s="66" t="s">
        <v>91</v>
      </c>
      <c r="E257" s="45">
        <v>90</v>
      </c>
      <c r="F257" s="67"/>
      <c r="G257" s="56"/>
      <c r="H257" s="58">
        <v>1283.45</v>
      </c>
      <c r="I257" s="68">
        <v>90</v>
      </c>
      <c r="J257" s="58">
        <v>1283.45</v>
      </c>
    </row>
    <row r="258" spans="1:21" ht="14.25">
      <c r="A258" s="64"/>
      <c r="B258" s="65"/>
      <c r="C258" s="65" t="s">
        <v>92</v>
      </c>
      <c r="D258" s="66" t="s">
        <v>91</v>
      </c>
      <c r="E258" s="45">
        <v>70</v>
      </c>
      <c r="F258" s="67"/>
      <c r="G258" s="56"/>
      <c r="H258" s="58">
        <v>998.24</v>
      </c>
      <c r="I258" s="68">
        <v>70</v>
      </c>
      <c r="J258" s="58">
        <v>998.24</v>
      </c>
    </row>
    <row r="259" spans="1:21" ht="14.25">
      <c r="A259" s="69"/>
      <c r="B259" s="70"/>
      <c r="C259" s="70" t="s">
        <v>93</v>
      </c>
      <c r="D259" s="71" t="s">
        <v>94</v>
      </c>
      <c r="E259" s="72">
        <v>80.040000000000006</v>
      </c>
      <c r="F259" s="73"/>
      <c r="G259" s="74" t="s">
        <v>451</v>
      </c>
      <c r="H259" s="75">
        <v>152.42817600000001</v>
      </c>
      <c r="I259" s="76"/>
      <c r="J259" s="75"/>
    </row>
    <row r="260" spans="1:21" ht="15">
      <c r="C260" s="77" t="s">
        <v>95</v>
      </c>
      <c r="G260" s="263">
        <v>4168.7</v>
      </c>
      <c r="H260" s="263"/>
      <c r="I260" s="263">
        <v>4168.7</v>
      </c>
      <c r="J260" s="263"/>
      <c r="O260" s="79">
        <v>4168.7</v>
      </c>
      <c r="P260" s="79">
        <v>4168.7</v>
      </c>
    </row>
    <row r="261" spans="1:21" ht="71.25">
      <c r="A261" s="64" t="s">
        <v>512</v>
      </c>
      <c r="B261" s="65" t="s">
        <v>493</v>
      </c>
      <c r="C261" s="65" t="s">
        <v>513</v>
      </c>
      <c r="D261" s="66" t="s">
        <v>495</v>
      </c>
      <c r="E261" s="45">
        <v>1.2</v>
      </c>
      <c r="F261" s="67"/>
      <c r="G261" s="56"/>
      <c r="H261" s="58"/>
      <c r="I261" s="68" t="s">
        <v>98</v>
      </c>
      <c r="J261" s="58"/>
      <c r="R261" s="47">
        <v>116.44</v>
      </c>
      <c r="S261" s="47">
        <v>116.44</v>
      </c>
      <c r="T261" s="47">
        <v>90.57</v>
      </c>
      <c r="U261" s="47">
        <v>90.57</v>
      </c>
    </row>
    <row r="262" spans="1:21" ht="14.25">
      <c r="A262" s="64"/>
      <c r="B262" s="65"/>
      <c r="C262" s="65" t="s">
        <v>88</v>
      </c>
      <c r="D262" s="66"/>
      <c r="E262" s="45"/>
      <c r="F262" s="67">
        <v>78.02</v>
      </c>
      <c r="G262" s="56" t="s">
        <v>451</v>
      </c>
      <c r="H262" s="58">
        <v>129.19999999999999</v>
      </c>
      <c r="I262" s="68">
        <v>1</v>
      </c>
      <c r="J262" s="58">
        <v>129.19999999999999</v>
      </c>
      <c r="Q262" s="47">
        <v>129.19999999999999</v>
      </c>
    </row>
    <row r="263" spans="1:21" ht="14.25">
      <c r="A263" s="64"/>
      <c r="B263" s="65"/>
      <c r="C263" s="65" t="s">
        <v>89</v>
      </c>
      <c r="D263" s="66"/>
      <c r="E263" s="45"/>
      <c r="F263" s="67">
        <v>9.43</v>
      </c>
      <c r="G263" s="56" t="s">
        <v>452</v>
      </c>
      <c r="H263" s="58">
        <v>16.97</v>
      </c>
      <c r="I263" s="68">
        <v>1</v>
      </c>
      <c r="J263" s="58">
        <v>16.97</v>
      </c>
    </row>
    <row r="264" spans="1:21" ht="14.25">
      <c r="A264" s="64"/>
      <c r="B264" s="65"/>
      <c r="C264" s="65" t="s">
        <v>96</v>
      </c>
      <c r="D264" s="66"/>
      <c r="E264" s="45"/>
      <c r="F264" s="67">
        <v>0.1</v>
      </c>
      <c r="G264" s="56" t="s">
        <v>452</v>
      </c>
      <c r="H264" s="80">
        <v>0.18</v>
      </c>
      <c r="I264" s="68">
        <v>1</v>
      </c>
      <c r="J264" s="80">
        <v>0.18</v>
      </c>
      <c r="Q264" s="47">
        <v>0.18</v>
      </c>
    </row>
    <row r="265" spans="1:21" ht="14.25">
      <c r="A265" s="64"/>
      <c r="B265" s="65"/>
      <c r="C265" s="65" t="s">
        <v>90</v>
      </c>
      <c r="D265" s="66" t="s">
        <v>91</v>
      </c>
      <c r="E265" s="45">
        <v>90</v>
      </c>
      <c r="F265" s="67"/>
      <c r="G265" s="56"/>
      <c r="H265" s="58">
        <v>116.44</v>
      </c>
      <c r="I265" s="68">
        <v>90</v>
      </c>
      <c r="J265" s="58">
        <v>116.44</v>
      </c>
    </row>
    <row r="266" spans="1:21" ht="14.25">
      <c r="A266" s="64"/>
      <c r="B266" s="65"/>
      <c r="C266" s="65" t="s">
        <v>92</v>
      </c>
      <c r="D266" s="66" t="s">
        <v>91</v>
      </c>
      <c r="E266" s="45">
        <v>70</v>
      </c>
      <c r="F266" s="67"/>
      <c r="G266" s="56"/>
      <c r="H266" s="58">
        <v>90.57</v>
      </c>
      <c r="I266" s="68">
        <v>70</v>
      </c>
      <c r="J266" s="58">
        <v>90.57</v>
      </c>
    </row>
    <row r="267" spans="1:21" ht="14.25">
      <c r="A267" s="69"/>
      <c r="B267" s="70"/>
      <c r="C267" s="70" t="s">
        <v>93</v>
      </c>
      <c r="D267" s="71" t="s">
        <v>94</v>
      </c>
      <c r="E267" s="72">
        <v>7.43</v>
      </c>
      <c r="F267" s="73"/>
      <c r="G267" s="74" t="s">
        <v>451</v>
      </c>
      <c r="H267" s="75">
        <v>12.304079999999999</v>
      </c>
      <c r="I267" s="76"/>
      <c r="J267" s="75"/>
    </row>
    <row r="268" spans="1:21" ht="15">
      <c r="C268" s="77" t="s">
        <v>95</v>
      </c>
      <c r="G268" s="263">
        <v>353.17999999999995</v>
      </c>
      <c r="H268" s="263"/>
      <c r="I268" s="263">
        <v>353.17999999999995</v>
      </c>
      <c r="J268" s="263"/>
      <c r="O268" s="79">
        <v>353.17999999999995</v>
      </c>
      <c r="P268" s="79">
        <v>353.17999999999995</v>
      </c>
    </row>
    <row r="269" spans="1:21" ht="82.5">
      <c r="A269" s="64" t="s">
        <v>514</v>
      </c>
      <c r="B269" s="65" t="s">
        <v>432</v>
      </c>
      <c r="C269" s="65" t="s">
        <v>109</v>
      </c>
      <c r="D269" s="66" t="s">
        <v>454</v>
      </c>
      <c r="E269" s="45">
        <v>2</v>
      </c>
      <c r="F269" s="67">
        <v>526.67999999999995</v>
      </c>
      <c r="G269" s="56" t="s">
        <v>98</v>
      </c>
      <c r="H269" s="58">
        <v>1053.3599999999999</v>
      </c>
      <c r="I269" s="68">
        <v>1</v>
      </c>
      <c r="J269" s="58">
        <v>1053.3599999999999</v>
      </c>
      <c r="R269" s="47">
        <v>0</v>
      </c>
      <c r="S269" s="47">
        <v>0</v>
      </c>
      <c r="T269" s="47">
        <v>0</v>
      </c>
      <c r="U269" s="47">
        <v>0</v>
      </c>
    </row>
    <row r="270" spans="1:21">
      <c r="A270" s="81"/>
      <c r="B270" s="81"/>
      <c r="C270" s="82" t="s">
        <v>515</v>
      </c>
      <c r="D270" s="81"/>
      <c r="E270" s="81"/>
      <c r="F270" s="81"/>
      <c r="G270" s="81"/>
      <c r="H270" s="81"/>
      <c r="I270" s="81"/>
      <c r="J270" s="81"/>
    </row>
    <row r="271" spans="1:21" ht="15">
      <c r="C271" s="77" t="s">
        <v>95</v>
      </c>
      <c r="G271" s="263">
        <v>1053.3599999999999</v>
      </c>
      <c r="H271" s="263"/>
      <c r="I271" s="263">
        <v>1053.3599999999999</v>
      </c>
      <c r="J271" s="263"/>
      <c r="O271" s="47">
        <v>1053.3599999999999</v>
      </c>
      <c r="P271" s="47">
        <v>1053.3599999999999</v>
      </c>
    </row>
    <row r="272" spans="1:21" ht="28.5">
      <c r="A272" s="64" t="s">
        <v>516</v>
      </c>
      <c r="B272" s="65" t="s">
        <v>517</v>
      </c>
      <c r="C272" s="65" t="s">
        <v>518</v>
      </c>
      <c r="D272" s="66" t="s">
        <v>384</v>
      </c>
      <c r="E272" s="45">
        <v>1.569</v>
      </c>
      <c r="F272" s="67"/>
      <c r="G272" s="56"/>
      <c r="H272" s="58"/>
      <c r="I272" s="68" t="s">
        <v>98</v>
      </c>
      <c r="J272" s="58"/>
      <c r="R272" s="47">
        <v>952.04</v>
      </c>
      <c r="S272" s="47">
        <v>952.04</v>
      </c>
      <c r="T272" s="47">
        <v>580.52</v>
      </c>
      <c r="U272" s="47">
        <v>580.52</v>
      </c>
    </row>
    <row r="273" spans="1:21">
      <c r="C273" s="83" t="s">
        <v>519</v>
      </c>
    </row>
    <row r="274" spans="1:21" ht="14.25">
      <c r="A274" s="64"/>
      <c r="B274" s="65"/>
      <c r="C274" s="65" t="s">
        <v>88</v>
      </c>
      <c r="D274" s="66"/>
      <c r="E274" s="45"/>
      <c r="F274" s="67">
        <v>352.34</v>
      </c>
      <c r="G274" s="56" t="s">
        <v>451</v>
      </c>
      <c r="H274" s="58">
        <v>762.89</v>
      </c>
      <c r="I274" s="68">
        <v>1</v>
      </c>
      <c r="J274" s="58">
        <v>762.89</v>
      </c>
      <c r="Q274" s="47">
        <v>762.89</v>
      </c>
    </row>
    <row r="275" spans="1:21" ht="14.25">
      <c r="A275" s="64"/>
      <c r="B275" s="65"/>
      <c r="C275" s="65" t="s">
        <v>89</v>
      </c>
      <c r="D275" s="66"/>
      <c r="E275" s="45"/>
      <c r="F275" s="67">
        <v>54.53</v>
      </c>
      <c r="G275" s="56" t="s">
        <v>452</v>
      </c>
      <c r="H275" s="58">
        <v>128.34</v>
      </c>
      <c r="I275" s="68">
        <v>1</v>
      </c>
      <c r="J275" s="58">
        <v>128.34</v>
      </c>
    </row>
    <row r="276" spans="1:21" ht="14.25">
      <c r="A276" s="64"/>
      <c r="B276" s="65"/>
      <c r="C276" s="65" t="s">
        <v>96</v>
      </c>
      <c r="D276" s="66"/>
      <c r="E276" s="45"/>
      <c r="F276" s="67">
        <v>4.7300000000000004</v>
      </c>
      <c r="G276" s="56" t="s">
        <v>452</v>
      </c>
      <c r="H276" s="80">
        <v>11.13</v>
      </c>
      <c r="I276" s="68">
        <v>1</v>
      </c>
      <c r="J276" s="80">
        <v>11.13</v>
      </c>
      <c r="Q276" s="47">
        <v>11.13</v>
      </c>
    </row>
    <row r="277" spans="1:21" ht="14.25">
      <c r="A277" s="64"/>
      <c r="B277" s="65"/>
      <c r="C277" s="65" t="s">
        <v>90</v>
      </c>
      <c r="D277" s="66" t="s">
        <v>91</v>
      </c>
      <c r="E277" s="45">
        <v>123</v>
      </c>
      <c r="F277" s="67"/>
      <c r="G277" s="56"/>
      <c r="H277" s="58">
        <v>952.04</v>
      </c>
      <c r="I277" s="68">
        <v>123</v>
      </c>
      <c r="J277" s="58">
        <v>952.04</v>
      </c>
    </row>
    <row r="278" spans="1:21" ht="14.25">
      <c r="A278" s="64"/>
      <c r="B278" s="65"/>
      <c r="C278" s="65" t="s">
        <v>92</v>
      </c>
      <c r="D278" s="66" t="s">
        <v>91</v>
      </c>
      <c r="E278" s="45">
        <v>75</v>
      </c>
      <c r="F278" s="67"/>
      <c r="G278" s="56"/>
      <c r="H278" s="58">
        <v>580.52</v>
      </c>
      <c r="I278" s="68">
        <v>75</v>
      </c>
      <c r="J278" s="58">
        <v>580.52</v>
      </c>
    </row>
    <row r="279" spans="1:21" ht="14.25">
      <c r="A279" s="69"/>
      <c r="B279" s="70"/>
      <c r="C279" s="70" t="s">
        <v>93</v>
      </c>
      <c r="D279" s="71" t="s">
        <v>94</v>
      </c>
      <c r="E279" s="72">
        <v>42.4</v>
      </c>
      <c r="F279" s="73"/>
      <c r="G279" s="74" t="s">
        <v>451</v>
      </c>
      <c r="H279" s="75">
        <v>91.805327999999989</v>
      </c>
      <c r="I279" s="76"/>
      <c r="J279" s="75"/>
    </row>
    <row r="280" spans="1:21" ht="15">
      <c r="C280" s="77" t="s">
        <v>95</v>
      </c>
      <c r="G280" s="263">
        <v>2423.79</v>
      </c>
      <c r="H280" s="263"/>
      <c r="I280" s="263">
        <v>2423.79</v>
      </c>
      <c r="J280" s="263"/>
      <c r="O280" s="79">
        <v>2423.79</v>
      </c>
      <c r="P280" s="79">
        <v>2423.79</v>
      </c>
    </row>
    <row r="281" spans="1:21" ht="68.25">
      <c r="A281" s="69" t="s">
        <v>520</v>
      </c>
      <c r="B281" s="70" t="s">
        <v>432</v>
      </c>
      <c r="C281" s="70" t="s">
        <v>110</v>
      </c>
      <c r="D281" s="71" t="s">
        <v>21</v>
      </c>
      <c r="E281" s="72">
        <v>184</v>
      </c>
      <c r="F281" s="73">
        <v>239.52</v>
      </c>
      <c r="G281" s="74" t="s">
        <v>98</v>
      </c>
      <c r="H281" s="75">
        <v>44071.68</v>
      </c>
      <c r="I281" s="76">
        <v>1</v>
      </c>
      <c r="J281" s="75">
        <v>44071.68</v>
      </c>
      <c r="R281" s="47">
        <v>0</v>
      </c>
      <c r="S281" s="47">
        <v>0</v>
      </c>
      <c r="T281" s="47">
        <v>0</v>
      </c>
      <c r="U281" s="47">
        <v>0</v>
      </c>
    </row>
    <row r="282" spans="1:21" ht="15">
      <c r="C282" s="77" t="s">
        <v>95</v>
      </c>
      <c r="G282" s="263">
        <v>44071.68</v>
      </c>
      <c r="H282" s="263"/>
      <c r="I282" s="263">
        <v>44071.68</v>
      </c>
      <c r="J282" s="263"/>
      <c r="O282" s="47">
        <v>44071.68</v>
      </c>
      <c r="P282" s="47">
        <v>44071.68</v>
      </c>
    </row>
    <row r="283" spans="1:21" ht="68.25">
      <c r="A283" s="69" t="s">
        <v>521</v>
      </c>
      <c r="B283" s="70" t="s">
        <v>432</v>
      </c>
      <c r="C283" s="70" t="s">
        <v>111</v>
      </c>
      <c r="D283" s="71" t="s">
        <v>21</v>
      </c>
      <c r="E283" s="72">
        <v>46</v>
      </c>
      <c r="F283" s="73">
        <v>87.78</v>
      </c>
      <c r="G283" s="74" t="s">
        <v>98</v>
      </c>
      <c r="H283" s="75">
        <v>4037.88</v>
      </c>
      <c r="I283" s="76">
        <v>1</v>
      </c>
      <c r="J283" s="75">
        <v>4037.88</v>
      </c>
      <c r="R283" s="47">
        <v>0</v>
      </c>
      <c r="S283" s="47">
        <v>0</v>
      </c>
      <c r="T283" s="47">
        <v>0</v>
      </c>
      <c r="U283" s="47">
        <v>0</v>
      </c>
    </row>
    <row r="284" spans="1:21" ht="15">
      <c r="C284" s="77" t="s">
        <v>95</v>
      </c>
      <c r="G284" s="263">
        <v>4037.88</v>
      </c>
      <c r="H284" s="263"/>
      <c r="I284" s="263">
        <v>4037.88</v>
      </c>
      <c r="J284" s="263"/>
      <c r="O284" s="47">
        <v>4037.88</v>
      </c>
      <c r="P284" s="47">
        <v>4037.88</v>
      </c>
    </row>
    <row r="285" spans="1:21" ht="82.5">
      <c r="A285" s="64" t="s">
        <v>522</v>
      </c>
      <c r="B285" s="65" t="s">
        <v>432</v>
      </c>
      <c r="C285" s="65" t="s">
        <v>112</v>
      </c>
      <c r="D285" s="66" t="s">
        <v>454</v>
      </c>
      <c r="E285" s="45">
        <v>5</v>
      </c>
      <c r="F285" s="67">
        <v>652.08000000000004</v>
      </c>
      <c r="G285" s="56" t="s">
        <v>98</v>
      </c>
      <c r="H285" s="58">
        <v>3260.4</v>
      </c>
      <c r="I285" s="68">
        <v>1</v>
      </c>
      <c r="J285" s="58">
        <v>3260.4</v>
      </c>
      <c r="R285" s="47">
        <v>0</v>
      </c>
      <c r="S285" s="47">
        <v>0</v>
      </c>
      <c r="T285" s="47">
        <v>0</v>
      </c>
      <c r="U285" s="47">
        <v>0</v>
      </c>
    </row>
    <row r="286" spans="1:21">
      <c r="A286" s="81"/>
      <c r="B286" s="81"/>
      <c r="C286" s="82" t="s">
        <v>523</v>
      </c>
      <c r="D286" s="81"/>
      <c r="E286" s="81"/>
      <c r="F286" s="81"/>
      <c r="G286" s="81"/>
      <c r="H286" s="81"/>
      <c r="I286" s="81"/>
      <c r="J286" s="81"/>
    </row>
    <row r="287" spans="1:21" ht="15">
      <c r="C287" s="77" t="s">
        <v>95</v>
      </c>
      <c r="G287" s="263">
        <v>3260.4</v>
      </c>
      <c r="H287" s="263"/>
      <c r="I287" s="263">
        <v>3260.4</v>
      </c>
      <c r="J287" s="263"/>
      <c r="O287" s="47">
        <v>3260.4</v>
      </c>
      <c r="P287" s="47">
        <v>3260.4</v>
      </c>
    </row>
    <row r="288" spans="1:21" ht="68.25">
      <c r="A288" s="64" t="s">
        <v>524</v>
      </c>
      <c r="B288" s="65" t="s">
        <v>432</v>
      </c>
      <c r="C288" s="65" t="s">
        <v>113</v>
      </c>
      <c r="D288" s="66" t="s">
        <v>454</v>
      </c>
      <c r="E288" s="45">
        <v>1</v>
      </c>
      <c r="F288" s="67">
        <v>569.80999999999995</v>
      </c>
      <c r="G288" s="56" t="s">
        <v>98</v>
      </c>
      <c r="H288" s="58">
        <v>569.80999999999995</v>
      </c>
      <c r="I288" s="68">
        <v>1</v>
      </c>
      <c r="J288" s="58">
        <v>569.80999999999995</v>
      </c>
      <c r="R288" s="47">
        <v>0</v>
      </c>
      <c r="S288" s="47">
        <v>0</v>
      </c>
      <c r="T288" s="47">
        <v>0</v>
      </c>
      <c r="U288" s="47">
        <v>0</v>
      </c>
    </row>
    <row r="289" spans="1:21">
      <c r="A289" s="81"/>
      <c r="B289" s="81"/>
      <c r="C289" s="82" t="s">
        <v>525</v>
      </c>
      <c r="D289" s="81"/>
      <c r="E289" s="81"/>
      <c r="F289" s="81"/>
      <c r="G289" s="81"/>
      <c r="H289" s="81"/>
      <c r="I289" s="81"/>
      <c r="J289" s="81"/>
    </row>
    <row r="290" spans="1:21" ht="15">
      <c r="C290" s="77" t="s">
        <v>95</v>
      </c>
      <c r="G290" s="263">
        <v>569.80999999999995</v>
      </c>
      <c r="H290" s="263"/>
      <c r="I290" s="263">
        <v>569.80999999999995</v>
      </c>
      <c r="J290" s="263"/>
      <c r="O290" s="47">
        <v>569.80999999999995</v>
      </c>
      <c r="P290" s="47">
        <v>569.80999999999995</v>
      </c>
    </row>
    <row r="291" spans="1:21" ht="54">
      <c r="A291" s="69" t="s">
        <v>526</v>
      </c>
      <c r="B291" s="70" t="s">
        <v>432</v>
      </c>
      <c r="C291" s="70" t="s">
        <v>114</v>
      </c>
      <c r="D291" s="71" t="s">
        <v>454</v>
      </c>
      <c r="E291" s="72">
        <v>2</v>
      </c>
      <c r="F291" s="73">
        <v>206.91</v>
      </c>
      <c r="G291" s="74" t="s">
        <v>98</v>
      </c>
      <c r="H291" s="75">
        <v>413.82</v>
      </c>
      <c r="I291" s="76">
        <v>1</v>
      </c>
      <c r="J291" s="75">
        <v>413.82</v>
      </c>
      <c r="R291" s="47">
        <v>0</v>
      </c>
      <c r="S291" s="47">
        <v>0</v>
      </c>
      <c r="T291" s="47">
        <v>0</v>
      </c>
      <c r="U291" s="47">
        <v>0</v>
      </c>
    </row>
    <row r="292" spans="1:21" ht="15">
      <c r="C292" s="77" t="s">
        <v>95</v>
      </c>
      <c r="G292" s="263">
        <v>413.82</v>
      </c>
      <c r="H292" s="263"/>
      <c r="I292" s="263">
        <v>413.82</v>
      </c>
      <c r="J292" s="263"/>
      <c r="O292" s="47">
        <v>413.82</v>
      </c>
      <c r="P292" s="47">
        <v>413.82</v>
      </c>
    </row>
    <row r="293" spans="1:21" ht="28.5">
      <c r="A293" s="64" t="s">
        <v>527</v>
      </c>
      <c r="B293" s="65" t="s">
        <v>528</v>
      </c>
      <c r="C293" s="65" t="s">
        <v>529</v>
      </c>
      <c r="D293" s="66" t="s">
        <v>530</v>
      </c>
      <c r="E293" s="45">
        <v>0.8</v>
      </c>
      <c r="F293" s="67"/>
      <c r="G293" s="56"/>
      <c r="H293" s="58"/>
      <c r="I293" s="68" t="s">
        <v>98</v>
      </c>
      <c r="J293" s="58"/>
      <c r="R293" s="47">
        <v>354.02</v>
      </c>
      <c r="S293" s="47">
        <v>354.02</v>
      </c>
      <c r="T293" s="47">
        <v>250.12</v>
      </c>
      <c r="U293" s="47">
        <v>250.12</v>
      </c>
    </row>
    <row r="294" spans="1:21" ht="14.25">
      <c r="A294" s="64"/>
      <c r="B294" s="65"/>
      <c r="C294" s="65" t="s">
        <v>88</v>
      </c>
      <c r="D294" s="66"/>
      <c r="E294" s="45"/>
      <c r="F294" s="67">
        <v>481</v>
      </c>
      <c r="G294" s="56" t="s">
        <v>98</v>
      </c>
      <c r="H294" s="58">
        <v>384.8</v>
      </c>
      <c r="I294" s="68">
        <v>1</v>
      </c>
      <c r="J294" s="58">
        <v>384.8</v>
      </c>
      <c r="Q294" s="47">
        <v>384.8</v>
      </c>
    </row>
    <row r="295" spans="1:21" ht="14.25">
      <c r="A295" s="64"/>
      <c r="B295" s="65"/>
      <c r="C295" s="65" t="s">
        <v>97</v>
      </c>
      <c r="D295" s="66"/>
      <c r="E295" s="45"/>
      <c r="F295" s="67">
        <v>114.87</v>
      </c>
      <c r="G295" s="56" t="s">
        <v>98</v>
      </c>
      <c r="H295" s="58">
        <v>91.9</v>
      </c>
      <c r="I295" s="68">
        <v>1</v>
      </c>
      <c r="J295" s="58">
        <v>91.9</v>
      </c>
    </row>
    <row r="296" spans="1:21" ht="14.25">
      <c r="A296" s="64"/>
      <c r="B296" s="65"/>
      <c r="C296" s="65" t="s">
        <v>90</v>
      </c>
      <c r="D296" s="66" t="s">
        <v>91</v>
      </c>
      <c r="E296" s="45">
        <v>92</v>
      </c>
      <c r="F296" s="67"/>
      <c r="G296" s="56"/>
      <c r="H296" s="58">
        <v>354.02</v>
      </c>
      <c r="I296" s="68">
        <v>92</v>
      </c>
      <c r="J296" s="58">
        <v>354.02</v>
      </c>
    </row>
    <row r="297" spans="1:21" ht="14.25">
      <c r="A297" s="64"/>
      <c r="B297" s="65"/>
      <c r="C297" s="65" t="s">
        <v>92</v>
      </c>
      <c r="D297" s="66" t="s">
        <v>91</v>
      </c>
      <c r="E297" s="45">
        <v>65</v>
      </c>
      <c r="F297" s="67"/>
      <c r="G297" s="56"/>
      <c r="H297" s="58">
        <v>250.12</v>
      </c>
      <c r="I297" s="68">
        <v>65</v>
      </c>
      <c r="J297" s="58">
        <v>250.12</v>
      </c>
    </row>
    <row r="298" spans="1:21" ht="14.25">
      <c r="A298" s="69"/>
      <c r="B298" s="70"/>
      <c r="C298" s="70" t="s">
        <v>93</v>
      </c>
      <c r="D298" s="71" t="s">
        <v>94</v>
      </c>
      <c r="E298" s="72">
        <v>50</v>
      </c>
      <c r="F298" s="73"/>
      <c r="G298" s="74" t="s">
        <v>98</v>
      </c>
      <c r="H298" s="75">
        <v>40</v>
      </c>
      <c r="I298" s="76"/>
      <c r="J298" s="75"/>
    </row>
    <row r="299" spans="1:21" ht="15">
      <c r="C299" s="77" t="s">
        <v>95</v>
      </c>
      <c r="G299" s="263">
        <v>1080.8400000000001</v>
      </c>
      <c r="H299" s="263"/>
      <c r="I299" s="263">
        <v>1080.8399999999999</v>
      </c>
      <c r="J299" s="263"/>
      <c r="O299" s="79">
        <v>1080.8400000000001</v>
      </c>
      <c r="P299" s="79">
        <v>1080.8399999999999</v>
      </c>
    </row>
    <row r="300" spans="1:21" ht="98.25">
      <c r="A300" s="64" t="s">
        <v>531</v>
      </c>
      <c r="B300" s="65" t="s">
        <v>432</v>
      </c>
      <c r="C300" s="65" t="s">
        <v>115</v>
      </c>
      <c r="D300" s="66" t="s">
        <v>454</v>
      </c>
      <c r="E300" s="45">
        <v>4</v>
      </c>
      <c r="F300" s="67">
        <v>83.56</v>
      </c>
      <c r="G300" s="56" t="s">
        <v>98</v>
      </c>
      <c r="H300" s="58">
        <v>334.24</v>
      </c>
      <c r="I300" s="68">
        <v>1</v>
      </c>
      <c r="J300" s="58">
        <v>334.24</v>
      </c>
      <c r="R300" s="47">
        <v>0</v>
      </c>
      <c r="S300" s="47">
        <v>0</v>
      </c>
      <c r="T300" s="47">
        <v>0</v>
      </c>
      <c r="U300" s="47">
        <v>0</v>
      </c>
    </row>
    <row r="301" spans="1:21">
      <c r="A301" s="81"/>
      <c r="B301" s="81"/>
      <c r="C301" s="82" t="s">
        <v>532</v>
      </c>
      <c r="D301" s="81"/>
      <c r="E301" s="81"/>
      <c r="F301" s="81"/>
      <c r="G301" s="81"/>
      <c r="H301" s="81"/>
      <c r="I301" s="81"/>
      <c r="J301" s="81"/>
    </row>
    <row r="302" spans="1:21" ht="15">
      <c r="C302" s="77" t="s">
        <v>95</v>
      </c>
      <c r="G302" s="263">
        <v>334.24</v>
      </c>
      <c r="H302" s="263"/>
      <c r="I302" s="263">
        <v>334.24</v>
      </c>
      <c r="J302" s="263"/>
      <c r="O302" s="47">
        <v>334.24</v>
      </c>
      <c r="P302" s="47">
        <v>334.24</v>
      </c>
    </row>
    <row r="303" spans="1:21" ht="42.75">
      <c r="A303" s="64" t="s">
        <v>533</v>
      </c>
      <c r="B303" s="65" t="s">
        <v>534</v>
      </c>
      <c r="C303" s="65" t="s">
        <v>535</v>
      </c>
      <c r="D303" s="66" t="s">
        <v>536</v>
      </c>
      <c r="E303" s="45">
        <v>1.26</v>
      </c>
      <c r="F303" s="67"/>
      <c r="G303" s="56"/>
      <c r="H303" s="58"/>
      <c r="I303" s="68" t="s">
        <v>98</v>
      </c>
      <c r="J303" s="58"/>
      <c r="R303" s="47">
        <v>187.65</v>
      </c>
      <c r="S303" s="47">
        <v>187.65</v>
      </c>
      <c r="T303" s="47">
        <v>114.42</v>
      </c>
      <c r="U303" s="47">
        <v>114.42</v>
      </c>
    </row>
    <row r="304" spans="1:21">
      <c r="C304" s="83" t="s">
        <v>537</v>
      </c>
    </row>
    <row r="305" spans="1:32" ht="14.25">
      <c r="A305" s="64"/>
      <c r="B305" s="65"/>
      <c r="C305" s="65" t="s">
        <v>88</v>
      </c>
      <c r="D305" s="66"/>
      <c r="E305" s="45"/>
      <c r="F305" s="67">
        <v>87.74</v>
      </c>
      <c r="G305" s="56" t="s">
        <v>451</v>
      </c>
      <c r="H305" s="58">
        <v>152.56</v>
      </c>
      <c r="I305" s="68">
        <v>1</v>
      </c>
      <c r="J305" s="58">
        <v>152.56</v>
      </c>
      <c r="Q305" s="47">
        <v>152.56</v>
      </c>
    </row>
    <row r="306" spans="1:32" ht="14.25">
      <c r="A306" s="64"/>
      <c r="B306" s="65"/>
      <c r="C306" s="65" t="s">
        <v>89</v>
      </c>
      <c r="D306" s="66"/>
      <c r="E306" s="45"/>
      <c r="F306" s="67">
        <v>2.62</v>
      </c>
      <c r="G306" s="56" t="s">
        <v>452</v>
      </c>
      <c r="H306" s="58">
        <v>4.95</v>
      </c>
      <c r="I306" s="68">
        <v>1</v>
      </c>
      <c r="J306" s="58">
        <v>4.95</v>
      </c>
    </row>
    <row r="307" spans="1:32" ht="14.25">
      <c r="A307" s="64"/>
      <c r="B307" s="65"/>
      <c r="C307" s="65" t="s">
        <v>97</v>
      </c>
      <c r="D307" s="66"/>
      <c r="E307" s="45"/>
      <c r="F307" s="67">
        <v>1285.3499999999999</v>
      </c>
      <c r="G307" s="56" t="s">
        <v>98</v>
      </c>
      <c r="H307" s="58">
        <v>1619.54</v>
      </c>
      <c r="I307" s="68">
        <v>1</v>
      </c>
      <c r="J307" s="58">
        <v>1619.54</v>
      </c>
    </row>
    <row r="308" spans="1:32" ht="14.25">
      <c r="A308" s="64"/>
      <c r="B308" s="65"/>
      <c r="C308" s="65" t="s">
        <v>90</v>
      </c>
      <c r="D308" s="66" t="s">
        <v>91</v>
      </c>
      <c r="E308" s="45">
        <v>123</v>
      </c>
      <c r="F308" s="67"/>
      <c r="G308" s="56"/>
      <c r="H308" s="58">
        <v>187.65</v>
      </c>
      <c r="I308" s="68">
        <v>123</v>
      </c>
      <c r="J308" s="58">
        <v>187.65</v>
      </c>
    </row>
    <row r="309" spans="1:32" ht="14.25">
      <c r="A309" s="64"/>
      <c r="B309" s="65"/>
      <c r="C309" s="65" t="s">
        <v>92</v>
      </c>
      <c r="D309" s="66" t="s">
        <v>91</v>
      </c>
      <c r="E309" s="45">
        <v>75</v>
      </c>
      <c r="F309" s="67"/>
      <c r="G309" s="56"/>
      <c r="H309" s="58">
        <v>114.42</v>
      </c>
      <c r="I309" s="68">
        <v>75</v>
      </c>
      <c r="J309" s="58">
        <v>114.42</v>
      </c>
    </row>
    <row r="310" spans="1:32" ht="14.25">
      <c r="A310" s="69"/>
      <c r="B310" s="70"/>
      <c r="C310" s="70" t="s">
        <v>93</v>
      </c>
      <c r="D310" s="71" t="s">
        <v>94</v>
      </c>
      <c r="E310" s="72">
        <v>8.99</v>
      </c>
      <c r="F310" s="73"/>
      <c r="G310" s="74" t="s">
        <v>451</v>
      </c>
      <c r="H310" s="75">
        <v>15.631812</v>
      </c>
      <c r="I310" s="76"/>
      <c r="J310" s="75"/>
    </row>
    <row r="311" spans="1:32" ht="15">
      <c r="C311" s="77" t="s">
        <v>95</v>
      </c>
      <c r="G311" s="263">
        <v>2079.12</v>
      </c>
      <c r="H311" s="263"/>
      <c r="I311" s="263">
        <v>2079.12</v>
      </c>
      <c r="J311" s="263"/>
      <c r="O311" s="79">
        <v>2079.12</v>
      </c>
      <c r="P311" s="79">
        <v>2079.12</v>
      </c>
    </row>
    <row r="312" spans="1:32" ht="41.25">
      <c r="A312" s="69" t="s">
        <v>538</v>
      </c>
      <c r="B312" s="70" t="s">
        <v>432</v>
      </c>
      <c r="C312" s="70" t="s">
        <v>116</v>
      </c>
      <c r="D312" s="71" t="s">
        <v>539</v>
      </c>
      <c r="E312" s="72">
        <v>126</v>
      </c>
      <c r="F312" s="73">
        <v>24.2</v>
      </c>
      <c r="G312" s="74" t="s">
        <v>98</v>
      </c>
      <c r="H312" s="75">
        <v>3049.2</v>
      </c>
      <c r="I312" s="76">
        <v>1</v>
      </c>
      <c r="J312" s="75">
        <v>3049.2</v>
      </c>
      <c r="R312" s="47">
        <v>0</v>
      </c>
      <c r="S312" s="47">
        <v>0</v>
      </c>
      <c r="T312" s="47">
        <v>0</v>
      </c>
      <c r="U312" s="47">
        <v>0</v>
      </c>
    </row>
    <row r="313" spans="1:32" ht="15">
      <c r="C313" s="77" t="s">
        <v>95</v>
      </c>
      <c r="G313" s="263">
        <v>3049.2</v>
      </c>
      <c r="H313" s="263"/>
      <c r="I313" s="263">
        <v>3049.2</v>
      </c>
      <c r="J313" s="263"/>
      <c r="O313" s="47">
        <v>3049.2</v>
      </c>
      <c r="P313" s="47">
        <v>3049.2</v>
      </c>
    </row>
    <row r="314" spans="1:32" ht="68.25">
      <c r="A314" s="64" t="s">
        <v>540</v>
      </c>
      <c r="B314" s="65" t="s">
        <v>432</v>
      </c>
      <c r="C314" s="65" t="s">
        <v>117</v>
      </c>
      <c r="D314" s="66" t="s">
        <v>454</v>
      </c>
      <c r="E314" s="45">
        <v>1</v>
      </c>
      <c r="F314" s="67">
        <v>97.4</v>
      </c>
      <c r="G314" s="56" t="s">
        <v>98</v>
      </c>
      <c r="H314" s="58">
        <v>97.4</v>
      </c>
      <c r="I314" s="68">
        <v>1</v>
      </c>
      <c r="J314" s="58">
        <v>97.4</v>
      </c>
      <c r="R314" s="47">
        <v>0</v>
      </c>
      <c r="S314" s="47">
        <v>0</v>
      </c>
      <c r="T314" s="47">
        <v>0</v>
      </c>
      <c r="U314" s="47">
        <v>0</v>
      </c>
    </row>
    <row r="315" spans="1:32">
      <c r="A315" s="81"/>
      <c r="B315" s="81"/>
      <c r="C315" s="82" t="s">
        <v>541</v>
      </c>
      <c r="D315" s="81"/>
      <c r="E315" s="81"/>
      <c r="F315" s="81"/>
      <c r="G315" s="81"/>
      <c r="H315" s="81"/>
      <c r="I315" s="81"/>
      <c r="J315" s="81"/>
    </row>
    <row r="316" spans="1:32" ht="15">
      <c r="C316" s="77" t="s">
        <v>95</v>
      </c>
      <c r="G316" s="263">
        <v>97.4</v>
      </c>
      <c r="H316" s="263"/>
      <c r="I316" s="263">
        <v>97.4</v>
      </c>
      <c r="J316" s="263"/>
      <c r="O316" s="47">
        <v>97.4</v>
      </c>
      <c r="P316" s="47">
        <v>97.4</v>
      </c>
    </row>
    <row r="318" spans="1:32" ht="15">
      <c r="A318" s="261" t="s">
        <v>542</v>
      </c>
      <c r="B318" s="261"/>
      <c r="C318" s="261"/>
      <c r="D318" s="261"/>
      <c r="E318" s="261"/>
      <c r="F318" s="261"/>
      <c r="G318" s="263">
        <v>76541.349999999991</v>
      </c>
      <c r="H318" s="263"/>
      <c r="I318" s="263">
        <v>76541.349999999991</v>
      </c>
      <c r="J318" s="263"/>
      <c r="AF318" s="85" t="s">
        <v>542</v>
      </c>
    </row>
    <row r="322" spans="1:31" ht="16.5">
      <c r="A322" s="264" t="s">
        <v>543</v>
      </c>
      <c r="B322" s="264"/>
      <c r="C322" s="264"/>
      <c r="D322" s="264"/>
      <c r="E322" s="264"/>
      <c r="F322" s="264"/>
      <c r="G322" s="264"/>
      <c r="H322" s="264"/>
      <c r="I322" s="264"/>
      <c r="J322" s="264"/>
      <c r="AE322" s="63" t="s">
        <v>543</v>
      </c>
    </row>
    <row r="323" spans="1:31" ht="85.5">
      <c r="A323" s="64" t="s">
        <v>544</v>
      </c>
      <c r="B323" s="65" t="s">
        <v>545</v>
      </c>
      <c r="C323" s="65" t="s">
        <v>546</v>
      </c>
      <c r="D323" s="66" t="s">
        <v>547</v>
      </c>
      <c r="E323" s="45">
        <v>0.28000000000000003</v>
      </c>
      <c r="F323" s="67"/>
      <c r="G323" s="56"/>
      <c r="H323" s="58"/>
      <c r="I323" s="68" t="s">
        <v>98</v>
      </c>
      <c r="J323" s="58"/>
      <c r="R323" s="47">
        <v>492.36</v>
      </c>
      <c r="S323" s="47">
        <v>492.36</v>
      </c>
      <c r="T323" s="47">
        <v>257.89999999999998</v>
      </c>
      <c r="U323" s="47">
        <v>257.89999999999998</v>
      </c>
    </row>
    <row r="324" spans="1:31" ht="14.25">
      <c r="A324" s="64"/>
      <c r="B324" s="65"/>
      <c r="C324" s="65" t="s">
        <v>88</v>
      </c>
      <c r="D324" s="66"/>
      <c r="E324" s="45"/>
      <c r="F324" s="67">
        <v>1192.94</v>
      </c>
      <c r="G324" s="56" t="s">
        <v>451</v>
      </c>
      <c r="H324" s="58">
        <v>460.95</v>
      </c>
      <c r="I324" s="68">
        <v>1</v>
      </c>
      <c r="J324" s="58">
        <v>460.95</v>
      </c>
      <c r="Q324" s="47">
        <v>460.95</v>
      </c>
    </row>
    <row r="325" spans="1:31" ht="14.25">
      <c r="A325" s="64"/>
      <c r="B325" s="65"/>
      <c r="C325" s="65" t="s">
        <v>89</v>
      </c>
      <c r="D325" s="66"/>
      <c r="E325" s="45"/>
      <c r="F325" s="67">
        <v>53.24</v>
      </c>
      <c r="G325" s="56" t="s">
        <v>452</v>
      </c>
      <c r="H325" s="58">
        <v>22.36</v>
      </c>
      <c r="I325" s="68">
        <v>1</v>
      </c>
      <c r="J325" s="58">
        <v>22.36</v>
      </c>
    </row>
    <row r="326" spans="1:31" ht="14.25">
      <c r="A326" s="64"/>
      <c r="B326" s="65"/>
      <c r="C326" s="65" t="s">
        <v>96</v>
      </c>
      <c r="D326" s="66"/>
      <c r="E326" s="45"/>
      <c r="F326" s="67">
        <v>18.96</v>
      </c>
      <c r="G326" s="56" t="s">
        <v>452</v>
      </c>
      <c r="H326" s="80">
        <v>7.96</v>
      </c>
      <c r="I326" s="68">
        <v>1</v>
      </c>
      <c r="J326" s="80">
        <v>7.96</v>
      </c>
      <c r="Q326" s="47">
        <v>7.96</v>
      </c>
    </row>
    <row r="327" spans="1:31" ht="14.25">
      <c r="A327" s="64"/>
      <c r="B327" s="65"/>
      <c r="C327" s="65" t="s">
        <v>97</v>
      </c>
      <c r="D327" s="66"/>
      <c r="E327" s="45"/>
      <c r="F327" s="67">
        <v>4768.29</v>
      </c>
      <c r="G327" s="56" t="s">
        <v>98</v>
      </c>
      <c r="H327" s="58">
        <v>1335.12</v>
      </c>
      <c r="I327" s="68">
        <v>1</v>
      </c>
      <c r="J327" s="58">
        <v>1335.12</v>
      </c>
    </row>
    <row r="328" spans="1:31" ht="14.25">
      <c r="A328" s="64"/>
      <c r="B328" s="65"/>
      <c r="C328" s="65" t="s">
        <v>90</v>
      </c>
      <c r="D328" s="66" t="s">
        <v>91</v>
      </c>
      <c r="E328" s="45">
        <v>105</v>
      </c>
      <c r="F328" s="67"/>
      <c r="G328" s="56"/>
      <c r="H328" s="58">
        <v>492.36</v>
      </c>
      <c r="I328" s="68">
        <v>105</v>
      </c>
      <c r="J328" s="58">
        <v>492.36</v>
      </c>
    </row>
    <row r="329" spans="1:31" ht="14.25">
      <c r="A329" s="64"/>
      <c r="B329" s="65"/>
      <c r="C329" s="65" t="s">
        <v>92</v>
      </c>
      <c r="D329" s="66" t="s">
        <v>91</v>
      </c>
      <c r="E329" s="45">
        <v>55</v>
      </c>
      <c r="F329" s="67"/>
      <c r="G329" s="56"/>
      <c r="H329" s="58">
        <v>257.89999999999998</v>
      </c>
      <c r="I329" s="68">
        <v>55</v>
      </c>
      <c r="J329" s="58">
        <v>257.89999999999998</v>
      </c>
    </row>
    <row r="330" spans="1:31" ht="14.25">
      <c r="A330" s="69"/>
      <c r="B330" s="70"/>
      <c r="C330" s="70" t="s">
        <v>93</v>
      </c>
      <c r="D330" s="71" t="s">
        <v>94</v>
      </c>
      <c r="E330" s="72">
        <v>129.94999999999999</v>
      </c>
      <c r="F330" s="73"/>
      <c r="G330" s="74" t="s">
        <v>451</v>
      </c>
      <c r="H330" s="75">
        <v>50.212679999999992</v>
      </c>
      <c r="I330" s="76"/>
      <c r="J330" s="75"/>
    </row>
    <row r="331" spans="1:31" ht="15">
      <c r="C331" s="77" t="s">
        <v>95</v>
      </c>
      <c r="G331" s="263">
        <v>2568.6899999999996</v>
      </c>
      <c r="H331" s="263"/>
      <c r="I331" s="263">
        <v>2568.69</v>
      </c>
      <c r="J331" s="263"/>
      <c r="O331" s="79">
        <v>2568.6899999999996</v>
      </c>
      <c r="P331" s="79">
        <v>2568.69</v>
      </c>
    </row>
    <row r="332" spans="1:31" ht="28.5">
      <c r="A332" s="64" t="s">
        <v>548</v>
      </c>
      <c r="B332" s="65" t="s">
        <v>549</v>
      </c>
      <c r="C332" s="65" t="s">
        <v>550</v>
      </c>
      <c r="D332" s="66" t="s">
        <v>384</v>
      </c>
      <c r="E332" s="45">
        <v>0.28000000000000003</v>
      </c>
      <c r="F332" s="67"/>
      <c r="G332" s="56"/>
      <c r="H332" s="58"/>
      <c r="I332" s="68" t="s">
        <v>98</v>
      </c>
      <c r="J332" s="58"/>
      <c r="R332" s="47">
        <v>25.63</v>
      </c>
      <c r="S332" s="47">
        <v>25.63</v>
      </c>
      <c r="T332" s="47">
        <v>13.43</v>
      </c>
      <c r="U332" s="47">
        <v>13.43</v>
      </c>
    </row>
    <row r="333" spans="1:31" ht="14.25">
      <c r="A333" s="64"/>
      <c r="B333" s="65"/>
      <c r="C333" s="65" t="s">
        <v>88</v>
      </c>
      <c r="D333" s="66"/>
      <c r="E333" s="45"/>
      <c r="F333" s="67">
        <v>63.01</v>
      </c>
      <c r="G333" s="56" t="s">
        <v>451</v>
      </c>
      <c r="H333" s="58">
        <v>24.35</v>
      </c>
      <c r="I333" s="68">
        <v>1</v>
      </c>
      <c r="J333" s="58">
        <v>24.35</v>
      </c>
      <c r="Q333" s="47">
        <v>24.35</v>
      </c>
    </row>
    <row r="334" spans="1:31" ht="14.25">
      <c r="A334" s="64"/>
      <c r="B334" s="65"/>
      <c r="C334" s="65" t="s">
        <v>89</v>
      </c>
      <c r="D334" s="66"/>
      <c r="E334" s="45"/>
      <c r="F334" s="67">
        <v>1.18</v>
      </c>
      <c r="G334" s="56" t="s">
        <v>452</v>
      </c>
      <c r="H334" s="58">
        <v>0.5</v>
      </c>
      <c r="I334" s="68">
        <v>1</v>
      </c>
      <c r="J334" s="58">
        <v>0.5</v>
      </c>
    </row>
    <row r="335" spans="1:31" ht="14.25">
      <c r="A335" s="64"/>
      <c r="B335" s="65"/>
      <c r="C335" s="65" t="s">
        <v>96</v>
      </c>
      <c r="D335" s="66"/>
      <c r="E335" s="45"/>
      <c r="F335" s="67">
        <v>0.14000000000000001</v>
      </c>
      <c r="G335" s="56" t="s">
        <v>452</v>
      </c>
      <c r="H335" s="80">
        <v>0.06</v>
      </c>
      <c r="I335" s="68">
        <v>1</v>
      </c>
      <c r="J335" s="80">
        <v>0.06</v>
      </c>
      <c r="Q335" s="47">
        <v>0.06</v>
      </c>
    </row>
    <row r="336" spans="1:31" ht="14.25">
      <c r="A336" s="64"/>
      <c r="B336" s="65"/>
      <c r="C336" s="65" t="s">
        <v>97</v>
      </c>
      <c r="D336" s="66"/>
      <c r="E336" s="45"/>
      <c r="F336" s="67">
        <v>0.18</v>
      </c>
      <c r="G336" s="56" t="s">
        <v>98</v>
      </c>
      <c r="H336" s="58">
        <v>0.05</v>
      </c>
      <c r="I336" s="68">
        <v>1</v>
      </c>
      <c r="J336" s="58">
        <v>0.05</v>
      </c>
    </row>
    <row r="337" spans="1:21" ht="14.25">
      <c r="A337" s="64"/>
      <c r="B337" s="65"/>
      <c r="C337" s="65" t="s">
        <v>90</v>
      </c>
      <c r="D337" s="66" t="s">
        <v>91</v>
      </c>
      <c r="E337" s="45">
        <v>105</v>
      </c>
      <c r="F337" s="67"/>
      <c r="G337" s="56"/>
      <c r="H337" s="58">
        <v>25.63</v>
      </c>
      <c r="I337" s="68">
        <v>105</v>
      </c>
      <c r="J337" s="58">
        <v>25.63</v>
      </c>
    </row>
    <row r="338" spans="1:21" ht="14.25">
      <c r="A338" s="64"/>
      <c r="B338" s="65"/>
      <c r="C338" s="65" t="s">
        <v>92</v>
      </c>
      <c r="D338" s="66" t="s">
        <v>91</v>
      </c>
      <c r="E338" s="45">
        <v>55</v>
      </c>
      <c r="F338" s="67"/>
      <c r="G338" s="56"/>
      <c r="H338" s="58">
        <v>13.43</v>
      </c>
      <c r="I338" s="68">
        <v>55</v>
      </c>
      <c r="J338" s="58">
        <v>13.43</v>
      </c>
    </row>
    <row r="339" spans="1:21" ht="14.25">
      <c r="A339" s="69"/>
      <c r="B339" s="70"/>
      <c r="C339" s="70" t="s">
        <v>93</v>
      </c>
      <c r="D339" s="71" t="s">
        <v>94</v>
      </c>
      <c r="E339" s="72">
        <v>6.55</v>
      </c>
      <c r="F339" s="73"/>
      <c r="G339" s="74" t="s">
        <v>451</v>
      </c>
      <c r="H339" s="75">
        <v>2.5309199999999996</v>
      </c>
      <c r="I339" s="76"/>
      <c r="J339" s="75"/>
    </row>
    <row r="340" spans="1:21" ht="15">
      <c r="C340" s="77" t="s">
        <v>95</v>
      </c>
      <c r="G340" s="263">
        <v>63.960000000000008</v>
      </c>
      <c r="H340" s="263"/>
      <c r="I340" s="263">
        <v>63.96</v>
      </c>
      <c r="J340" s="263"/>
      <c r="O340" s="79">
        <v>63.960000000000008</v>
      </c>
      <c r="P340" s="79">
        <v>63.96</v>
      </c>
    </row>
    <row r="341" spans="1:21" ht="28.5">
      <c r="A341" s="69" t="s">
        <v>551</v>
      </c>
      <c r="B341" s="70" t="s">
        <v>552</v>
      </c>
      <c r="C341" s="70" t="s">
        <v>553</v>
      </c>
      <c r="D341" s="71" t="s">
        <v>554</v>
      </c>
      <c r="E341" s="72">
        <v>3.64</v>
      </c>
      <c r="F341" s="73">
        <v>56.9</v>
      </c>
      <c r="G341" s="74" t="s">
        <v>98</v>
      </c>
      <c r="H341" s="75">
        <v>207.12</v>
      </c>
      <c r="I341" s="76">
        <v>1</v>
      </c>
      <c r="J341" s="75">
        <v>207.12</v>
      </c>
      <c r="R341" s="47">
        <v>0</v>
      </c>
      <c r="S341" s="47">
        <v>0</v>
      </c>
      <c r="T341" s="47">
        <v>0</v>
      </c>
      <c r="U341" s="47">
        <v>0</v>
      </c>
    </row>
    <row r="342" spans="1:21" ht="15">
      <c r="C342" s="77" t="s">
        <v>95</v>
      </c>
      <c r="G342" s="263">
        <v>207.12</v>
      </c>
      <c r="H342" s="263"/>
      <c r="I342" s="263">
        <v>207.12</v>
      </c>
      <c r="J342" s="263"/>
      <c r="O342" s="47">
        <v>207.12</v>
      </c>
      <c r="P342" s="47">
        <v>207.12</v>
      </c>
    </row>
    <row r="343" spans="1:21" ht="71.25">
      <c r="A343" s="64" t="s">
        <v>555</v>
      </c>
      <c r="B343" s="65" t="s">
        <v>556</v>
      </c>
      <c r="C343" s="65" t="s">
        <v>557</v>
      </c>
      <c r="D343" s="66" t="s">
        <v>495</v>
      </c>
      <c r="E343" s="45">
        <v>0.28000000000000003</v>
      </c>
      <c r="F343" s="67"/>
      <c r="G343" s="56"/>
      <c r="H343" s="58"/>
      <c r="I343" s="68" t="s">
        <v>98</v>
      </c>
      <c r="J343" s="58"/>
      <c r="R343" s="47">
        <v>63.72</v>
      </c>
      <c r="S343" s="47">
        <v>63.72</v>
      </c>
      <c r="T343" s="47">
        <v>33.380000000000003</v>
      </c>
      <c r="U343" s="47">
        <v>33.380000000000003</v>
      </c>
    </row>
    <row r="344" spans="1:21" ht="14.25">
      <c r="A344" s="64"/>
      <c r="B344" s="65"/>
      <c r="C344" s="65" t="s">
        <v>88</v>
      </c>
      <c r="D344" s="66"/>
      <c r="E344" s="45"/>
      <c r="F344" s="67">
        <v>156.91999999999999</v>
      </c>
      <c r="G344" s="56" t="s">
        <v>451</v>
      </c>
      <c r="H344" s="58">
        <v>60.63</v>
      </c>
      <c r="I344" s="68">
        <v>1</v>
      </c>
      <c r="J344" s="58">
        <v>60.63</v>
      </c>
      <c r="Q344" s="47">
        <v>60.63</v>
      </c>
    </row>
    <row r="345" spans="1:21" ht="14.25">
      <c r="A345" s="64"/>
      <c r="B345" s="65"/>
      <c r="C345" s="65" t="s">
        <v>89</v>
      </c>
      <c r="D345" s="66"/>
      <c r="E345" s="45"/>
      <c r="F345" s="67">
        <v>3.8</v>
      </c>
      <c r="G345" s="56" t="s">
        <v>452</v>
      </c>
      <c r="H345" s="58">
        <v>1.6</v>
      </c>
      <c r="I345" s="68">
        <v>1</v>
      </c>
      <c r="J345" s="58">
        <v>1.6</v>
      </c>
    </row>
    <row r="346" spans="1:21" ht="14.25">
      <c r="A346" s="64"/>
      <c r="B346" s="65"/>
      <c r="C346" s="65" t="s">
        <v>96</v>
      </c>
      <c r="D346" s="66"/>
      <c r="E346" s="45"/>
      <c r="F346" s="67">
        <v>0.14000000000000001</v>
      </c>
      <c r="G346" s="56" t="s">
        <v>452</v>
      </c>
      <c r="H346" s="80">
        <v>0.06</v>
      </c>
      <c r="I346" s="68">
        <v>1</v>
      </c>
      <c r="J346" s="80">
        <v>0.06</v>
      </c>
      <c r="Q346" s="47">
        <v>0.06</v>
      </c>
    </row>
    <row r="347" spans="1:21" ht="14.25">
      <c r="A347" s="64"/>
      <c r="B347" s="65"/>
      <c r="C347" s="65" t="s">
        <v>97</v>
      </c>
      <c r="D347" s="66"/>
      <c r="E347" s="45"/>
      <c r="F347" s="67">
        <v>411.23</v>
      </c>
      <c r="G347" s="56" t="s">
        <v>98</v>
      </c>
      <c r="H347" s="58">
        <v>115.14</v>
      </c>
      <c r="I347" s="68">
        <v>1</v>
      </c>
      <c r="J347" s="58">
        <v>115.14</v>
      </c>
    </row>
    <row r="348" spans="1:21" ht="14.25">
      <c r="A348" s="64"/>
      <c r="B348" s="65"/>
      <c r="C348" s="65" t="s">
        <v>90</v>
      </c>
      <c r="D348" s="66" t="s">
        <v>91</v>
      </c>
      <c r="E348" s="45">
        <v>105</v>
      </c>
      <c r="F348" s="67"/>
      <c r="G348" s="56"/>
      <c r="H348" s="58">
        <v>63.72</v>
      </c>
      <c r="I348" s="68">
        <v>105</v>
      </c>
      <c r="J348" s="58">
        <v>63.72</v>
      </c>
    </row>
    <row r="349" spans="1:21" ht="14.25">
      <c r="A349" s="64"/>
      <c r="B349" s="65"/>
      <c r="C349" s="65" t="s">
        <v>92</v>
      </c>
      <c r="D349" s="66" t="s">
        <v>91</v>
      </c>
      <c r="E349" s="45">
        <v>55</v>
      </c>
      <c r="F349" s="67"/>
      <c r="G349" s="56"/>
      <c r="H349" s="58">
        <v>33.380000000000003</v>
      </c>
      <c r="I349" s="68">
        <v>55</v>
      </c>
      <c r="J349" s="58">
        <v>33.380000000000003</v>
      </c>
    </row>
    <row r="350" spans="1:21" ht="14.25">
      <c r="A350" s="69"/>
      <c r="B350" s="70"/>
      <c r="C350" s="70" t="s">
        <v>93</v>
      </c>
      <c r="D350" s="71" t="s">
        <v>94</v>
      </c>
      <c r="E350" s="72">
        <v>16.5</v>
      </c>
      <c r="F350" s="73"/>
      <c r="G350" s="74" t="s">
        <v>451</v>
      </c>
      <c r="H350" s="75">
        <v>6.3755999999999995</v>
      </c>
      <c r="I350" s="76"/>
      <c r="J350" s="75"/>
    </row>
    <row r="351" spans="1:21" ht="15">
      <c r="C351" s="77" t="s">
        <v>95</v>
      </c>
      <c r="G351" s="263">
        <v>274.47000000000003</v>
      </c>
      <c r="H351" s="263"/>
      <c r="I351" s="263">
        <v>274.47000000000003</v>
      </c>
      <c r="J351" s="263"/>
      <c r="O351" s="79">
        <v>274.47000000000003</v>
      </c>
      <c r="P351" s="79">
        <v>274.47000000000003</v>
      </c>
    </row>
    <row r="352" spans="1:21" ht="71.25">
      <c r="A352" s="64" t="s">
        <v>558</v>
      </c>
      <c r="B352" s="65" t="s">
        <v>559</v>
      </c>
      <c r="C352" s="65" t="s">
        <v>560</v>
      </c>
      <c r="D352" s="66" t="s">
        <v>495</v>
      </c>
      <c r="E352" s="45">
        <v>0.28000000000000003</v>
      </c>
      <c r="F352" s="67"/>
      <c r="G352" s="56"/>
      <c r="H352" s="58"/>
      <c r="I352" s="68" t="s">
        <v>98</v>
      </c>
      <c r="J352" s="58"/>
      <c r="R352" s="47">
        <v>242.59</v>
      </c>
      <c r="S352" s="47">
        <v>242.59</v>
      </c>
      <c r="T352" s="47">
        <v>127.07</v>
      </c>
      <c r="U352" s="47">
        <v>127.07</v>
      </c>
    </row>
    <row r="353" spans="1:21" ht="14.25">
      <c r="A353" s="64"/>
      <c r="B353" s="65"/>
      <c r="C353" s="65" t="s">
        <v>88</v>
      </c>
      <c r="D353" s="66"/>
      <c r="E353" s="45"/>
      <c r="F353" s="67">
        <v>597.54999999999995</v>
      </c>
      <c r="G353" s="56" t="s">
        <v>451</v>
      </c>
      <c r="H353" s="58">
        <v>230.89</v>
      </c>
      <c r="I353" s="68">
        <v>1</v>
      </c>
      <c r="J353" s="58">
        <v>230.89</v>
      </c>
      <c r="Q353" s="47">
        <v>230.89</v>
      </c>
    </row>
    <row r="354" spans="1:21" ht="14.25">
      <c r="A354" s="64"/>
      <c r="B354" s="65"/>
      <c r="C354" s="65" t="s">
        <v>89</v>
      </c>
      <c r="D354" s="66"/>
      <c r="E354" s="45"/>
      <c r="F354" s="67">
        <v>18.260000000000002</v>
      </c>
      <c r="G354" s="56" t="s">
        <v>452</v>
      </c>
      <c r="H354" s="58">
        <v>7.67</v>
      </c>
      <c r="I354" s="68">
        <v>1</v>
      </c>
      <c r="J354" s="58">
        <v>7.67</v>
      </c>
    </row>
    <row r="355" spans="1:21" ht="14.25">
      <c r="A355" s="64"/>
      <c r="B355" s="65"/>
      <c r="C355" s="65" t="s">
        <v>96</v>
      </c>
      <c r="D355" s="66"/>
      <c r="E355" s="45"/>
      <c r="F355" s="67">
        <v>0.35</v>
      </c>
      <c r="G355" s="56" t="s">
        <v>452</v>
      </c>
      <c r="H355" s="80">
        <v>0.15</v>
      </c>
      <c r="I355" s="68">
        <v>1</v>
      </c>
      <c r="J355" s="80">
        <v>0.15</v>
      </c>
      <c r="Q355" s="47">
        <v>0.15</v>
      </c>
    </row>
    <row r="356" spans="1:21" ht="14.25">
      <c r="A356" s="64"/>
      <c r="B356" s="65"/>
      <c r="C356" s="65" t="s">
        <v>97</v>
      </c>
      <c r="D356" s="66"/>
      <c r="E356" s="45"/>
      <c r="F356" s="67">
        <v>1402.7</v>
      </c>
      <c r="G356" s="56" t="s">
        <v>98</v>
      </c>
      <c r="H356" s="58">
        <v>392.76</v>
      </c>
      <c r="I356" s="68">
        <v>1</v>
      </c>
      <c r="J356" s="58">
        <v>392.76</v>
      </c>
    </row>
    <row r="357" spans="1:21" ht="14.25">
      <c r="A357" s="64"/>
      <c r="B357" s="65"/>
      <c r="C357" s="65" t="s">
        <v>90</v>
      </c>
      <c r="D357" s="66" t="s">
        <v>91</v>
      </c>
      <c r="E357" s="45">
        <v>105</v>
      </c>
      <c r="F357" s="67"/>
      <c r="G357" s="56"/>
      <c r="H357" s="58">
        <v>242.59</v>
      </c>
      <c r="I357" s="68">
        <v>105</v>
      </c>
      <c r="J357" s="58">
        <v>242.59</v>
      </c>
    </row>
    <row r="358" spans="1:21" ht="14.25">
      <c r="A358" s="64"/>
      <c r="B358" s="65"/>
      <c r="C358" s="65" t="s">
        <v>92</v>
      </c>
      <c r="D358" s="66" t="s">
        <v>91</v>
      </c>
      <c r="E358" s="45">
        <v>55</v>
      </c>
      <c r="F358" s="67"/>
      <c r="G358" s="56"/>
      <c r="H358" s="58">
        <v>127.07</v>
      </c>
      <c r="I358" s="68">
        <v>55</v>
      </c>
      <c r="J358" s="58">
        <v>127.07</v>
      </c>
    </row>
    <row r="359" spans="1:21" ht="14.25">
      <c r="A359" s="69"/>
      <c r="B359" s="70"/>
      <c r="C359" s="70" t="s">
        <v>93</v>
      </c>
      <c r="D359" s="71" t="s">
        <v>94</v>
      </c>
      <c r="E359" s="72">
        <v>68.37</v>
      </c>
      <c r="F359" s="73"/>
      <c r="G359" s="74" t="s">
        <v>451</v>
      </c>
      <c r="H359" s="75">
        <v>26.418168000000001</v>
      </c>
      <c r="I359" s="76"/>
      <c r="J359" s="75"/>
    </row>
    <row r="360" spans="1:21" ht="15">
      <c r="C360" s="77" t="s">
        <v>95</v>
      </c>
      <c r="G360" s="263">
        <v>1000.9799999999999</v>
      </c>
      <c r="H360" s="263"/>
      <c r="I360" s="263">
        <v>1000.98</v>
      </c>
      <c r="J360" s="263"/>
      <c r="O360" s="79">
        <v>1000.9799999999999</v>
      </c>
      <c r="P360" s="79">
        <v>1000.98</v>
      </c>
    </row>
    <row r="361" spans="1:21" ht="42.75">
      <c r="A361" s="64" t="s">
        <v>561</v>
      </c>
      <c r="B361" s="65" t="s">
        <v>534</v>
      </c>
      <c r="C361" s="65" t="s">
        <v>562</v>
      </c>
      <c r="D361" s="66" t="s">
        <v>536</v>
      </c>
      <c r="E361" s="45">
        <v>0.18</v>
      </c>
      <c r="F361" s="67"/>
      <c r="G361" s="56"/>
      <c r="H361" s="58"/>
      <c r="I361" s="68" t="s">
        <v>98</v>
      </c>
      <c r="J361" s="58"/>
      <c r="R361" s="47">
        <v>26.8</v>
      </c>
      <c r="S361" s="47">
        <v>26.8</v>
      </c>
      <c r="T361" s="47">
        <v>16.34</v>
      </c>
      <c r="U361" s="47">
        <v>16.34</v>
      </c>
    </row>
    <row r="362" spans="1:21" ht="14.25">
      <c r="A362" s="64"/>
      <c r="B362" s="65"/>
      <c r="C362" s="65" t="s">
        <v>88</v>
      </c>
      <c r="D362" s="66"/>
      <c r="E362" s="45"/>
      <c r="F362" s="67">
        <v>87.74</v>
      </c>
      <c r="G362" s="56" t="s">
        <v>451</v>
      </c>
      <c r="H362" s="58">
        <v>21.79</v>
      </c>
      <c r="I362" s="68">
        <v>1</v>
      </c>
      <c r="J362" s="58">
        <v>21.79</v>
      </c>
      <c r="Q362" s="47">
        <v>21.79</v>
      </c>
    </row>
    <row r="363" spans="1:21" ht="14.25">
      <c r="A363" s="64"/>
      <c r="B363" s="65"/>
      <c r="C363" s="65" t="s">
        <v>89</v>
      </c>
      <c r="D363" s="66"/>
      <c r="E363" s="45"/>
      <c r="F363" s="67">
        <v>2.62</v>
      </c>
      <c r="G363" s="56" t="s">
        <v>452</v>
      </c>
      <c r="H363" s="58">
        <v>0.71</v>
      </c>
      <c r="I363" s="68">
        <v>1</v>
      </c>
      <c r="J363" s="58">
        <v>0.71</v>
      </c>
    </row>
    <row r="364" spans="1:21" ht="14.25">
      <c r="A364" s="64"/>
      <c r="B364" s="65"/>
      <c r="C364" s="65" t="s">
        <v>97</v>
      </c>
      <c r="D364" s="66"/>
      <c r="E364" s="45"/>
      <c r="F364" s="67">
        <v>1285.3499999999999</v>
      </c>
      <c r="G364" s="56" t="s">
        <v>98</v>
      </c>
      <c r="H364" s="58">
        <v>231.36</v>
      </c>
      <c r="I364" s="68">
        <v>1</v>
      </c>
      <c r="J364" s="58">
        <v>231.36</v>
      </c>
    </row>
    <row r="365" spans="1:21" ht="14.25">
      <c r="A365" s="64"/>
      <c r="B365" s="65"/>
      <c r="C365" s="65" t="s">
        <v>90</v>
      </c>
      <c r="D365" s="66" t="s">
        <v>91</v>
      </c>
      <c r="E365" s="45">
        <v>123</v>
      </c>
      <c r="F365" s="67"/>
      <c r="G365" s="56"/>
      <c r="H365" s="58">
        <v>26.8</v>
      </c>
      <c r="I365" s="68">
        <v>123</v>
      </c>
      <c r="J365" s="58">
        <v>26.8</v>
      </c>
    </row>
    <row r="366" spans="1:21" ht="14.25">
      <c r="A366" s="64"/>
      <c r="B366" s="65"/>
      <c r="C366" s="65" t="s">
        <v>92</v>
      </c>
      <c r="D366" s="66" t="s">
        <v>91</v>
      </c>
      <c r="E366" s="45">
        <v>75</v>
      </c>
      <c r="F366" s="67"/>
      <c r="G366" s="56"/>
      <c r="H366" s="58">
        <v>16.34</v>
      </c>
      <c r="I366" s="68">
        <v>75</v>
      </c>
      <c r="J366" s="58">
        <v>16.34</v>
      </c>
    </row>
    <row r="367" spans="1:21" ht="14.25">
      <c r="A367" s="69"/>
      <c r="B367" s="70"/>
      <c r="C367" s="70" t="s">
        <v>93</v>
      </c>
      <c r="D367" s="71" t="s">
        <v>94</v>
      </c>
      <c r="E367" s="72">
        <v>8.99</v>
      </c>
      <c r="F367" s="73"/>
      <c r="G367" s="74" t="s">
        <v>451</v>
      </c>
      <c r="H367" s="75">
        <v>2.2331159999999999</v>
      </c>
      <c r="I367" s="76"/>
      <c r="J367" s="75"/>
    </row>
    <row r="368" spans="1:21" ht="15">
      <c r="C368" s="77" t="s">
        <v>95</v>
      </c>
      <c r="G368" s="263">
        <v>297</v>
      </c>
      <c r="H368" s="263"/>
      <c r="I368" s="263">
        <v>297</v>
      </c>
      <c r="J368" s="263"/>
      <c r="O368" s="79">
        <v>297</v>
      </c>
      <c r="P368" s="79">
        <v>297</v>
      </c>
    </row>
    <row r="370" spans="1:32" ht="15">
      <c r="A370" s="261" t="s">
        <v>563</v>
      </c>
      <c r="B370" s="261"/>
      <c r="C370" s="261"/>
      <c r="D370" s="261"/>
      <c r="E370" s="261"/>
      <c r="F370" s="261"/>
      <c r="G370" s="263">
        <v>4412.2199999999993</v>
      </c>
      <c r="H370" s="263"/>
      <c r="I370" s="263">
        <v>4412.2199999999993</v>
      </c>
      <c r="J370" s="263"/>
      <c r="AF370" s="85" t="s">
        <v>563</v>
      </c>
    </row>
    <row r="374" spans="1:32" ht="16.5">
      <c r="A374" s="264" t="s">
        <v>564</v>
      </c>
      <c r="B374" s="264"/>
      <c r="C374" s="264"/>
      <c r="D374" s="264"/>
      <c r="E374" s="264"/>
      <c r="F374" s="264"/>
      <c r="G374" s="264"/>
      <c r="H374" s="264"/>
      <c r="I374" s="264"/>
      <c r="J374" s="264"/>
      <c r="AE374" s="63" t="s">
        <v>564</v>
      </c>
    </row>
    <row r="375" spans="1:32" ht="42.75">
      <c r="A375" s="64" t="s">
        <v>565</v>
      </c>
      <c r="B375" s="65" t="s">
        <v>566</v>
      </c>
      <c r="C375" s="65" t="s">
        <v>567</v>
      </c>
      <c r="D375" s="66" t="s">
        <v>568</v>
      </c>
      <c r="E375" s="45">
        <v>9.8000000000000004E-2</v>
      </c>
      <c r="F375" s="67"/>
      <c r="G375" s="56"/>
      <c r="H375" s="58"/>
      <c r="I375" s="68" t="s">
        <v>98</v>
      </c>
      <c r="J375" s="58"/>
      <c r="R375" s="47">
        <v>94.18</v>
      </c>
      <c r="S375" s="47">
        <v>94.18</v>
      </c>
      <c r="T375" s="47">
        <v>52.97</v>
      </c>
      <c r="U375" s="47">
        <v>52.97</v>
      </c>
    </row>
    <row r="376" spans="1:32" ht="14.25">
      <c r="A376" s="64"/>
      <c r="B376" s="65"/>
      <c r="C376" s="65" t="s">
        <v>88</v>
      </c>
      <c r="D376" s="66"/>
      <c r="E376" s="45"/>
      <c r="F376" s="67">
        <v>1201.2</v>
      </c>
      <c r="G376" s="56" t="s">
        <v>98</v>
      </c>
      <c r="H376" s="58">
        <v>117.72</v>
      </c>
      <c r="I376" s="68">
        <v>1</v>
      </c>
      <c r="J376" s="58">
        <v>117.72</v>
      </c>
      <c r="Q376" s="47">
        <v>117.72</v>
      </c>
    </row>
    <row r="377" spans="1:32" ht="14.25">
      <c r="A377" s="64"/>
      <c r="B377" s="65"/>
      <c r="C377" s="65" t="s">
        <v>90</v>
      </c>
      <c r="D377" s="66" t="s">
        <v>91</v>
      </c>
      <c r="E377" s="45">
        <v>80</v>
      </c>
      <c r="F377" s="67"/>
      <c r="G377" s="56"/>
      <c r="H377" s="58">
        <v>94.18</v>
      </c>
      <c r="I377" s="68">
        <v>80</v>
      </c>
      <c r="J377" s="58">
        <v>94.18</v>
      </c>
    </row>
    <row r="378" spans="1:32" ht="14.25">
      <c r="A378" s="64"/>
      <c r="B378" s="65"/>
      <c r="C378" s="65" t="s">
        <v>92</v>
      </c>
      <c r="D378" s="66" t="s">
        <v>91</v>
      </c>
      <c r="E378" s="45">
        <v>45</v>
      </c>
      <c r="F378" s="67"/>
      <c r="G378" s="56"/>
      <c r="H378" s="58">
        <v>52.97</v>
      </c>
      <c r="I378" s="68">
        <v>45</v>
      </c>
      <c r="J378" s="58">
        <v>52.97</v>
      </c>
    </row>
    <row r="379" spans="1:32" ht="14.25">
      <c r="A379" s="69"/>
      <c r="B379" s="70"/>
      <c r="C379" s="70" t="s">
        <v>93</v>
      </c>
      <c r="D379" s="71" t="s">
        <v>94</v>
      </c>
      <c r="E379" s="72">
        <v>154</v>
      </c>
      <c r="F379" s="73"/>
      <c r="G379" s="74" t="s">
        <v>98</v>
      </c>
      <c r="H379" s="75">
        <v>15.092000000000001</v>
      </c>
      <c r="I379" s="76"/>
      <c r="J379" s="75"/>
    </row>
    <row r="380" spans="1:32" ht="15">
      <c r="C380" s="77" t="s">
        <v>95</v>
      </c>
      <c r="G380" s="263">
        <v>264.87</v>
      </c>
      <c r="H380" s="263"/>
      <c r="I380" s="263">
        <v>264.87</v>
      </c>
      <c r="J380" s="263"/>
      <c r="O380" s="79">
        <v>264.87</v>
      </c>
      <c r="P380" s="79">
        <v>264.87</v>
      </c>
    </row>
    <row r="381" spans="1:32" ht="28.5">
      <c r="A381" s="64" t="s">
        <v>569</v>
      </c>
      <c r="B381" s="65" t="s">
        <v>570</v>
      </c>
      <c r="C381" s="65" t="s">
        <v>571</v>
      </c>
      <c r="D381" s="66" t="s">
        <v>568</v>
      </c>
      <c r="E381" s="45">
        <v>3.4000000000000002E-2</v>
      </c>
      <c r="F381" s="67"/>
      <c r="G381" s="56"/>
      <c r="H381" s="58"/>
      <c r="I381" s="68" t="s">
        <v>98</v>
      </c>
      <c r="J381" s="58"/>
      <c r="R381" s="47">
        <v>19.829999999999998</v>
      </c>
      <c r="S381" s="47">
        <v>19.829999999999998</v>
      </c>
      <c r="T381" s="47">
        <v>11.16</v>
      </c>
      <c r="U381" s="47">
        <v>11.16</v>
      </c>
    </row>
    <row r="382" spans="1:32" ht="14.25">
      <c r="A382" s="64"/>
      <c r="B382" s="65"/>
      <c r="C382" s="65" t="s">
        <v>88</v>
      </c>
      <c r="D382" s="66"/>
      <c r="E382" s="45"/>
      <c r="F382" s="67">
        <v>729</v>
      </c>
      <c r="G382" s="56" t="s">
        <v>98</v>
      </c>
      <c r="H382" s="58">
        <v>24.79</v>
      </c>
      <c r="I382" s="68">
        <v>1</v>
      </c>
      <c r="J382" s="58">
        <v>24.79</v>
      </c>
      <c r="Q382" s="47">
        <v>24.79</v>
      </c>
    </row>
    <row r="383" spans="1:32" ht="14.25">
      <c r="A383" s="64"/>
      <c r="B383" s="65"/>
      <c r="C383" s="65" t="s">
        <v>90</v>
      </c>
      <c r="D383" s="66" t="s">
        <v>91</v>
      </c>
      <c r="E383" s="45">
        <v>80</v>
      </c>
      <c r="F383" s="67"/>
      <c r="G383" s="56"/>
      <c r="H383" s="58">
        <v>19.829999999999998</v>
      </c>
      <c r="I383" s="68">
        <v>80</v>
      </c>
      <c r="J383" s="58">
        <v>19.829999999999998</v>
      </c>
    </row>
    <row r="384" spans="1:32" ht="14.25">
      <c r="A384" s="64"/>
      <c r="B384" s="65"/>
      <c r="C384" s="65" t="s">
        <v>92</v>
      </c>
      <c r="D384" s="66" t="s">
        <v>91</v>
      </c>
      <c r="E384" s="45">
        <v>45</v>
      </c>
      <c r="F384" s="67"/>
      <c r="G384" s="56"/>
      <c r="H384" s="58">
        <v>11.16</v>
      </c>
      <c r="I384" s="68">
        <v>45</v>
      </c>
      <c r="J384" s="58">
        <v>11.16</v>
      </c>
    </row>
    <row r="385" spans="1:21" ht="14.25">
      <c r="A385" s="69"/>
      <c r="B385" s="70"/>
      <c r="C385" s="70" t="s">
        <v>93</v>
      </c>
      <c r="D385" s="71" t="s">
        <v>94</v>
      </c>
      <c r="E385" s="72">
        <v>97.2</v>
      </c>
      <c r="F385" s="73"/>
      <c r="G385" s="74" t="s">
        <v>98</v>
      </c>
      <c r="H385" s="75">
        <v>3.3048000000000002</v>
      </c>
      <c r="I385" s="76"/>
      <c r="J385" s="75"/>
    </row>
    <row r="386" spans="1:21" ht="15">
      <c r="C386" s="77" t="s">
        <v>95</v>
      </c>
      <c r="G386" s="263">
        <v>55.78</v>
      </c>
      <c r="H386" s="263"/>
      <c r="I386" s="263">
        <v>55.78</v>
      </c>
      <c r="J386" s="263"/>
      <c r="O386" s="79">
        <v>55.78</v>
      </c>
      <c r="P386" s="79">
        <v>55.78</v>
      </c>
    </row>
    <row r="387" spans="1:21" ht="28.5">
      <c r="A387" s="64" t="s">
        <v>572</v>
      </c>
      <c r="B387" s="65" t="s">
        <v>573</v>
      </c>
      <c r="C387" s="65" t="s">
        <v>574</v>
      </c>
      <c r="D387" s="66" t="s">
        <v>575</v>
      </c>
      <c r="E387" s="45">
        <v>0.9</v>
      </c>
      <c r="F387" s="67"/>
      <c r="G387" s="56"/>
      <c r="H387" s="58"/>
      <c r="I387" s="68" t="s">
        <v>98</v>
      </c>
      <c r="J387" s="58"/>
      <c r="R387" s="47">
        <v>23.97</v>
      </c>
      <c r="S387" s="47">
        <v>23.97</v>
      </c>
      <c r="T387" s="47">
        <v>15.72</v>
      </c>
      <c r="U387" s="47">
        <v>15.72</v>
      </c>
    </row>
    <row r="388" spans="1:21" ht="14.25">
      <c r="A388" s="64"/>
      <c r="B388" s="65"/>
      <c r="C388" s="65" t="s">
        <v>88</v>
      </c>
      <c r="D388" s="66"/>
      <c r="E388" s="45"/>
      <c r="F388" s="67">
        <v>18.79</v>
      </c>
      <c r="G388" s="56" t="s">
        <v>98</v>
      </c>
      <c r="H388" s="58">
        <v>16.91</v>
      </c>
      <c r="I388" s="68">
        <v>1</v>
      </c>
      <c r="J388" s="58">
        <v>16.91</v>
      </c>
      <c r="Q388" s="47">
        <v>16.91</v>
      </c>
    </row>
    <row r="389" spans="1:21" ht="14.25">
      <c r="A389" s="64"/>
      <c r="B389" s="65"/>
      <c r="C389" s="65" t="s">
        <v>89</v>
      </c>
      <c r="D389" s="66"/>
      <c r="E389" s="45"/>
      <c r="F389" s="67">
        <v>26.36</v>
      </c>
      <c r="G389" s="56" t="s">
        <v>98</v>
      </c>
      <c r="H389" s="58">
        <v>23.72</v>
      </c>
      <c r="I389" s="68">
        <v>1</v>
      </c>
      <c r="J389" s="58">
        <v>23.72</v>
      </c>
    </row>
    <row r="390" spans="1:21" ht="14.25">
      <c r="A390" s="64"/>
      <c r="B390" s="65"/>
      <c r="C390" s="65" t="s">
        <v>96</v>
      </c>
      <c r="D390" s="66"/>
      <c r="E390" s="45"/>
      <c r="F390" s="67">
        <v>3.04</v>
      </c>
      <c r="G390" s="56" t="s">
        <v>98</v>
      </c>
      <c r="H390" s="80">
        <v>2.74</v>
      </c>
      <c r="I390" s="68">
        <v>1</v>
      </c>
      <c r="J390" s="80">
        <v>2.74</v>
      </c>
      <c r="Q390" s="47">
        <v>2.74</v>
      </c>
    </row>
    <row r="391" spans="1:21" ht="14.25">
      <c r="A391" s="64"/>
      <c r="B391" s="65"/>
      <c r="C391" s="65" t="s">
        <v>97</v>
      </c>
      <c r="D391" s="66"/>
      <c r="E391" s="45"/>
      <c r="F391" s="67">
        <v>72.349999999999994</v>
      </c>
      <c r="G391" s="56" t="s">
        <v>98</v>
      </c>
      <c r="H391" s="58">
        <v>65.12</v>
      </c>
      <c r="I391" s="68">
        <v>1</v>
      </c>
      <c r="J391" s="58">
        <v>65.12</v>
      </c>
    </row>
    <row r="392" spans="1:21" ht="14.25">
      <c r="A392" s="64"/>
      <c r="B392" s="65"/>
      <c r="C392" s="65" t="s">
        <v>90</v>
      </c>
      <c r="D392" s="66" t="s">
        <v>91</v>
      </c>
      <c r="E392" s="45">
        <v>122</v>
      </c>
      <c r="F392" s="67"/>
      <c r="G392" s="56"/>
      <c r="H392" s="58">
        <v>23.97</v>
      </c>
      <c r="I392" s="68">
        <v>122</v>
      </c>
      <c r="J392" s="58">
        <v>23.97</v>
      </c>
    </row>
    <row r="393" spans="1:21" ht="14.25">
      <c r="A393" s="64"/>
      <c r="B393" s="65"/>
      <c r="C393" s="65" t="s">
        <v>92</v>
      </c>
      <c r="D393" s="66" t="s">
        <v>91</v>
      </c>
      <c r="E393" s="45">
        <v>80</v>
      </c>
      <c r="F393" s="67"/>
      <c r="G393" s="56"/>
      <c r="H393" s="58">
        <v>15.72</v>
      </c>
      <c r="I393" s="68">
        <v>80</v>
      </c>
      <c r="J393" s="58">
        <v>15.72</v>
      </c>
    </row>
    <row r="394" spans="1:21" ht="14.25">
      <c r="A394" s="69"/>
      <c r="B394" s="70"/>
      <c r="C394" s="70" t="s">
        <v>93</v>
      </c>
      <c r="D394" s="71" t="s">
        <v>94</v>
      </c>
      <c r="E394" s="72">
        <v>2.2999999999999998</v>
      </c>
      <c r="F394" s="73"/>
      <c r="G394" s="74" t="s">
        <v>98</v>
      </c>
      <c r="H394" s="75">
        <v>2.0699999999999998</v>
      </c>
      <c r="I394" s="76"/>
      <c r="J394" s="75"/>
    </row>
    <row r="395" spans="1:21" ht="15">
      <c r="C395" s="77" t="s">
        <v>95</v>
      </c>
      <c r="G395" s="263">
        <v>145.44</v>
      </c>
      <c r="H395" s="263"/>
      <c r="I395" s="263">
        <v>145.44</v>
      </c>
      <c r="J395" s="263"/>
      <c r="O395" s="79">
        <v>145.44</v>
      </c>
      <c r="P395" s="79">
        <v>145.44</v>
      </c>
    </row>
    <row r="396" spans="1:21" ht="28.5">
      <c r="A396" s="64" t="s">
        <v>576</v>
      </c>
      <c r="B396" s="65" t="s">
        <v>577</v>
      </c>
      <c r="C396" s="65" t="s">
        <v>578</v>
      </c>
      <c r="D396" s="66" t="s">
        <v>575</v>
      </c>
      <c r="E396" s="45">
        <v>0.9</v>
      </c>
      <c r="F396" s="67"/>
      <c r="G396" s="56"/>
      <c r="H396" s="58"/>
      <c r="I396" s="68" t="s">
        <v>98</v>
      </c>
      <c r="J396" s="58"/>
      <c r="R396" s="47">
        <v>27.63</v>
      </c>
      <c r="S396" s="47">
        <v>27.63</v>
      </c>
      <c r="T396" s="47">
        <v>18.12</v>
      </c>
      <c r="U396" s="47">
        <v>18.12</v>
      </c>
    </row>
    <row r="397" spans="1:21" ht="14.25">
      <c r="A397" s="64"/>
      <c r="B397" s="65"/>
      <c r="C397" s="65" t="s">
        <v>88</v>
      </c>
      <c r="D397" s="66"/>
      <c r="E397" s="45"/>
      <c r="F397" s="67">
        <v>19.61</v>
      </c>
      <c r="G397" s="56" t="s">
        <v>98</v>
      </c>
      <c r="H397" s="58">
        <v>17.649999999999999</v>
      </c>
      <c r="I397" s="68">
        <v>1</v>
      </c>
      <c r="J397" s="58">
        <v>17.649999999999999</v>
      </c>
      <c r="Q397" s="47">
        <v>17.649999999999999</v>
      </c>
    </row>
    <row r="398" spans="1:21" ht="14.25">
      <c r="A398" s="64"/>
      <c r="B398" s="65"/>
      <c r="C398" s="65" t="s">
        <v>89</v>
      </c>
      <c r="D398" s="66"/>
      <c r="E398" s="45"/>
      <c r="F398" s="67">
        <v>49.14</v>
      </c>
      <c r="G398" s="56" t="s">
        <v>98</v>
      </c>
      <c r="H398" s="58">
        <v>44.23</v>
      </c>
      <c r="I398" s="68">
        <v>1</v>
      </c>
      <c r="J398" s="58">
        <v>44.23</v>
      </c>
    </row>
    <row r="399" spans="1:21" ht="14.25">
      <c r="A399" s="64"/>
      <c r="B399" s="65"/>
      <c r="C399" s="65" t="s">
        <v>96</v>
      </c>
      <c r="D399" s="66"/>
      <c r="E399" s="45"/>
      <c r="F399" s="67">
        <v>5.56</v>
      </c>
      <c r="G399" s="56" t="s">
        <v>98</v>
      </c>
      <c r="H399" s="80">
        <v>5</v>
      </c>
      <c r="I399" s="68">
        <v>1</v>
      </c>
      <c r="J399" s="80">
        <v>5</v>
      </c>
      <c r="Q399" s="47">
        <v>5</v>
      </c>
    </row>
    <row r="400" spans="1:21" ht="14.25">
      <c r="A400" s="64"/>
      <c r="B400" s="65"/>
      <c r="C400" s="65" t="s">
        <v>97</v>
      </c>
      <c r="D400" s="66"/>
      <c r="E400" s="45"/>
      <c r="F400" s="67">
        <v>170.77</v>
      </c>
      <c r="G400" s="56" t="s">
        <v>98</v>
      </c>
      <c r="H400" s="58">
        <v>153.69</v>
      </c>
      <c r="I400" s="68">
        <v>1</v>
      </c>
      <c r="J400" s="58">
        <v>153.69</v>
      </c>
    </row>
    <row r="401" spans="1:21" ht="14.25">
      <c r="A401" s="64"/>
      <c r="B401" s="65"/>
      <c r="C401" s="65" t="s">
        <v>90</v>
      </c>
      <c r="D401" s="66" t="s">
        <v>91</v>
      </c>
      <c r="E401" s="45">
        <v>122</v>
      </c>
      <c r="F401" s="67"/>
      <c r="G401" s="56"/>
      <c r="H401" s="58">
        <v>27.63</v>
      </c>
      <c r="I401" s="68">
        <v>122</v>
      </c>
      <c r="J401" s="58">
        <v>27.63</v>
      </c>
    </row>
    <row r="402" spans="1:21" ht="14.25">
      <c r="A402" s="64"/>
      <c r="B402" s="65"/>
      <c r="C402" s="65" t="s">
        <v>92</v>
      </c>
      <c r="D402" s="66" t="s">
        <v>91</v>
      </c>
      <c r="E402" s="45">
        <v>80</v>
      </c>
      <c r="F402" s="67"/>
      <c r="G402" s="56"/>
      <c r="H402" s="58">
        <v>18.12</v>
      </c>
      <c r="I402" s="68">
        <v>80</v>
      </c>
      <c r="J402" s="58">
        <v>18.12</v>
      </c>
    </row>
    <row r="403" spans="1:21" ht="14.25">
      <c r="A403" s="69"/>
      <c r="B403" s="70"/>
      <c r="C403" s="70" t="s">
        <v>93</v>
      </c>
      <c r="D403" s="71" t="s">
        <v>94</v>
      </c>
      <c r="E403" s="72">
        <v>2.4</v>
      </c>
      <c r="F403" s="73"/>
      <c r="G403" s="74" t="s">
        <v>98</v>
      </c>
      <c r="H403" s="75">
        <v>2.16</v>
      </c>
      <c r="I403" s="76"/>
      <c r="J403" s="75"/>
    </row>
    <row r="404" spans="1:21" ht="15">
      <c r="C404" s="77" t="s">
        <v>95</v>
      </c>
      <c r="G404" s="263">
        <v>261.32</v>
      </c>
      <c r="H404" s="263"/>
      <c r="I404" s="263">
        <v>261.32</v>
      </c>
      <c r="J404" s="263"/>
      <c r="O404" s="79">
        <v>261.32</v>
      </c>
      <c r="P404" s="79">
        <v>261.32</v>
      </c>
    </row>
    <row r="405" spans="1:21" ht="99.75">
      <c r="A405" s="64" t="s">
        <v>579</v>
      </c>
      <c r="B405" s="65" t="s">
        <v>580</v>
      </c>
      <c r="C405" s="65" t="s">
        <v>581</v>
      </c>
      <c r="D405" s="66" t="s">
        <v>582</v>
      </c>
      <c r="E405" s="45">
        <v>6.4000000000000001E-2</v>
      </c>
      <c r="F405" s="67"/>
      <c r="G405" s="56"/>
      <c r="H405" s="58"/>
      <c r="I405" s="68" t="s">
        <v>98</v>
      </c>
      <c r="J405" s="58"/>
      <c r="R405" s="47">
        <v>478.81</v>
      </c>
      <c r="S405" s="47">
        <v>478.81</v>
      </c>
      <c r="T405" s="47">
        <v>296.41000000000003</v>
      </c>
      <c r="U405" s="47">
        <v>296.41000000000003</v>
      </c>
    </row>
    <row r="406" spans="1:21" ht="14.25">
      <c r="A406" s="64"/>
      <c r="B406" s="65"/>
      <c r="C406" s="65" t="s">
        <v>88</v>
      </c>
      <c r="D406" s="66"/>
      <c r="E406" s="45"/>
      <c r="F406" s="67">
        <v>6703.56</v>
      </c>
      <c r="G406" s="56" t="s">
        <v>98</v>
      </c>
      <c r="H406" s="58">
        <v>429.03</v>
      </c>
      <c r="I406" s="68">
        <v>1</v>
      </c>
      <c r="J406" s="58">
        <v>429.03</v>
      </c>
      <c r="Q406" s="47">
        <v>429.03</v>
      </c>
    </row>
    <row r="407" spans="1:21" ht="14.25">
      <c r="A407" s="64"/>
      <c r="B407" s="65"/>
      <c r="C407" s="65" t="s">
        <v>89</v>
      </c>
      <c r="D407" s="66"/>
      <c r="E407" s="45"/>
      <c r="F407" s="67">
        <v>2883.5</v>
      </c>
      <c r="G407" s="56" t="s">
        <v>98</v>
      </c>
      <c r="H407" s="58">
        <v>184.54</v>
      </c>
      <c r="I407" s="68">
        <v>1</v>
      </c>
      <c r="J407" s="58">
        <v>184.54</v>
      </c>
    </row>
    <row r="408" spans="1:21" ht="14.25">
      <c r="A408" s="64"/>
      <c r="B408" s="65"/>
      <c r="C408" s="65" t="s">
        <v>96</v>
      </c>
      <c r="D408" s="66"/>
      <c r="E408" s="45"/>
      <c r="F408" s="67">
        <v>421.61</v>
      </c>
      <c r="G408" s="56" t="s">
        <v>98</v>
      </c>
      <c r="H408" s="80">
        <v>26.98</v>
      </c>
      <c r="I408" s="68">
        <v>1</v>
      </c>
      <c r="J408" s="80">
        <v>26.98</v>
      </c>
      <c r="Q408" s="47">
        <v>26.98</v>
      </c>
    </row>
    <row r="409" spans="1:21" ht="14.25">
      <c r="A409" s="64"/>
      <c r="B409" s="65"/>
      <c r="C409" s="65" t="s">
        <v>97</v>
      </c>
      <c r="D409" s="66"/>
      <c r="E409" s="45"/>
      <c r="F409" s="67">
        <v>98077.29</v>
      </c>
      <c r="G409" s="56" t="s">
        <v>98</v>
      </c>
      <c r="H409" s="58">
        <v>6276.95</v>
      </c>
      <c r="I409" s="68">
        <v>1</v>
      </c>
      <c r="J409" s="58">
        <v>6276.95</v>
      </c>
    </row>
    <row r="410" spans="1:21" ht="14.25">
      <c r="A410" s="64"/>
      <c r="B410" s="65"/>
      <c r="C410" s="65" t="s">
        <v>90</v>
      </c>
      <c r="D410" s="66" t="s">
        <v>91</v>
      </c>
      <c r="E410" s="45">
        <v>105</v>
      </c>
      <c r="F410" s="67"/>
      <c r="G410" s="56"/>
      <c r="H410" s="58">
        <v>478.81</v>
      </c>
      <c r="I410" s="68">
        <v>105</v>
      </c>
      <c r="J410" s="58">
        <v>478.81</v>
      </c>
    </row>
    <row r="411" spans="1:21" ht="14.25">
      <c r="A411" s="64"/>
      <c r="B411" s="65"/>
      <c r="C411" s="65" t="s">
        <v>92</v>
      </c>
      <c r="D411" s="66" t="s">
        <v>91</v>
      </c>
      <c r="E411" s="45">
        <v>65</v>
      </c>
      <c r="F411" s="67"/>
      <c r="G411" s="56"/>
      <c r="H411" s="58">
        <v>296.41000000000003</v>
      </c>
      <c r="I411" s="68">
        <v>65</v>
      </c>
      <c r="J411" s="58">
        <v>296.41000000000003</v>
      </c>
    </row>
    <row r="412" spans="1:21" ht="14.25">
      <c r="A412" s="69"/>
      <c r="B412" s="70"/>
      <c r="C412" s="70" t="s">
        <v>93</v>
      </c>
      <c r="D412" s="71" t="s">
        <v>94</v>
      </c>
      <c r="E412" s="72">
        <v>785.88</v>
      </c>
      <c r="F412" s="73"/>
      <c r="G412" s="74" t="s">
        <v>98</v>
      </c>
      <c r="H412" s="75">
        <v>50.296320000000001</v>
      </c>
      <c r="I412" s="76"/>
      <c r="J412" s="75"/>
    </row>
    <row r="413" spans="1:21" ht="15">
      <c r="C413" s="77" t="s">
        <v>95</v>
      </c>
      <c r="G413" s="263">
        <v>7665.74</v>
      </c>
      <c r="H413" s="263"/>
      <c r="I413" s="263">
        <v>7665.7400000000007</v>
      </c>
      <c r="J413" s="263"/>
      <c r="O413" s="79">
        <v>7665.74</v>
      </c>
      <c r="P413" s="79">
        <v>7665.7400000000007</v>
      </c>
    </row>
    <row r="414" spans="1:21" ht="71.25">
      <c r="A414" s="64" t="s">
        <v>583</v>
      </c>
      <c r="B414" s="65" t="s">
        <v>584</v>
      </c>
      <c r="C414" s="65" t="s">
        <v>585</v>
      </c>
      <c r="D414" s="66" t="s">
        <v>586</v>
      </c>
      <c r="E414" s="45">
        <v>0.26</v>
      </c>
      <c r="F414" s="67"/>
      <c r="G414" s="56"/>
      <c r="H414" s="58"/>
      <c r="I414" s="68" t="s">
        <v>98</v>
      </c>
      <c r="J414" s="58"/>
      <c r="R414" s="47">
        <v>258.58</v>
      </c>
      <c r="S414" s="47">
        <v>258.58</v>
      </c>
      <c r="T414" s="47">
        <v>169.56</v>
      </c>
      <c r="U414" s="47">
        <v>169.56</v>
      </c>
    </row>
    <row r="415" spans="1:21" ht="14.25">
      <c r="A415" s="64"/>
      <c r="B415" s="65"/>
      <c r="C415" s="65" t="s">
        <v>88</v>
      </c>
      <c r="D415" s="66"/>
      <c r="E415" s="45"/>
      <c r="F415" s="67">
        <v>815.18</v>
      </c>
      <c r="G415" s="56" t="s">
        <v>98</v>
      </c>
      <c r="H415" s="58">
        <v>211.95</v>
      </c>
      <c r="I415" s="68">
        <v>1</v>
      </c>
      <c r="J415" s="58">
        <v>211.95</v>
      </c>
      <c r="Q415" s="47">
        <v>211.95</v>
      </c>
    </row>
    <row r="416" spans="1:21" ht="14.25">
      <c r="A416" s="64"/>
      <c r="B416" s="65"/>
      <c r="C416" s="65" t="s">
        <v>89</v>
      </c>
      <c r="D416" s="66"/>
      <c r="E416" s="45"/>
      <c r="F416" s="67">
        <v>34.869999999999997</v>
      </c>
      <c r="G416" s="56" t="s">
        <v>98</v>
      </c>
      <c r="H416" s="58">
        <v>9.07</v>
      </c>
      <c r="I416" s="68">
        <v>1</v>
      </c>
      <c r="J416" s="58">
        <v>9.07</v>
      </c>
    </row>
    <row r="417" spans="1:21" ht="14.25">
      <c r="A417" s="64"/>
      <c r="B417" s="65"/>
      <c r="C417" s="65" t="s">
        <v>97</v>
      </c>
      <c r="D417" s="66"/>
      <c r="E417" s="45"/>
      <c r="F417" s="67">
        <v>1528.88</v>
      </c>
      <c r="G417" s="56" t="s">
        <v>98</v>
      </c>
      <c r="H417" s="58">
        <v>397.51</v>
      </c>
      <c r="I417" s="68">
        <v>1</v>
      </c>
      <c r="J417" s="58">
        <v>397.51</v>
      </c>
    </row>
    <row r="418" spans="1:21" ht="14.25">
      <c r="A418" s="64"/>
      <c r="B418" s="65"/>
      <c r="C418" s="65" t="s">
        <v>90</v>
      </c>
      <c r="D418" s="66" t="s">
        <v>91</v>
      </c>
      <c r="E418" s="45">
        <v>122</v>
      </c>
      <c r="F418" s="67"/>
      <c r="G418" s="56"/>
      <c r="H418" s="58">
        <v>258.58</v>
      </c>
      <c r="I418" s="68">
        <v>122</v>
      </c>
      <c r="J418" s="58">
        <v>258.58</v>
      </c>
    </row>
    <row r="419" spans="1:21" ht="14.25">
      <c r="A419" s="64"/>
      <c r="B419" s="65"/>
      <c r="C419" s="65" t="s">
        <v>92</v>
      </c>
      <c r="D419" s="66" t="s">
        <v>91</v>
      </c>
      <c r="E419" s="45">
        <v>80</v>
      </c>
      <c r="F419" s="67"/>
      <c r="G419" s="56"/>
      <c r="H419" s="58">
        <v>169.56</v>
      </c>
      <c r="I419" s="68">
        <v>80</v>
      </c>
      <c r="J419" s="58">
        <v>169.56</v>
      </c>
    </row>
    <row r="420" spans="1:21" ht="14.25">
      <c r="A420" s="69"/>
      <c r="B420" s="70"/>
      <c r="C420" s="70" t="s">
        <v>93</v>
      </c>
      <c r="D420" s="71" t="s">
        <v>94</v>
      </c>
      <c r="E420" s="72">
        <v>88.8</v>
      </c>
      <c r="F420" s="73"/>
      <c r="G420" s="74" t="s">
        <v>98</v>
      </c>
      <c r="H420" s="75">
        <v>23.088000000000001</v>
      </c>
      <c r="I420" s="76"/>
      <c r="J420" s="75"/>
    </row>
    <row r="421" spans="1:21" ht="15">
      <c r="C421" s="77" t="s">
        <v>95</v>
      </c>
      <c r="G421" s="263">
        <v>1046.67</v>
      </c>
      <c r="H421" s="263"/>
      <c r="I421" s="263">
        <v>1046.67</v>
      </c>
      <c r="J421" s="263"/>
      <c r="O421" s="79">
        <v>1046.67</v>
      </c>
      <c r="P421" s="79">
        <v>1046.67</v>
      </c>
    </row>
    <row r="422" spans="1:21" ht="57">
      <c r="A422" s="64" t="s">
        <v>587</v>
      </c>
      <c r="B422" s="65" t="s">
        <v>588</v>
      </c>
      <c r="C422" s="65" t="s">
        <v>589</v>
      </c>
      <c r="D422" s="66" t="s">
        <v>590</v>
      </c>
      <c r="E422" s="45">
        <v>2.1</v>
      </c>
      <c r="F422" s="67"/>
      <c r="G422" s="56"/>
      <c r="H422" s="58"/>
      <c r="I422" s="68" t="s">
        <v>98</v>
      </c>
      <c r="J422" s="58"/>
      <c r="R422" s="47">
        <v>1277.96</v>
      </c>
      <c r="S422" s="47">
        <v>1277.96</v>
      </c>
      <c r="T422" s="47">
        <v>774.52</v>
      </c>
      <c r="U422" s="47">
        <v>774.52</v>
      </c>
    </row>
    <row r="423" spans="1:21" ht="14.25">
      <c r="A423" s="64"/>
      <c r="B423" s="65"/>
      <c r="C423" s="65" t="s">
        <v>88</v>
      </c>
      <c r="D423" s="66"/>
      <c r="E423" s="45"/>
      <c r="F423" s="67">
        <v>843.67</v>
      </c>
      <c r="G423" s="56" t="s">
        <v>98</v>
      </c>
      <c r="H423" s="58">
        <v>1771.71</v>
      </c>
      <c r="I423" s="68">
        <v>1</v>
      </c>
      <c r="J423" s="58">
        <v>1771.71</v>
      </c>
      <c r="Q423" s="47">
        <v>1771.71</v>
      </c>
    </row>
    <row r="424" spans="1:21" ht="14.25">
      <c r="A424" s="64"/>
      <c r="B424" s="65"/>
      <c r="C424" s="65" t="s">
        <v>89</v>
      </c>
      <c r="D424" s="66"/>
      <c r="E424" s="45"/>
      <c r="F424" s="67">
        <v>696.57</v>
      </c>
      <c r="G424" s="56" t="s">
        <v>98</v>
      </c>
      <c r="H424" s="58">
        <v>1462.8</v>
      </c>
      <c r="I424" s="68">
        <v>1</v>
      </c>
      <c r="J424" s="58">
        <v>1462.8</v>
      </c>
    </row>
    <row r="425" spans="1:21" ht="14.25">
      <c r="A425" s="64"/>
      <c r="B425" s="65"/>
      <c r="C425" s="65" t="s">
        <v>96</v>
      </c>
      <c r="D425" s="66"/>
      <c r="E425" s="45"/>
      <c r="F425" s="67">
        <v>78.38</v>
      </c>
      <c r="G425" s="56" t="s">
        <v>98</v>
      </c>
      <c r="H425" s="80">
        <v>164.6</v>
      </c>
      <c r="I425" s="68">
        <v>1</v>
      </c>
      <c r="J425" s="80">
        <v>164.6</v>
      </c>
      <c r="Q425" s="47">
        <v>164.6</v>
      </c>
    </row>
    <row r="426" spans="1:21" ht="14.25">
      <c r="A426" s="64"/>
      <c r="B426" s="65"/>
      <c r="C426" s="65" t="s">
        <v>97</v>
      </c>
      <c r="D426" s="66"/>
      <c r="E426" s="45"/>
      <c r="F426" s="67">
        <v>6181.79</v>
      </c>
      <c r="G426" s="56" t="s">
        <v>98</v>
      </c>
      <c r="H426" s="58">
        <v>12981.76</v>
      </c>
      <c r="I426" s="68">
        <v>1</v>
      </c>
      <c r="J426" s="58">
        <v>12981.76</v>
      </c>
    </row>
    <row r="427" spans="1:21" ht="42.75">
      <c r="A427" s="64" t="s">
        <v>591</v>
      </c>
      <c r="B427" s="65" t="s">
        <v>592</v>
      </c>
      <c r="C427" s="65" t="s">
        <v>593</v>
      </c>
      <c r="D427" s="66" t="s">
        <v>388</v>
      </c>
      <c r="E427" s="45">
        <v>2.1</v>
      </c>
      <c r="F427" s="67">
        <v>11121.41</v>
      </c>
      <c r="G427" s="84" t="s">
        <v>98</v>
      </c>
      <c r="H427" s="58">
        <v>23354.959999999999</v>
      </c>
      <c r="I427" s="68">
        <v>1</v>
      </c>
      <c r="J427" s="58">
        <v>23354.959999999999</v>
      </c>
      <c r="R427" s="47">
        <v>0</v>
      </c>
      <c r="S427" s="47">
        <v>0</v>
      </c>
      <c r="T427" s="47">
        <v>0</v>
      </c>
      <c r="U427" s="47">
        <v>0</v>
      </c>
    </row>
    <row r="428" spans="1:21" ht="14.25">
      <c r="A428" s="64" t="s">
        <v>594</v>
      </c>
      <c r="B428" s="65" t="s">
        <v>595</v>
      </c>
      <c r="C428" s="65" t="s">
        <v>596</v>
      </c>
      <c r="D428" s="66" t="s">
        <v>388</v>
      </c>
      <c r="E428" s="45">
        <v>-2.1671999999999998</v>
      </c>
      <c r="F428" s="67">
        <v>5751.7</v>
      </c>
      <c r="G428" s="84" t="s">
        <v>98</v>
      </c>
      <c r="H428" s="58">
        <v>-12465.08</v>
      </c>
      <c r="I428" s="68">
        <v>1</v>
      </c>
      <c r="J428" s="58">
        <v>-12465.08</v>
      </c>
      <c r="R428" s="47">
        <v>0</v>
      </c>
      <c r="S428" s="47">
        <v>0</v>
      </c>
      <c r="T428" s="47">
        <v>0</v>
      </c>
      <c r="U428" s="47">
        <v>0</v>
      </c>
    </row>
    <row r="429" spans="1:21" ht="14.25">
      <c r="A429" s="64"/>
      <c r="B429" s="65"/>
      <c r="C429" s="65" t="s">
        <v>90</v>
      </c>
      <c r="D429" s="66" t="s">
        <v>91</v>
      </c>
      <c r="E429" s="45">
        <v>66</v>
      </c>
      <c r="F429" s="67"/>
      <c r="G429" s="56"/>
      <c r="H429" s="58">
        <v>1277.96</v>
      </c>
      <c r="I429" s="68">
        <v>66</v>
      </c>
      <c r="J429" s="58">
        <v>1277.96</v>
      </c>
    </row>
    <row r="430" spans="1:21" ht="14.25">
      <c r="A430" s="64"/>
      <c r="B430" s="65"/>
      <c r="C430" s="65" t="s">
        <v>92</v>
      </c>
      <c r="D430" s="66" t="s">
        <v>91</v>
      </c>
      <c r="E430" s="45">
        <v>40</v>
      </c>
      <c r="F430" s="67"/>
      <c r="G430" s="56"/>
      <c r="H430" s="58">
        <v>774.52</v>
      </c>
      <c r="I430" s="68">
        <v>40</v>
      </c>
      <c r="J430" s="58">
        <v>774.52</v>
      </c>
    </row>
    <row r="431" spans="1:21" ht="14.25">
      <c r="A431" s="69"/>
      <c r="B431" s="70"/>
      <c r="C431" s="70" t="s">
        <v>93</v>
      </c>
      <c r="D431" s="71" t="s">
        <v>94</v>
      </c>
      <c r="E431" s="72">
        <v>87.7</v>
      </c>
      <c r="F431" s="73"/>
      <c r="G431" s="74" t="s">
        <v>98</v>
      </c>
      <c r="H431" s="75">
        <v>184.17000000000002</v>
      </c>
      <c r="I431" s="76"/>
      <c r="J431" s="75"/>
    </row>
    <row r="432" spans="1:21" ht="15">
      <c r="C432" s="77" t="s">
        <v>95</v>
      </c>
      <c r="G432" s="263">
        <v>29158.63</v>
      </c>
      <c r="H432" s="263"/>
      <c r="I432" s="263">
        <v>29158.63</v>
      </c>
      <c r="J432" s="263"/>
      <c r="O432" s="79">
        <v>29158.63</v>
      </c>
      <c r="P432" s="79">
        <v>29158.63</v>
      </c>
    </row>
    <row r="433" spans="1:21" ht="71.25">
      <c r="A433" s="69" t="s">
        <v>597</v>
      </c>
      <c r="B433" s="70" t="s">
        <v>598</v>
      </c>
      <c r="C433" s="70" t="s">
        <v>599</v>
      </c>
      <c r="D433" s="71" t="s">
        <v>388</v>
      </c>
      <c r="E433" s="72">
        <v>2.1</v>
      </c>
      <c r="F433" s="73">
        <v>11255</v>
      </c>
      <c r="G433" s="74" t="s">
        <v>98</v>
      </c>
      <c r="H433" s="75">
        <v>23635.5</v>
      </c>
      <c r="I433" s="76">
        <v>1</v>
      </c>
      <c r="J433" s="75">
        <v>23635.5</v>
      </c>
      <c r="R433" s="47">
        <v>0</v>
      </c>
      <c r="S433" s="47">
        <v>0</v>
      </c>
      <c r="T433" s="47">
        <v>0</v>
      </c>
      <c r="U433" s="47">
        <v>0</v>
      </c>
    </row>
    <row r="434" spans="1:21" ht="15">
      <c r="C434" s="77" t="s">
        <v>95</v>
      </c>
      <c r="G434" s="263">
        <v>23635.5</v>
      </c>
      <c r="H434" s="263"/>
      <c r="I434" s="263">
        <v>23635.5</v>
      </c>
      <c r="J434" s="263"/>
      <c r="O434" s="47">
        <v>23635.5</v>
      </c>
      <c r="P434" s="47">
        <v>23635.5</v>
      </c>
    </row>
    <row r="435" spans="1:21" ht="42.75">
      <c r="A435" s="64" t="s">
        <v>600</v>
      </c>
      <c r="B435" s="65" t="s">
        <v>601</v>
      </c>
      <c r="C435" s="65" t="s">
        <v>602</v>
      </c>
      <c r="D435" s="66" t="s">
        <v>590</v>
      </c>
      <c r="E435" s="45">
        <v>2.1</v>
      </c>
      <c r="F435" s="67"/>
      <c r="G435" s="56"/>
      <c r="H435" s="58"/>
      <c r="I435" s="68" t="s">
        <v>98</v>
      </c>
      <c r="J435" s="58"/>
      <c r="R435" s="47">
        <v>422.23</v>
      </c>
      <c r="S435" s="47">
        <v>422.23</v>
      </c>
      <c r="T435" s="47">
        <v>398.77</v>
      </c>
      <c r="U435" s="47">
        <v>398.77</v>
      </c>
    </row>
    <row r="436" spans="1:21" ht="14.25">
      <c r="A436" s="64"/>
      <c r="B436" s="65"/>
      <c r="C436" s="65" t="s">
        <v>88</v>
      </c>
      <c r="D436" s="66"/>
      <c r="E436" s="45"/>
      <c r="F436" s="67">
        <v>158.06</v>
      </c>
      <c r="G436" s="56" t="s">
        <v>98</v>
      </c>
      <c r="H436" s="58">
        <v>331.93</v>
      </c>
      <c r="I436" s="68">
        <v>1</v>
      </c>
      <c r="J436" s="58">
        <v>331.93</v>
      </c>
      <c r="Q436" s="47">
        <v>331.93</v>
      </c>
    </row>
    <row r="437" spans="1:21" ht="14.25">
      <c r="A437" s="64"/>
      <c r="B437" s="65"/>
      <c r="C437" s="65" t="s">
        <v>89</v>
      </c>
      <c r="D437" s="66"/>
      <c r="E437" s="45"/>
      <c r="F437" s="67">
        <v>812.67</v>
      </c>
      <c r="G437" s="56" t="s">
        <v>98</v>
      </c>
      <c r="H437" s="58">
        <v>1706.61</v>
      </c>
      <c r="I437" s="68">
        <v>1</v>
      </c>
      <c r="J437" s="58">
        <v>1706.61</v>
      </c>
    </row>
    <row r="438" spans="1:21" ht="14.25">
      <c r="A438" s="64"/>
      <c r="B438" s="65"/>
      <c r="C438" s="65" t="s">
        <v>96</v>
      </c>
      <c r="D438" s="66"/>
      <c r="E438" s="45"/>
      <c r="F438" s="67">
        <v>65.34</v>
      </c>
      <c r="G438" s="56" t="s">
        <v>98</v>
      </c>
      <c r="H438" s="80">
        <v>137.21</v>
      </c>
      <c r="I438" s="68">
        <v>1</v>
      </c>
      <c r="J438" s="80">
        <v>137.21</v>
      </c>
      <c r="Q438" s="47">
        <v>137.21</v>
      </c>
    </row>
    <row r="439" spans="1:21" ht="14.25">
      <c r="A439" s="64"/>
      <c r="B439" s="65"/>
      <c r="C439" s="65" t="s">
        <v>97</v>
      </c>
      <c r="D439" s="66"/>
      <c r="E439" s="45"/>
      <c r="F439" s="67">
        <v>153.27000000000001</v>
      </c>
      <c r="G439" s="56" t="s">
        <v>98</v>
      </c>
      <c r="H439" s="58">
        <v>321.87</v>
      </c>
      <c r="I439" s="68">
        <v>1</v>
      </c>
      <c r="J439" s="58">
        <v>321.87</v>
      </c>
    </row>
    <row r="440" spans="1:21" ht="14.25">
      <c r="A440" s="64"/>
      <c r="B440" s="65"/>
      <c r="C440" s="65" t="s">
        <v>90</v>
      </c>
      <c r="D440" s="66" t="s">
        <v>91</v>
      </c>
      <c r="E440" s="45">
        <v>90</v>
      </c>
      <c r="F440" s="67"/>
      <c r="G440" s="56"/>
      <c r="H440" s="58">
        <v>422.23</v>
      </c>
      <c r="I440" s="68">
        <v>90</v>
      </c>
      <c r="J440" s="58">
        <v>422.23</v>
      </c>
    </row>
    <row r="441" spans="1:21" ht="14.25">
      <c r="A441" s="64"/>
      <c r="B441" s="65"/>
      <c r="C441" s="65" t="s">
        <v>92</v>
      </c>
      <c r="D441" s="66" t="s">
        <v>91</v>
      </c>
      <c r="E441" s="45">
        <v>85</v>
      </c>
      <c r="F441" s="67"/>
      <c r="G441" s="56"/>
      <c r="H441" s="58">
        <v>398.77</v>
      </c>
      <c r="I441" s="68">
        <v>85</v>
      </c>
      <c r="J441" s="58">
        <v>398.77</v>
      </c>
    </row>
    <row r="442" spans="1:21" ht="14.25">
      <c r="A442" s="69"/>
      <c r="B442" s="70"/>
      <c r="C442" s="70" t="s">
        <v>93</v>
      </c>
      <c r="D442" s="71" t="s">
        <v>94</v>
      </c>
      <c r="E442" s="72">
        <v>16.43</v>
      </c>
      <c r="F442" s="73"/>
      <c r="G442" s="74" t="s">
        <v>98</v>
      </c>
      <c r="H442" s="75">
        <v>34.503</v>
      </c>
      <c r="I442" s="76"/>
      <c r="J442" s="75"/>
    </row>
    <row r="443" spans="1:21" ht="15">
      <c r="C443" s="77" t="s">
        <v>95</v>
      </c>
      <c r="G443" s="263">
        <v>3181.41</v>
      </c>
      <c r="H443" s="263"/>
      <c r="I443" s="263">
        <v>3181.41</v>
      </c>
      <c r="J443" s="263"/>
      <c r="O443" s="79">
        <v>3181.41</v>
      </c>
      <c r="P443" s="79">
        <v>3181.41</v>
      </c>
    </row>
    <row r="444" spans="1:21" ht="71.25">
      <c r="A444" s="64" t="s">
        <v>603</v>
      </c>
      <c r="B444" s="65" t="s">
        <v>604</v>
      </c>
      <c r="C444" s="65" t="s">
        <v>605</v>
      </c>
      <c r="D444" s="66" t="s">
        <v>495</v>
      </c>
      <c r="E444" s="45">
        <v>0.82</v>
      </c>
      <c r="F444" s="67"/>
      <c r="G444" s="56"/>
      <c r="H444" s="58"/>
      <c r="I444" s="68" t="s">
        <v>98</v>
      </c>
      <c r="J444" s="58"/>
      <c r="R444" s="47">
        <v>83.61</v>
      </c>
      <c r="S444" s="47">
        <v>83.61</v>
      </c>
      <c r="T444" s="47">
        <v>65.03</v>
      </c>
      <c r="U444" s="47">
        <v>65.03</v>
      </c>
    </row>
    <row r="445" spans="1:21" ht="14.25">
      <c r="A445" s="64"/>
      <c r="B445" s="65"/>
      <c r="C445" s="65" t="s">
        <v>88</v>
      </c>
      <c r="D445" s="66"/>
      <c r="E445" s="45"/>
      <c r="F445" s="67">
        <v>56.55</v>
      </c>
      <c r="G445" s="56" t="s">
        <v>606</v>
      </c>
      <c r="H445" s="58">
        <v>92.74</v>
      </c>
      <c r="I445" s="68">
        <v>1</v>
      </c>
      <c r="J445" s="58">
        <v>92.74</v>
      </c>
      <c r="Q445" s="47">
        <v>92.74</v>
      </c>
    </row>
    <row r="446" spans="1:21" ht="14.25">
      <c r="A446" s="64"/>
      <c r="B446" s="65"/>
      <c r="C446" s="65" t="s">
        <v>89</v>
      </c>
      <c r="D446" s="66"/>
      <c r="E446" s="45"/>
      <c r="F446" s="67">
        <v>9.43</v>
      </c>
      <c r="G446" s="56" t="s">
        <v>606</v>
      </c>
      <c r="H446" s="58">
        <v>15.47</v>
      </c>
      <c r="I446" s="68">
        <v>1</v>
      </c>
      <c r="J446" s="58">
        <v>15.47</v>
      </c>
    </row>
    <row r="447" spans="1:21" ht="14.25">
      <c r="A447" s="64"/>
      <c r="B447" s="65"/>
      <c r="C447" s="65" t="s">
        <v>96</v>
      </c>
      <c r="D447" s="66"/>
      <c r="E447" s="45"/>
      <c r="F447" s="67">
        <v>0.1</v>
      </c>
      <c r="G447" s="56" t="s">
        <v>606</v>
      </c>
      <c r="H447" s="80">
        <v>0.16</v>
      </c>
      <c r="I447" s="68">
        <v>1</v>
      </c>
      <c r="J447" s="80">
        <v>0.16</v>
      </c>
      <c r="Q447" s="47">
        <v>0.16</v>
      </c>
    </row>
    <row r="448" spans="1:21" ht="14.25">
      <c r="A448" s="64"/>
      <c r="B448" s="65"/>
      <c r="C448" s="65" t="s">
        <v>97</v>
      </c>
      <c r="D448" s="66"/>
      <c r="E448" s="45"/>
      <c r="F448" s="67">
        <v>202.72</v>
      </c>
      <c r="G448" s="56" t="s">
        <v>606</v>
      </c>
      <c r="H448" s="58">
        <v>332.46</v>
      </c>
      <c r="I448" s="68">
        <v>1</v>
      </c>
      <c r="J448" s="58">
        <v>332.46</v>
      </c>
    </row>
    <row r="449" spans="1:32" ht="14.25">
      <c r="A449" s="64"/>
      <c r="B449" s="65"/>
      <c r="C449" s="65" t="s">
        <v>90</v>
      </c>
      <c r="D449" s="66" t="s">
        <v>91</v>
      </c>
      <c r="E449" s="45">
        <v>90</v>
      </c>
      <c r="F449" s="67"/>
      <c r="G449" s="56"/>
      <c r="H449" s="58">
        <v>83.61</v>
      </c>
      <c r="I449" s="68">
        <v>90</v>
      </c>
      <c r="J449" s="58">
        <v>83.61</v>
      </c>
    </row>
    <row r="450" spans="1:32" ht="14.25">
      <c r="A450" s="64"/>
      <c r="B450" s="65"/>
      <c r="C450" s="65" t="s">
        <v>92</v>
      </c>
      <c r="D450" s="66" t="s">
        <v>91</v>
      </c>
      <c r="E450" s="45">
        <v>70</v>
      </c>
      <c r="F450" s="67"/>
      <c r="G450" s="56"/>
      <c r="H450" s="58">
        <v>65.03</v>
      </c>
      <c r="I450" s="68">
        <v>70</v>
      </c>
      <c r="J450" s="58">
        <v>65.03</v>
      </c>
    </row>
    <row r="451" spans="1:32" ht="14.25">
      <c r="A451" s="69"/>
      <c r="B451" s="70"/>
      <c r="C451" s="70" t="s">
        <v>93</v>
      </c>
      <c r="D451" s="71" t="s">
        <v>94</v>
      </c>
      <c r="E451" s="72">
        <v>5.31</v>
      </c>
      <c r="F451" s="73"/>
      <c r="G451" s="74" t="s">
        <v>606</v>
      </c>
      <c r="H451" s="75">
        <v>8.7083999999999993</v>
      </c>
      <c r="I451" s="76"/>
      <c r="J451" s="75"/>
    </row>
    <row r="452" spans="1:32" ht="15">
      <c r="C452" s="77" t="s">
        <v>95</v>
      </c>
      <c r="G452" s="263">
        <v>589.30999999999995</v>
      </c>
      <c r="H452" s="263"/>
      <c r="I452" s="263">
        <v>589.30999999999995</v>
      </c>
      <c r="J452" s="263"/>
      <c r="O452" s="79">
        <v>589.30999999999995</v>
      </c>
      <c r="P452" s="79">
        <v>589.30999999999995</v>
      </c>
    </row>
    <row r="454" spans="1:32" ht="15">
      <c r="A454" s="261" t="s">
        <v>607</v>
      </c>
      <c r="B454" s="261"/>
      <c r="C454" s="261"/>
      <c r="D454" s="261"/>
      <c r="E454" s="261"/>
      <c r="F454" s="261"/>
      <c r="G454" s="263">
        <v>66004.67</v>
      </c>
      <c r="H454" s="263"/>
      <c r="I454" s="263">
        <v>66004.67</v>
      </c>
      <c r="J454" s="263"/>
      <c r="AF454" s="85" t="s">
        <v>607</v>
      </c>
    </row>
    <row r="458" spans="1:32" ht="15">
      <c r="A458" s="261" t="s">
        <v>608</v>
      </c>
      <c r="B458" s="261"/>
      <c r="C458" s="261"/>
      <c r="D458" s="261"/>
      <c r="E458" s="261"/>
      <c r="F458" s="261"/>
      <c r="G458" s="263">
        <v>286644.14999999991</v>
      </c>
      <c r="H458" s="263"/>
      <c r="I458" s="263">
        <v>286644.14999999997</v>
      </c>
      <c r="J458" s="263"/>
      <c r="AF458" s="85" t="s">
        <v>608</v>
      </c>
    </row>
    <row r="462" spans="1:32" ht="16.5">
      <c r="A462" s="264" t="s">
        <v>609</v>
      </c>
      <c r="B462" s="264"/>
      <c r="C462" s="264"/>
      <c r="D462" s="264"/>
      <c r="E462" s="264"/>
      <c r="F462" s="264"/>
      <c r="G462" s="264"/>
      <c r="H462" s="264"/>
      <c r="I462" s="264"/>
      <c r="J462" s="264"/>
      <c r="AE462" s="63" t="s">
        <v>609</v>
      </c>
    </row>
    <row r="464" spans="1:32" ht="16.5">
      <c r="A464" s="264" t="s">
        <v>610</v>
      </c>
      <c r="B464" s="264"/>
      <c r="C464" s="264"/>
      <c r="D464" s="264"/>
      <c r="E464" s="264"/>
      <c r="F464" s="264"/>
      <c r="G464" s="264"/>
      <c r="H464" s="264"/>
      <c r="I464" s="264"/>
      <c r="J464" s="264"/>
      <c r="AE464" s="63" t="s">
        <v>610</v>
      </c>
    </row>
    <row r="465" spans="1:21" ht="57">
      <c r="A465" s="64" t="s">
        <v>611</v>
      </c>
      <c r="B465" s="65" t="s">
        <v>428</v>
      </c>
      <c r="C465" s="65" t="s">
        <v>612</v>
      </c>
      <c r="D465" s="66" t="s">
        <v>430</v>
      </c>
      <c r="E465" s="45">
        <v>3.28064</v>
      </c>
      <c r="F465" s="67"/>
      <c r="G465" s="56"/>
      <c r="H465" s="58"/>
      <c r="I465" s="68" t="s">
        <v>98</v>
      </c>
      <c r="J465" s="58"/>
      <c r="R465" s="47">
        <v>8448.5</v>
      </c>
      <c r="S465" s="47">
        <v>8448.5</v>
      </c>
      <c r="T465" s="47">
        <v>7979.14</v>
      </c>
      <c r="U465" s="47">
        <v>7979.14</v>
      </c>
    </row>
    <row r="466" spans="1:21" ht="38.25">
      <c r="C466" s="83" t="s">
        <v>613</v>
      </c>
    </row>
    <row r="467" spans="1:21" ht="14.25">
      <c r="A467" s="64"/>
      <c r="B467" s="65"/>
      <c r="C467" s="65" t="s">
        <v>88</v>
      </c>
      <c r="D467" s="66"/>
      <c r="E467" s="45"/>
      <c r="F467" s="67">
        <v>1600.26</v>
      </c>
      <c r="G467" s="56" t="s">
        <v>614</v>
      </c>
      <c r="H467" s="58">
        <v>7244.83</v>
      </c>
      <c r="I467" s="68">
        <v>1</v>
      </c>
      <c r="J467" s="58">
        <v>7244.83</v>
      </c>
      <c r="Q467" s="47">
        <v>7244.83</v>
      </c>
    </row>
    <row r="468" spans="1:21" ht="14.25">
      <c r="A468" s="64"/>
      <c r="B468" s="65"/>
      <c r="C468" s="65" t="s">
        <v>89</v>
      </c>
      <c r="D468" s="66"/>
      <c r="E468" s="45"/>
      <c r="F468" s="67">
        <v>5188.07</v>
      </c>
      <c r="G468" s="56" t="s">
        <v>615</v>
      </c>
      <c r="H468" s="58">
        <v>25530.28</v>
      </c>
      <c r="I468" s="68">
        <v>1</v>
      </c>
      <c r="J468" s="58">
        <v>25530.28</v>
      </c>
    </row>
    <row r="469" spans="1:21" ht="14.25">
      <c r="A469" s="64"/>
      <c r="B469" s="65"/>
      <c r="C469" s="65" t="s">
        <v>96</v>
      </c>
      <c r="D469" s="66"/>
      <c r="E469" s="45"/>
      <c r="F469" s="67">
        <v>435.36</v>
      </c>
      <c r="G469" s="56" t="s">
        <v>615</v>
      </c>
      <c r="H469" s="80">
        <v>2142.39</v>
      </c>
      <c r="I469" s="68">
        <v>1</v>
      </c>
      <c r="J469" s="80">
        <v>2142.39</v>
      </c>
      <c r="Q469" s="47">
        <v>2142.39</v>
      </c>
    </row>
    <row r="470" spans="1:21" ht="14.25">
      <c r="A470" s="64"/>
      <c r="B470" s="65"/>
      <c r="C470" s="65" t="s">
        <v>97</v>
      </c>
      <c r="D470" s="66"/>
      <c r="E470" s="45"/>
      <c r="F470" s="67">
        <v>427.44</v>
      </c>
      <c r="G470" s="56" t="s">
        <v>98</v>
      </c>
      <c r="H470" s="58">
        <v>1402.28</v>
      </c>
      <c r="I470" s="68">
        <v>1</v>
      </c>
      <c r="J470" s="58">
        <v>1402.28</v>
      </c>
    </row>
    <row r="471" spans="1:21" ht="14.25">
      <c r="A471" s="64"/>
      <c r="B471" s="65"/>
      <c r="C471" s="65" t="s">
        <v>90</v>
      </c>
      <c r="D471" s="66" t="s">
        <v>91</v>
      </c>
      <c r="E471" s="45">
        <v>90</v>
      </c>
      <c r="F471" s="67"/>
      <c r="G471" s="56"/>
      <c r="H471" s="58">
        <v>8448.5</v>
      </c>
      <c r="I471" s="68">
        <v>90</v>
      </c>
      <c r="J471" s="58">
        <v>8448.5</v>
      </c>
    </row>
    <row r="472" spans="1:21" ht="14.25">
      <c r="A472" s="64"/>
      <c r="B472" s="65"/>
      <c r="C472" s="65" t="s">
        <v>92</v>
      </c>
      <c r="D472" s="66" t="s">
        <v>91</v>
      </c>
      <c r="E472" s="45">
        <v>85</v>
      </c>
      <c r="F472" s="67"/>
      <c r="G472" s="56"/>
      <c r="H472" s="58">
        <v>7979.14</v>
      </c>
      <c r="I472" s="68">
        <v>85</v>
      </c>
      <c r="J472" s="58">
        <v>7979.14</v>
      </c>
    </row>
    <row r="473" spans="1:21" ht="14.25">
      <c r="A473" s="69"/>
      <c r="B473" s="70"/>
      <c r="C473" s="70" t="s">
        <v>93</v>
      </c>
      <c r="D473" s="71" t="s">
        <v>94</v>
      </c>
      <c r="E473" s="72">
        <v>170.24</v>
      </c>
      <c r="F473" s="73"/>
      <c r="G473" s="74" t="s">
        <v>614</v>
      </c>
      <c r="H473" s="75">
        <v>770.72469196799989</v>
      </c>
      <c r="I473" s="76"/>
      <c r="J473" s="75"/>
    </row>
    <row r="474" spans="1:21" ht="15">
      <c r="C474" s="77" t="s">
        <v>95</v>
      </c>
      <c r="G474" s="263">
        <v>50605.03</v>
      </c>
      <c r="H474" s="263"/>
      <c r="I474" s="263">
        <v>50605.03</v>
      </c>
      <c r="J474" s="263"/>
      <c r="O474" s="79">
        <v>50605.03</v>
      </c>
      <c r="P474" s="79">
        <v>50605.03</v>
      </c>
    </row>
    <row r="475" spans="1:21" ht="96.75">
      <c r="A475" s="69" t="s">
        <v>616</v>
      </c>
      <c r="B475" s="70" t="s">
        <v>432</v>
      </c>
      <c r="C475" s="70" t="s">
        <v>118</v>
      </c>
      <c r="D475" s="71" t="s">
        <v>21</v>
      </c>
      <c r="E475" s="72">
        <v>180</v>
      </c>
      <c r="F475" s="73">
        <v>683.39</v>
      </c>
      <c r="G475" s="74" t="s">
        <v>98</v>
      </c>
      <c r="H475" s="75">
        <v>123010.2</v>
      </c>
      <c r="I475" s="76">
        <v>1</v>
      </c>
      <c r="J475" s="75">
        <v>123010.2</v>
      </c>
      <c r="R475" s="47">
        <v>0</v>
      </c>
      <c r="S475" s="47">
        <v>0</v>
      </c>
      <c r="T475" s="47">
        <v>0</v>
      </c>
      <c r="U475" s="47">
        <v>0</v>
      </c>
    </row>
    <row r="476" spans="1:21" ht="15">
      <c r="C476" s="77" t="s">
        <v>95</v>
      </c>
      <c r="G476" s="263">
        <v>123010.2</v>
      </c>
      <c r="H476" s="263"/>
      <c r="I476" s="263">
        <v>123010.2</v>
      </c>
      <c r="J476" s="263"/>
      <c r="O476" s="47">
        <v>123010.2</v>
      </c>
      <c r="P476" s="47">
        <v>123010.2</v>
      </c>
    </row>
    <row r="477" spans="1:21" ht="96.75">
      <c r="A477" s="69" t="s">
        <v>617</v>
      </c>
      <c r="B477" s="70" t="s">
        <v>432</v>
      </c>
      <c r="C477" s="70" t="s">
        <v>119</v>
      </c>
      <c r="D477" s="71" t="s">
        <v>21</v>
      </c>
      <c r="E477" s="72">
        <v>13</v>
      </c>
      <c r="F477" s="73">
        <v>601.32000000000005</v>
      </c>
      <c r="G477" s="74" t="s">
        <v>98</v>
      </c>
      <c r="H477" s="75">
        <v>7817.16</v>
      </c>
      <c r="I477" s="76">
        <v>1</v>
      </c>
      <c r="J477" s="75">
        <v>7817.16</v>
      </c>
      <c r="R477" s="47">
        <v>0</v>
      </c>
      <c r="S477" s="47">
        <v>0</v>
      </c>
      <c r="T477" s="47">
        <v>0</v>
      </c>
      <c r="U477" s="47">
        <v>0</v>
      </c>
    </row>
    <row r="478" spans="1:21" ht="15">
      <c r="C478" s="77" t="s">
        <v>95</v>
      </c>
      <c r="G478" s="263">
        <v>7817.16</v>
      </c>
      <c r="H478" s="263"/>
      <c r="I478" s="263">
        <v>7817.16</v>
      </c>
      <c r="J478" s="263"/>
      <c r="O478" s="47">
        <v>7817.16</v>
      </c>
      <c r="P478" s="47">
        <v>7817.16</v>
      </c>
    </row>
    <row r="479" spans="1:21" ht="82.5">
      <c r="A479" s="69" t="s">
        <v>618</v>
      </c>
      <c r="B479" s="70" t="s">
        <v>432</v>
      </c>
      <c r="C479" s="70" t="s">
        <v>120</v>
      </c>
      <c r="D479" s="71" t="s">
        <v>21</v>
      </c>
      <c r="E479" s="72">
        <v>114</v>
      </c>
      <c r="F479" s="73">
        <v>423.65</v>
      </c>
      <c r="G479" s="74" t="s">
        <v>98</v>
      </c>
      <c r="H479" s="75">
        <v>48296.1</v>
      </c>
      <c r="I479" s="76">
        <v>1</v>
      </c>
      <c r="J479" s="75">
        <v>48296.1</v>
      </c>
      <c r="R479" s="47">
        <v>0</v>
      </c>
      <c r="S479" s="47">
        <v>0</v>
      </c>
      <c r="T479" s="47">
        <v>0</v>
      </c>
      <c r="U479" s="47">
        <v>0</v>
      </c>
    </row>
    <row r="480" spans="1:21" ht="15">
      <c r="C480" s="77" t="s">
        <v>95</v>
      </c>
      <c r="G480" s="263">
        <v>48296.1</v>
      </c>
      <c r="H480" s="263"/>
      <c r="I480" s="263">
        <v>48296.1</v>
      </c>
      <c r="J480" s="263"/>
      <c r="O480" s="47">
        <v>48296.1</v>
      </c>
      <c r="P480" s="47">
        <v>48296.1</v>
      </c>
    </row>
    <row r="481" spans="1:21" ht="82.5">
      <c r="A481" s="69" t="s">
        <v>619</v>
      </c>
      <c r="B481" s="70" t="s">
        <v>432</v>
      </c>
      <c r="C481" s="70" t="s">
        <v>121</v>
      </c>
      <c r="D481" s="71" t="s">
        <v>454</v>
      </c>
      <c r="E481" s="72">
        <v>2</v>
      </c>
      <c r="F481" s="73">
        <v>820.07</v>
      </c>
      <c r="G481" s="74" t="s">
        <v>98</v>
      </c>
      <c r="H481" s="75">
        <v>1640.14</v>
      </c>
      <c r="I481" s="76">
        <v>1</v>
      </c>
      <c r="J481" s="75">
        <v>1640.14</v>
      </c>
      <c r="R481" s="47">
        <v>0</v>
      </c>
      <c r="S481" s="47">
        <v>0</v>
      </c>
      <c r="T481" s="47">
        <v>0</v>
      </c>
      <c r="U481" s="47">
        <v>0</v>
      </c>
    </row>
    <row r="482" spans="1:21" ht="15">
      <c r="C482" s="77" t="s">
        <v>95</v>
      </c>
      <c r="G482" s="263">
        <v>1640.14</v>
      </c>
      <c r="H482" s="263"/>
      <c r="I482" s="263">
        <v>1640.14</v>
      </c>
      <c r="J482" s="263"/>
      <c r="O482" s="47">
        <v>1640.14</v>
      </c>
      <c r="P482" s="47">
        <v>1640.14</v>
      </c>
    </row>
    <row r="483" spans="1:21" ht="82.5">
      <c r="A483" s="69" t="s">
        <v>620</v>
      </c>
      <c r="B483" s="70" t="s">
        <v>432</v>
      </c>
      <c r="C483" s="70" t="s">
        <v>122</v>
      </c>
      <c r="D483" s="71" t="s">
        <v>454</v>
      </c>
      <c r="E483" s="72">
        <v>6</v>
      </c>
      <c r="F483" s="73">
        <v>1435.11</v>
      </c>
      <c r="G483" s="74" t="s">
        <v>98</v>
      </c>
      <c r="H483" s="75">
        <v>8610.66</v>
      </c>
      <c r="I483" s="76">
        <v>1</v>
      </c>
      <c r="J483" s="75">
        <v>8610.66</v>
      </c>
      <c r="R483" s="47">
        <v>0</v>
      </c>
      <c r="S483" s="47">
        <v>0</v>
      </c>
      <c r="T483" s="47">
        <v>0</v>
      </c>
      <c r="U483" s="47">
        <v>0</v>
      </c>
    </row>
    <row r="484" spans="1:21" ht="15">
      <c r="C484" s="77" t="s">
        <v>95</v>
      </c>
      <c r="G484" s="263">
        <v>8610.66</v>
      </c>
      <c r="H484" s="263"/>
      <c r="I484" s="263">
        <v>8610.66</v>
      </c>
      <c r="J484" s="263"/>
      <c r="O484" s="47">
        <v>8610.66</v>
      </c>
      <c r="P484" s="47">
        <v>8610.66</v>
      </c>
    </row>
    <row r="485" spans="1:21" ht="82.5">
      <c r="A485" s="69" t="s">
        <v>621</v>
      </c>
      <c r="B485" s="70" t="s">
        <v>432</v>
      </c>
      <c r="C485" s="70" t="s">
        <v>123</v>
      </c>
      <c r="D485" s="71" t="s">
        <v>454</v>
      </c>
      <c r="E485" s="72">
        <v>2</v>
      </c>
      <c r="F485" s="73">
        <v>4851.17</v>
      </c>
      <c r="G485" s="74" t="s">
        <v>98</v>
      </c>
      <c r="H485" s="75">
        <v>9702.34</v>
      </c>
      <c r="I485" s="76">
        <v>1</v>
      </c>
      <c r="J485" s="75">
        <v>9702.34</v>
      </c>
      <c r="R485" s="47">
        <v>0</v>
      </c>
      <c r="S485" s="47">
        <v>0</v>
      </c>
      <c r="T485" s="47">
        <v>0</v>
      </c>
      <c r="U485" s="47">
        <v>0</v>
      </c>
    </row>
    <row r="486" spans="1:21" ht="15">
      <c r="C486" s="77" t="s">
        <v>95</v>
      </c>
      <c r="G486" s="263">
        <v>9702.34</v>
      </c>
      <c r="H486" s="263"/>
      <c r="I486" s="263">
        <v>9702.34</v>
      </c>
      <c r="J486" s="263"/>
      <c r="O486" s="47">
        <v>9702.34</v>
      </c>
      <c r="P486" s="47">
        <v>9702.34</v>
      </c>
    </row>
    <row r="487" spans="1:21" ht="82.5">
      <c r="A487" s="69" t="s">
        <v>622</v>
      </c>
      <c r="B487" s="70" t="s">
        <v>432</v>
      </c>
      <c r="C487" s="70" t="s">
        <v>124</v>
      </c>
      <c r="D487" s="71" t="s">
        <v>454</v>
      </c>
      <c r="E487" s="72">
        <v>1</v>
      </c>
      <c r="F487" s="73">
        <v>4312.1499999999996</v>
      </c>
      <c r="G487" s="74" t="s">
        <v>98</v>
      </c>
      <c r="H487" s="75">
        <v>4312.1499999999996</v>
      </c>
      <c r="I487" s="76">
        <v>1</v>
      </c>
      <c r="J487" s="75">
        <v>4312.1499999999996</v>
      </c>
      <c r="R487" s="47">
        <v>0</v>
      </c>
      <c r="S487" s="47">
        <v>0</v>
      </c>
      <c r="T487" s="47">
        <v>0</v>
      </c>
      <c r="U487" s="47">
        <v>0</v>
      </c>
    </row>
    <row r="488" spans="1:21" ht="15">
      <c r="C488" s="77" t="s">
        <v>95</v>
      </c>
      <c r="G488" s="263">
        <v>4312.1499999999996</v>
      </c>
      <c r="H488" s="263"/>
      <c r="I488" s="263">
        <v>4312.1499999999996</v>
      </c>
      <c r="J488" s="263"/>
      <c r="O488" s="47">
        <v>4312.1499999999996</v>
      </c>
      <c r="P488" s="47">
        <v>4312.1499999999996</v>
      </c>
    </row>
    <row r="489" spans="1:21" ht="82.5">
      <c r="A489" s="69" t="s">
        <v>623</v>
      </c>
      <c r="B489" s="70" t="s">
        <v>432</v>
      </c>
      <c r="C489" s="70" t="s">
        <v>125</v>
      </c>
      <c r="D489" s="71" t="s">
        <v>454</v>
      </c>
      <c r="E489" s="72">
        <v>1</v>
      </c>
      <c r="F489" s="73">
        <v>5497.99</v>
      </c>
      <c r="G489" s="74" t="s">
        <v>98</v>
      </c>
      <c r="H489" s="75">
        <v>5497.99</v>
      </c>
      <c r="I489" s="76">
        <v>1</v>
      </c>
      <c r="J489" s="75">
        <v>5497.99</v>
      </c>
      <c r="R489" s="47">
        <v>0</v>
      </c>
      <c r="S489" s="47">
        <v>0</v>
      </c>
      <c r="T489" s="47">
        <v>0</v>
      </c>
      <c r="U489" s="47">
        <v>0</v>
      </c>
    </row>
    <row r="490" spans="1:21" ht="15">
      <c r="C490" s="77" t="s">
        <v>95</v>
      </c>
      <c r="G490" s="263">
        <v>5497.99</v>
      </c>
      <c r="H490" s="263"/>
      <c r="I490" s="263">
        <v>5497.99</v>
      </c>
      <c r="J490" s="263"/>
      <c r="O490" s="47">
        <v>5497.99</v>
      </c>
      <c r="P490" s="47">
        <v>5497.99</v>
      </c>
    </row>
    <row r="491" spans="1:21" ht="85.5">
      <c r="A491" s="64" t="s">
        <v>624</v>
      </c>
      <c r="B491" s="65" t="s">
        <v>625</v>
      </c>
      <c r="C491" s="65" t="s">
        <v>626</v>
      </c>
      <c r="D491" s="66" t="s">
        <v>627</v>
      </c>
      <c r="E491" s="45">
        <v>2.1320000000000001</v>
      </c>
      <c r="F491" s="67"/>
      <c r="G491" s="56"/>
      <c r="H491" s="58"/>
      <c r="I491" s="68" t="s">
        <v>98</v>
      </c>
      <c r="J491" s="58"/>
      <c r="R491" s="47">
        <v>1039.1500000000001</v>
      </c>
      <c r="S491" s="47">
        <v>1039.1500000000001</v>
      </c>
      <c r="T491" s="47">
        <v>845.82</v>
      </c>
      <c r="U491" s="47">
        <v>845.82</v>
      </c>
    </row>
    <row r="492" spans="1:21">
      <c r="C492" s="83" t="s">
        <v>628</v>
      </c>
    </row>
    <row r="493" spans="1:21" ht="14.25">
      <c r="A493" s="64"/>
      <c r="B493" s="65"/>
      <c r="C493" s="65" t="s">
        <v>88</v>
      </c>
      <c r="D493" s="66"/>
      <c r="E493" s="45"/>
      <c r="F493" s="67">
        <v>309.68</v>
      </c>
      <c r="G493" s="56" t="s">
        <v>98</v>
      </c>
      <c r="H493" s="58">
        <v>660.24</v>
      </c>
      <c r="I493" s="68">
        <v>1</v>
      </c>
      <c r="J493" s="58">
        <v>660.24</v>
      </c>
      <c r="Q493" s="47">
        <v>660.24</v>
      </c>
    </row>
    <row r="494" spans="1:21" ht="14.25">
      <c r="A494" s="64"/>
      <c r="B494" s="65"/>
      <c r="C494" s="65" t="s">
        <v>89</v>
      </c>
      <c r="D494" s="66"/>
      <c r="E494" s="45"/>
      <c r="F494" s="67">
        <v>5994.55</v>
      </c>
      <c r="G494" s="56" t="s">
        <v>98</v>
      </c>
      <c r="H494" s="58">
        <v>12780.38</v>
      </c>
      <c r="I494" s="68">
        <v>1</v>
      </c>
      <c r="J494" s="58">
        <v>12780.38</v>
      </c>
    </row>
    <row r="495" spans="1:21" ht="14.25">
      <c r="A495" s="64"/>
      <c r="B495" s="65"/>
      <c r="C495" s="65" t="s">
        <v>96</v>
      </c>
      <c r="D495" s="66"/>
      <c r="E495" s="45"/>
      <c r="F495" s="67">
        <v>257.07</v>
      </c>
      <c r="G495" s="56" t="s">
        <v>98</v>
      </c>
      <c r="H495" s="80">
        <v>548.07000000000005</v>
      </c>
      <c r="I495" s="68">
        <v>1</v>
      </c>
      <c r="J495" s="80">
        <v>548.07000000000005</v>
      </c>
      <c r="Q495" s="47">
        <v>548.07000000000005</v>
      </c>
    </row>
    <row r="496" spans="1:21" ht="14.25">
      <c r="A496" s="64"/>
      <c r="B496" s="65"/>
      <c r="C496" s="65" t="s">
        <v>90</v>
      </c>
      <c r="D496" s="66" t="s">
        <v>91</v>
      </c>
      <c r="E496" s="45">
        <v>86</v>
      </c>
      <c r="F496" s="67"/>
      <c r="G496" s="56"/>
      <c r="H496" s="58">
        <v>1039.1500000000001</v>
      </c>
      <c r="I496" s="68">
        <v>86</v>
      </c>
      <c r="J496" s="58">
        <v>1039.1500000000001</v>
      </c>
    </row>
    <row r="497" spans="1:32" ht="14.25">
      <c r="A497" s="64"/>
      <c r="B497" s="65"/>
      <c r="C497" s="65" t="s">
        <v>92</v>
      </c>
      <c r="D497" s="66" t="s">
        <v>91</v>
      </c>
      <c r="E497" s="45">
        <v>70</v>
      </c>
      <c r="F497" s="67"/>
      <c r="G497" s="56"/>
      <c r="H497" s="58">
        <v>845.82</v>
      </c>
      <c r="I497" s="68">
        <v>70</v>
      </c>
      <c r="J497" s="58">
        <v>845.82</v>
      </c>
    </row>
    <row r="498" spans="1:32" ht="14.25">
      <c r="A498" s="69"/>
      <c r="B498" s="70"/>
      <c r="C498" s="70" t="s">
        <v>93</v>
      </c>
      <c r="D498" s="71" t="s">
        <v>94</v>
      </c>
      <c r="E498" s="72">
        <v>31.73</v>
      </c>
      <c r="F498" s="73"/>
      <c r="G498" s="74" t="s">
        <v>98</v>
      </c>
      <c r="H498" s="75">
        <v>67.648360000000011</v>
      </c>
      <c r="I498" s="76"/>
      <c r="J498" s="75"/>
    </row>
    <row r="499" spans="1:32" ht="15">
      <c r="C499" s="77" t="s">
        <v>95</v>
      </c>
      <c r="G499" s="263">
        <v>15325.59</v>
      </c>
      <c r="H499" s="263"/>
      <c r="I499" s="263">
        <v>15325.59</v>
      </c>
      <c r="J499" s="263"/>
      <c r="O499" s="79">
        <v>15325.59</v>
      </c>
      <c r="P499" s="79">
        <v>15325.59</v>
      </c>
    </row>
    <row r="501" spans="1:32" ht="15">
      <c r="A501" s="261" t="s">
        <v>629</v>
      </c>
      <c r="B501" s="261"/>
      <c r="C501" s="261"/>
      <c r="D501" s="261"/>
      <c r="E501" s="261"/>
      <c r="F501" s="261"/>
      <c r="G501" s="263">
        <v>274817.36</v>
      </c>
      <c r="H501" s="263"/>
      <c r="I501" s="263">
        <v>274817.36</v>
      </c>
      <c r="J501" s="263"/>
      <c r="AF501" s="85" t="s">
        <v>629</v>
      </c>
    </row>
    <row r="505" spans="1:32" ht="16.5">
      <c r="A505" s="264" t="s">
        <v>630</v>
      </c>
      <c r="B505" s="264"/>
      <c r="C505" s="264"/>
      <c r="D505" s="264"/>
      <c r="E505" s="264"/>
      <c r="F505" s="264"/>
      <c r="G505" s="264"/>
      <c r="H505" s="264"/>
      <c r="I505" s="264"/>
      <c r="J505" s="264"/>
      <c r="AE505" s="63" t="s">
        <v>630</v>
      </c>
    </row>
    <row r="506" spans="1:32" ht="85.5">
      <c r="A506" s="64" t="s">
        <v>631</v>
      </c>
      <c r="B506" s="65" t="s">
        <v>447</v>
      </c>
      <c r="C506" s="65" t="s">
        <v>448</v>
      </c>
      <c r="D506" s="66" t="s">
        <v>449</v>
      </c>
      <c r="E506" s="45">
        <v>3.6179999999999997E-2</v>
      </c>
      <c r="F506" s="67"/>
      <c r="G506" s="56"/>
      <c r="H506" s="58"/>
      <c r="I506" s="68" t="s">
        <v>98</v>
      </c>
      <c r="J506" s="58"/>
      <c r="R506" s="47">
        <v>124.05</v>
      </c>
      <c r="S506" s="47">
        <v>124.05</v>
      </c>
      <c r="T506" s="47">
        <v>86.84</v>
      </c>
      <c r="U506" s="47">
        <v>86.84</v>
      </c>
    </row>
    <row r="507" spans="1:32">
      <c r="C507" s="83" t="s">
        <v>632</v>
      </c>
    </row>
    <row r="508" spans="1:32" ht="14.25">
      <c r="A508" s="64"/>
      <c r="B508" s="65"/>
      <c r="C508" s="65" t="s">
        <v>88</v>
      </c>
      <c r="D508" s="66"/>
      <c r="E508" s="45"/>
      <c r="F508" s="67">
        <v>2484.5300000000002</v>
      </c>
      <c r="G508" s="56" t="s">
        <v>451</v>
      </c>
      <c r="H508" s="58">
        <v>124.05</v>
      </c>
      <c r="I508" s="68">
        <v>1</v>
      </c>
      <c r="J508" s="58">
        <v>124.05</v>
      </c>
      <c r="Q508" s="47">
        <v>124.05</v>
      </c>
    </row>
    <row r="509" spans="1:32" ht="14.25">
      <c r="A509" s="64"/>
      <c r="B509" s="65"/>
      <c r="C509" s="65" t="s">
        <v>89</v>
      </c>
      <c r="D509" s="66"/>
      <c r="E509" s="45"/>
      <c r="F509" s="67">
        <v>699.59</v>
      </c>
      <c r="G509" s="56" t="s">
        <v>452</v>
      </c>
      <c r="H509" s="58">
        <v>37.97</v>
      </c>
      <c r="I509" s="68">
        <v>1</v>
      </c>
      <c r="J509" s="58">
        <v>37.97</v>
      </c>
    </row>
    <row r="510" spans="1:32" ht="14.25">
      <c r="A510" s="64"/>
      <c r="B510" s="65"/>
      <c r="C510" s="65" t="s">
        <v>97</v>
      </c>
      <c r="D510" s="66"/>
      <c r="E510" s="45"/>
      <c r="F510" s="67">
        <v>25314.35</v>
      </c>
      <c r="G510" s="56" t="s">
        <v>98</v>
      </c>
      <c r="H510" s="58">
        <v>915.87</v>
      </c>
      <c r="I510" s="68">
        <v>1</v>
      </c>
      <c r="J510" s="58">
        <v>915.87</v>
      </c>
    </row>
    <row r="511" spans="1:32" ht="14.25">
      <c r="A511" s="64"/>
      <c r="B511" s="65"/>
      <c r="C511" s="65" t="s">
        <v>90</v>
      </c>
      <c r="D511" s="66" t="s">
        <v>91</v>
      </c>
      <c r="E511" s="45">
        <v>100</v>
      </c>
      <c r="F511" s="67"/>
      <c r="G511" s="56"/>
      <c r="H511" s="58">
        <v>124.05</v>
      </c>
      <c r="I511" s="68">
        <v>100</v>
      </c>
      <c r="J511" s="58">
        <v>124.05</v>
      </c>
    </row>
    <row r="512" spans="1:32" ht="14.25">
      <c r="A512" s="64"/>
      <c r="B512" s="65"/>
      <c r="C512" s="65" t="s">
        <v>92</v>
      </c>
      <c r="D512" s="66" t="s">
        <v>91</v>
      </c>
      <c r="E512" s="45">
        <v>70</v>
      </c>
      <c r="F512" s="67"/>
      <c r="G512" s="56"/>
      <c r="H512" s="58">
        <v>86.84</v>
      </c>
      <c r="I512" s="68">
        <v>70</v>
      </c>
      <c r="J512" s="58">
        <v>86.84</v>
      </c>
    </row>
    <row r="513" spans="1:21" ht="14.25">
      <c r="A513" s="69"/>
      <c r="B513" s="70"/>
      <c r="C513" s="70" t="s">
        <v>93</v>
      </c>
      <c r="D513" s="71" t="s">
        <v>94</v>
      </c>
      <c r="E513" s="72">
        <v>291.27</v>
      </c>
      <c r="F513" s="73"/>
      <c r="G513" s="74" t="s">
        <v>451</v>
      </c>
      <c r="H513" s="75">
        <v>14.542645067999997</v>
      </c>
      <c r="I513" s="76"/>
      <c r="J513" s="75"/>
    </row>
    <row r="514" spans="1:21" ht="15">
      <c r="C514" s="77" t="s">
        <v>95</v>
      </c>
      <c r="G514" s="263">
        <v>1288.7800000000002</v>
      </c>
      <c r="H514" s="263"/>
      <c r="I514" s="263">
        <v>1288.7800000000002</v>
      </c>
      <c r="J514" s="263"/>
      <c r="O514" s="79">
        <v>1288.7800000000002</v>
      </c>
      <c r="P514" s="79">
        <v>1288.7800000000002</v>
      </c>
    </row>
    <row r="515" spans="1:21" ht="125.25">
      <c r="A515" s="69" t="s">
        <v>633</v>
      </c>
      <c r="B515" s="70" t="s">
        <v>432</v>
      </c>
      <c r="C515" s="70" t="s">
        <v>126</v>
      </c>
      <c r="D515" s="71" t="s">
        <v>454</v>
      </c>
      <c r="E515" s="72">
        <v>1</v>
      </c>
      <c r="F515" s="73">
        <v>9633.58</v>
      </c>
      <c r="G515" s="74" t="s">
        <v>98</v>
      </c>
      <c r="H515" s="75">
        <v>9633.58</v>
      </c>
      <c r="I515" s="76">
        <v>1</v>
      </c>
      <c r="J515" s="75">
        <v>9633.58</v>
      </c>
      <c r="R515" s="47">
        <v>0</v>
      </c>
      <c r="S515" s="47">
        <v>0</v>
      </c>
      <c r="T515" s="47">
        <v>0</v>
      </c>
      <c r="U515" s="47">
        <v>0</v>
      </c>
    </row>
    <row r="516" spans="1:21" ht="15">
      <c r="C516" s="77" t="s">
        <v>95</v>
      </c>
      <c r="G516" s="263">
        <v>9633.58</v>
      </c>
      <c r="H516" s="263"/>
      <c r="I516" s="263">
        <v>9633.58</v>
      </c>
      <c r="J516" s="263"/>
      <c r="O516" s="47">
        <v>9633.58</v>
      </c>
      <c r="P516" s="47">
        <v>9633.58</v>
      </c>
    </row>
    <row r="517" spans="1:21" ht="139.5">
      <c r="A517" s="69" t="s">
        <v>634</v>
      </c>
      <c r="B517" s="70" t="s">
        <v>432</v>
      </c>
      <c r="C517" s="70" t="s">
        <v>127</v>
      </c>
      <c r="D517" s="71" t="s">
        <v>454</v>
      </c>
      <c r="E517" s="72">
        <v>1</v>
      </c>
      <c r="F517" s="73">
        <v>10583.58</v>
      </c>
      <c r="G517" s="74" t="s">
        <v>98</v>
      </c>
      <c r="H517" s="75">
        <v>10583.58</v>
      </c>
      <c r="I517" s="76">
        <v>1</v>
      </c>
      <c r="J517" s="75">
        <v>10583.58</v>
      </c>
      <c r="R517" s="47">
        <v>0</v>
      </c>
      <c r="S517" s="47">
        <v>0</v>
      </c>
      <c r="T517" s="47">
        <v>0</v>
      </c>
      <c r="U517" s="47">
        <v>0</v>
      </c>
    </row>
    <row r="518" spans="1:21" ht="15">
      <c r="C518" s="77" t="s">
        <v>95</v>
      </c>
      <c r="G518" s="263">
        <v>10583.58</v>
      </c>
      <c r="H518" s="263"/>
      <c r="I518" s="263">
        <v>10583.58</v>
      </c>
      <c r="J518" s="263"/>
      <c r="O518" s="47">
        <v>10583.58</v>
      </c>
      <c r="P518" s="47">
        <v>10583.58</v>
      </c>
    </row>
    <row r="519" spans="1:21" ht="85.5">
      <c r="A519" s="64" t="s">
        <v>635</v>
      </c>
      <c r="B519" s="65" t="s">
        <v>447</v>
      </c>
      <c r="C519" s="65" t="s">
        <v>448</v>
      </c>
      <c r="D519" s="66" t="s">
        <v>449</v>
      </c>
      <c r="E519" s="45">
        <v>2.4119999999999999E-2</v>
      </c>
      <c r="F519" s="67"/>
      <c r="G519" s="56"/>
      <c r="H519" s="58"/>
      <c r="I519" s="68" t="s">
        <v>98</v>
      </c>
      <c r="J519" s="58"/>
      <c r="R519" s="47">
        <v>82.7</v>
      </c>
      <c r="S519" s="47">
        <v>82.7</v>
      </c>
      <c r="T519" s="47">
        <v>57.89</v>
      </c>
      <c r="U519" s="47">
        <v>57.89</v>
      </c>
    </row>
    <row r="520" spans="1:21">
      <c r="C520" s="83" t="s">
        <v>636</v>
      </c>
    </row>
    <row r="521" spans="1:21" ht="14.25">
      <c r="A521" s="64"/>
      <c r="B521" s="65"/>
      <c r="C521" s="65" t="s">
        <v>88</v>
      </c>
      <c r="D521" s="66"/>
      <c r="E521" s="45"/>
      <c r="F521" s="67">
        <v>2484.5300000000002</v>
      </c>
      <c r="G521" s="56" t="s">
        <v>451</v>
      </c>
      <c r="H521" s="58">
        <v>82.7</v>
      </c>
      <c r="I521" s="68">
        <v>1</v>
      </c>
      <c r="J521" s="58">
        <v>82.7</v>
      </c>
      <c r="Q521" s="47">
        <v>82.7</v>
      </c>
    </row>
    <row r="522" spans="1:21" ht="14.25">
      <c r="A522" s="64"/>
      <c r="B522" s="65"/>
      <c r="C522" s="65" t="s">
        <v>89</v>
      </c>
      <c r="D522" s="66"/>
      <c r="E522" s="45"/>
      <c r="F522" s="67">
        <v>699.59</v>
      </c>
      <c r="G522" s="56" t="s">
        <v>452</v>
      </c>
      <c r="H522" s="58">
        <v>25.31</v>
      </c>
      <c r="I522" s="68">
        <v>1</v>
      </c>
      <c r="J522" s="58">
        <v>25.31</v>
      </c>
    </row>
    <row r="523" spans="1:21" ht="14.25">
      <c r="A523" s="64"/>
      <c r="B523" s="65"/>
      <c r="C523" s="65" t="s">
        <v>97</v>
      </c>
      <c r="D523" s="66"/>
      <c r="E523" s="45"/>
      <c r="F523" s="67">
        <v>25314.35</v>
      </c>
      <c r="G523" s="56" t="s">
        <v>98</v>
      </c>
      <c r="H523" s="58">
        <v>610.58000000000004</v>
      </c>
      <c r="I523" s="68">
        <v>1</v>
      </c>
      <c r="J523" s="58">
        <v>610.58000000000004</v>
      </c>
    </row>
    <row r="524" spans="1:21" ht="14.25">
      <c r="A524" s="64"/>
      <c r="B524" s="65"/>
      <c r="C524" s="65" t="s">
        <v>90</v>
      </c>
      <c r="D524" s="66" t="s">
        <v>91</v>
      </c>
      <c r="E524" s="45">
        <v>100</v>
      </c>
      <c r="F524" s="67"/>
      <c r="G524" s="56"/>
      <c r="H524" s="58">
        <v>82.7</v>
      </c>
      <c r="I524" s="68">
        <v>100</v>
      </c>
      <c r="J524" s="58">
        <v>82.7</v>
      </c>
    </row>
    <row r="525" spans="1:21" ht="14.25">
      <c r="A525" s="64"/>
      <c r="B525" s="65"/>
      <c r="C525" s="65" t="s">
        <v>92</v>
      </c>
      <c r="D525" s="66" t="s">
        <v>91</v>
      </c>
      <c r="E525" s="45">
        <v>70</v>
      </c>
      <c r="F525" s="67"/>
      <c r="G525" s="56"/>
      <c r="H525" s="58">
        <v>57.89</v>
      </c>
      <c r="I525" s="68">
        <v>70</v>
      </c>
      <c r="J525" s="58">
        <v>57.89</v>
      </c>
    </row>
    <row r="526" spans="1:21" ht="14.25">
      <c r="A526" s="69"/>
      <c r="B526" s="70"/>
      <c r="C526" s="70" t="s">
        <v>93</v>
      </c>
      <c r="D526" s="71" t="s">
        <v>94</v>
      </c>
      <c r="E526" s="72">
        <v>291.27</v>
      </c>
      <c r="F526" s="73"/>
      <c r="G526" s="74" t="s">
        <v>451</v>
      </c>
      <c r="H526" s="75">
        <v>9.695096711999998</v>
      </c>
      <c r="I526" s="76"/>
      <c r="J526" s="75"/>
    </row>
    <row r="527" spans="1:21" ht="15">
      <c r="C527" s="77" t="s">
        <v>95</v>
      </c>
      <c r="G527" s="263">
        <v>859.18000000000006</v>
      </c>
      <c r="H527" s="263"/>
      <c r="I527" s="263">
        <v>859.18000000000006</v>
      </c>
      <c r="J527" s="263"/>
      <c r="O527" s="79">
        <v>859.18000000000006</v>
      </c>
      <c r="P527" s="79">
        <v>859.18000000000006</v>
      </c>
    </row>
    <row r="528" spans="1:21" ht="153.75">
      <c r="A528" s="69" t="s">
        <v>637</v>
      </c>
      <c r="B528" s="70" t="s">
        <v>432</v>
      </c>
      <c r="C528" s="70" t="s">
        <v>128</v>
      </c>
      <c r="D528" s="71" t="s">
        <v>454</v>
      </c>
      <c r="E528" s="72">
        <v>1</v>
      </c>
      <c r="F528" s="73">
        <v>18388.099999999999</v>
      </c>
      <c r="G528" s="74" t="s">
        <v>98</v>
      </c>
      <c r="H528" s="75">
        <v>18388.099999999999</v>
      </c>
      <c r="I528" s="76">
        <v>1</v>
      </c>
      <c r="J528" s="75">
        <v>18388.099999999999</v>
      </c>
      <c r="R528" s="47">
        <v>0</v>
      </c>
      <c r="S528" s="47">
        <v>0</v>
      </c>
      <c r="T528" s="47">
        <v>0</v>
      </c>
      <c r="U528" s="47">
        <v>0</v>
      </c>
    </row>
    <row r="529" spans="1:21" ht="15">
      <c r="C529" s="77" t="s">
        <v>95</v>
      </c>
      <c r="G529" s="263">
        <v>18388.099999999999</v>
      </c>
      <c r="H529" s="263"/>
      <c r="I529" s="263">
        <v>18388.099999999999</v>
      </c>
      <c r="J529" s="263"/>
      <c r="O529" s="47">
        <v>18388.099999999999</v>
      </c>
      <c r="P529" s="47">
        <v>18388.099999999999</v>
      </c>
    </row>
    <row r="530" spans="1:21" ht="85.5">
      <c r="A530" s="64" t="s">
        <v>638</v>
      </c>
      <c r="B530" s="65" t="s">
        <v>447</v>
      </c>
      <c r="C530" s="65" t="s">
        <v>448</v>
      </c>
      <c r="D530" s="66" t="s">
        <v>449</v>
      </c>
      <c r="E530" s="45">
        <v>0.20301</v>
      </c>
      <c r="F530" s="67"/>
      <c r="G530" s="56"/>
      <c r="H530" s="58"/>
      <c r="I530" s="68" t="s">
        <v>98</v>
      </c>
      <c r="J530" s="58"/>
      <c r="R530" s="47">
        <v>696.05</v>
      </c>
      <c r="S530" s="47">
        <v>696.05</v>
      </c>
      <c r="T530" s="47">
        <v>487.24</v>
      </c>
      <c r="U530" s="47">
        <v>487.24</v>
      </c>
    </row>
    <row r="531" spans="1:21" ht="25.5">
      <c r="C531" s="83" t="s">
        <v>639</v>
      </c>
    </row>
    <row r="532" spans="1:21" ht="14.25">
      <c r="A532" s="64"/>
      <c r="B532" s="65"/>
      <c r="C532" s="65" t="s">
        <v>88</v>
      </c>
      <c r="D532" s="66"/>
      <c r="E532" s="45"/>
      <c r="F532" s="67">
        <v>2484.5300000000002</v>
      </c>
      <c r="G532" s="56" t="s">
        <v>451</v>
      </c>
      <c r="H532" s="58">
        <v>696.05</v>
      </c>
      <c r="I532" s="68">
        <v>1</v>
      </c>
      <c r="J532" s="58">
        <v>696.05</v>
      </c>
      <c r="Q532" s="47">
        <v>696.05</v>
      </c>
    </row>
    <row r="533" spans="1:21" ht="14.25">
      <c r="A533" s="64"/>
      <c r="B533" s="65"/>
      <c r="C533" s="65" t="s">
        <v>89</v>
      </c>
      <c r="D533" s="66"/>
      <c r="E533" s="45"/>
      <c r="F533" s="67">
        <v>699.59</v>
      </c>
      <c r="G533" s="56" t="s">
        <v>452</v>
      </c>
      <c r="H533" s="58">
        <v>213.04</v>
      </c>
      <c r="I533" s="68">
        <v>1</v>
      </c>
      <c r="J533" s="58">
        <v>213.04</v>
      </c>
    </row>
    <row r="534" spans="1:21" ht="14.25">
      <c r="A534" s="64"/>
      <c r="B534" s="65"/>
      <c r="C534" s="65" t="s">
        <v>97</v>
      </c>
      <c r="D534" s="66"/>
      <c r="E534" s="45"/>
      <c r="F534" s="67">
        <v>25314.35</v>
      </c>
      <c r="G534" s="56" t="s">
        <v>98</v>
      </c>
      <c r="H534" s="58">
        <v>5139.07</v>
      </c>
      <c r="I534" s="68">
        <v>1</v>
      </c>
      <c r="J534" s="58">
        <v>5139.07</v>
      </c>
    </row>
    <row r="535" spans="1:21" ht="14.25">
      <c r="A535" s="64"/>
      <c r="B535" s="65"/>
      <c r="C535" s="65" t="s">
        <v>90</v>
      </c>
      <c r="D535" s="66" t="s">
        <v>91</v>
      </c>
      <c r="E535" s="45">
        <v>100</v>
      </c>
      <c r="F535" s="67"/>
      <c r="G535" s="56"/>
      <c r="H535" s="58">
        <v>696.05</v>
      </c>
      <c r="I535" s="68">
        <v>100</v>
      </c>
      <c r="J535" s="58">
        <v>696.05</v>
      </c>
    </row>
    <row r="536" spans="1:21" ht="14.25">
      <c r="A536" s="64"/>
      <c r="B536" s="65"/>
      <c r="C536" s="65" t="s">
        <v>92</v>
      </c>
      <c r="D536" s="66" t="s">
        <v>91</v>
      </c>
      <c r="E536" s="45">
        <v>70</v>
      </c>
      <c r="F536" s="67"/>
      <c r="G536" s="56"/>
      <c r="H536" s="58">
        <v>487.24</v>
      </c>
      <c r="I536" s="68">
        <v>70</v>
      </c>
      <c r="J536" s="58">
        <v>487.24</v>
      </c>
    </row>
    <row r="537" spans="1:21" ht="14.25">
      <c r="A537" s="69"/>
      <c r="B537" s="70"/>
      <c r="C537" s="70" t="s">
        <v>93</v>
      </c>
      <c r="D537" s="71" t="s">
        <v>94</v>
      </c>
      <c r="E537" s="72">
        <v>291.27</v>
      </c>
      <c r="F537" s="73"/>
      <c r="G537" s="74" t="s">
        <v>451</v>
      </c>
      <c r="H537" s="75">
        <v>81.600397325999992</v>
      </c>
      <c r="I537" s="76"/>
      <c r="J537" s="75"/>
    </row>
    <row r="538" spans="1:21" ht="15">
      <c r="C538" s="77" t="s">
        <v>95</v>
      </c>
      <c r="G538" s="263">
        <v>7231.45</v>
      </c>
      <c r="H538" s="263"/>
      <c r="I538" s="263">
        <v>7231.45</v>
      </c>
      <c r="J538" s="263"/>
      <c r="O538" s="79">
        <v>7231.45</v>
      </c>
      <c r="P538" s="79">
        <v>7231.45</v>
      </c>
    </row>
    <row r="539" spans="1:21" ht="111">
      <c r="A539" s="69" t="s">
        <v>640</v>
      </c>
      <c r="B539" s="70" t="s">
        <v>432</v>
      </c>
      <c r="C539" s="70" t="s">
        <v>129</v>
      </c>
      <c r="D539" s="71" t="s">
        <v>454</v>
      </c>
      <c r="E539" s="72">
        <v>1</v>
      </c>
      <c r="F539" s="73">
        <v>5027.3900000000003</v>
      </c>
      <c r="G539" s="74" t="s">
        <v>98</v>
      </c>
      <c r="H539" s="75">
        <v>5027.3900000000003</v>
      </c>
      <c r="I539" s="76">
        <v>1</v>
      </c>
      <c r="J539" s="75">
        <v>5027.3900000000003</v>
      </c>
      <c r="R539" s="47">
        <v>0</v>
      </c>
      <c r="S539" s="47">
        <v>0</v>
      </c>
      <c r="T539" s="47">
        <v>0</v>
      </c>
      <c r="U539" s="47">
        <v>0</v>
      </c>
    </row>
    <row r="540" spans="1:21" ht="15">
      <c r="C540" s="77" t="s">
        <v>95</v>
      </c>
      <c r="G540" s="263">
        <v>5027.3900000000003</v>
      </c>
      <c r="H540" s="263"/>
      <c r="I540" s="263">
        <v>5027.3900000000003</v>
      </c>
      <c r="J540" s="263"/>
      <c r="O540" s="47">
        <v>5027.3900000000003</v>
      </c>
      <c r="P540" s="47">
        <v>5027.3900000000003</v>
      </c>
    </row>
    <row r="541" spans="1:21" ht="125.25">
      <c r="A541" s="69" t="s">
        <v>641</v>
      </c>
      <c r="B541" s="70" t="s">
        <v>432</v>
      </c>
      <c r="C541" s="70" t="s">
        <v>130</v>
      </c>
      <c r="D541" s="71" t="s">
        <v>454</v>
      </c>
      <c r="E541" s="72">
        <v>1</v>
      </c>
      <c r="F541" s="73">
        <v>5819.6</v>
      </c>
      <c r="G541" s="74" t="s">
        <v>98</v>
      </c>
      <c r="H541" s="75">
        <v>5819.6</v>
      </c>
      <c r="I541" s="76">
        <v>1</v>
      </c>
      <c r="J541" s="75">
        <v>5819.6</v>
      </c>
      <c r="R541" s="47">
        <v>0</v>
      </c>
      <c r="S541" s="47">
        <v>0</v>
      </c>
      <c r="T541" s="47">
        <v>0</v>
      </c>
      <c r="U541" s="47">
        <v>0</v>
      </c>
    </row>
    <row r="542" spans="1:21" ht="15">
      <c r="C542" s="77" t="s">
        <v>95</v>
      </c>
      <c r="G542" s="263">
        <v>5819.6</v>
      </c>
      <c r="H542" s="263"/>
      <c r="I542" s="263">
        <v>5819.6</v>
      </c>
      <c r="J542" s="263"/>
      <c r="O542" s="47">
        <v>5819.6</v>
      </c>
      <c r="P542" s="47">
        <v>5819.6</v>
      </c>
    </row>
    <row r="543" spans="1:21" ht="125.25">
      <c r="A543" s="69" t="s">
        <v>642</v>
      </c>
      <c r="B543" s="70" t="s">
        <v>432</v>
      </c>
      <c r="C543" s="70" t="s">
        <v>131</v>
      </c>
      <c r="D543" s="71" t="s">
        <v>454</v>
      </c>
      <c r="E543" s="72">
        <v>1</v>
      </c>
      <c r="F543" s="73">
        <v>8326.2800000000007</v>
      </c>
      <c r="G543" s="74" t="s">
        <v>98</v>
      </c>
      <c r="H543" s="75">
        <v>8326.2800000000007</v>
      </c>
      <c r="I543" s="76">
        <v>1</v>
      </c>
      <c r="J543" s="75">
        <v>8326.2800000000007</v>
      </c>
      <c r="R543" s="47">
        <v>0</v>
      </c>
      <c r="S543" s="47">
        <v>0</v>
      </c>
      <c r="T543" s="47">
        <v>0</v>
      </c>
      <c r="U543" s="47">
        <v>0</v>
      </c>
    </row>
    <row r="544" spans="1:21" ht="15">
      <c r="C544" s="77" t="s">
        <v>95</v>
      </c>
      <c r="G544" s="263">
        <v>8326.2800000000007</v>
      </c>
      <c r="H544" s="263"/>
      <c r="I544" s="263">
        <v>8326.2800000000007</v>
      </c>
      <c r="J544" s="263"/>
      <c r="O544" s="47">
        <v>8326.2800000000007</v>
      </c>
      <c r="P544" s="47">
        <v>8326.2800000000007</v>
      </c>
    </row>
    <row r="545" spans="1:21" ht="125.25">
      <c r="A545" s="69" t="s">
        <v>643</v>
      </c>
      <c r="B545" s="70" t="s">
        <v>432</v>
      </c>
      <c r="C545" s="70" t="s">
        <v>132</v>
      </c>
      <c r="D545" s="71" t="s">
        <v>454</v>
      </c>
      <c r="E545" s="72">
        <v>1</v>
      </c>
      <c r="F545" s="73">
        <v>8326.2800000000007</v>
      </c>
      <c r="G545" s="74" t="s">
        <v>98</v>
      </c>
      <c r="H545" s="75">
        <v>8326.2800000000007</v>
      </c>
      <c r="I545" s="76">
        <v>1</v>
      </c>
      <c r="J545" s="75">
        <v>8326.2800000000007</v>
      </c>
      <c r="R545" s="47">
        <v>0</v>
      </c>
      <c r="S545" s="47">
        <v>0</v>
      </c>
      <c r="T545" s="47">
        <v>0</v>
      </c>
      <c r="U545" s="47">
        <v>0</v>
      </c>
    </row>
    <row r="546" spans="1:21" ht="15">
      <c r="C546" s="77" t="s">
        <v>95</v>
      </c>
      <c r="G546" s="263">
        <v>8326.2800000000007</v>
      </c>
      <c r="H546" s="263"/>
      <c r="I546" s="263">
        <v>8326.2800000000007</v>
      </c>
      <c r="J546" s="263"/>
      <c r="O546" s="47">
        <v>8326.2800000000007</v>
      </c>
      <c r="P546" s="47">
        <v>8326.2800000000007</v>
      </c>
    </row>
    <row r="547" spans="1:21" ht="125.25">
      <c r="A547" s="69" t="s">
        <v>644</v>
      </c>
      <c r="B547" s="70" t="s">
        <v>432</v>
      </c>
      <c r="C547" s="70" t="s">
        <v>133</v>
      </c>
      <c r="D547" s="71" t="s">
        <v>454</v>
      </c>
      <c r="E547" s="72">
        <v>1</v>
      </c>
      <c r="F547" s="73">
        <v>8326.2800000000007</v>
      </c>
      <c r="G547" s="74" t="s">
        <v>98</v>
      </c>
      <c r="H547" s="75">
        <v>8326.2800000000007</v>
      </c>
      <c r="I547" s="76">
        <v>1</v>
      </c>
      <c r="J547" s="75">
        <v>8326.2800000000007</v>
      </c>
      <c r="R547" s="47">
        <v>0</v>
      </c>
      <c r="S547" s="47">
        <v>0</v>
      </c>
      <c r="T547" s="47">
        <v>0</v>
      </c>
      <c r="U547" s="47">
        <v>0</v>
      </c>
    </row>
    <row r="548" spans="1:21" ht="15">
      <c r="C548" s="77" t="s">
        <v>95</v>
      </c>
      <c r="G548" s="263">
        <v>8326.2800000000007</v>
      </c>
      <c r="H548" s="263"/>
      <c r="I548" s="263">
        <v>8326.2800000000007</v>
      </c>
      <c r="J548" s="263"/>
      <c r="O548" s="47">
        <v>8326.2800000000007</v>
      </c>
      <c r="P548" s="47">
        <v>8326.2800000000007</v>
      </c>
    </row>
    <row r="549" spans="1:21" ht="139.5">
      <c r="A549" s="69" t="s">
        <v>645</v>
      </c>
      <c r="B549" s="70" t="s">
        <v>432</v>
      </c>
      <c r="C549" s="70" t="s">
        <v>134</v>
      </c>
      <c r="D549" s="71" t="s">
        <v>454</v>
      </c>
      <c r="E549" s="72">
        <v>1</v>
      </c>
      <c r="F549" s="73">
        <v>7606.32</v>
      </c>
      <c r="G549" s="74" t="s">
        <v>98</v>
      </c>
      <c r="H549" s="75">
        <v>7606.32</v>
      </c>
      <c r="I549" s="76">
        <v>1</v>
      </c>
      <c r="J549" s="75">
        <v>7606.32</v>
      </c>
      <c r="R549" s="47">
        <v>0</v>
      </c>
      <c r="S549" s="47">
        <v>0</v>
      </c>
      <c r="T549" s="47">
        <v>0</v>
      </c>
      <c r="U549" s="47">
        <v>0</v>
      </c>
    </row>
    <row r="550" spans="1:21" ht="15">
      <c r="C550" s="77" t="s">
        <v>95</v>
      </c>
      <c r="G550" s="263">
        <v>7606.32</v>
      </c>
      <c r="H550" s="263"/>
      <c r="I550" s="263">
        <v>7606.32</v>
      </c>
      <c r="J550" s="263"/>
      <c r="O550" s="47">
        <v>7606.32</v>
      </c>
      <c r="P550" s="47">
        <v>7606.32</v>
      </c>
    </row>
    <row r="551" spans="1:21" ht="125.25">
      <c r="A551" s="69" t="s">
        <v>646</v>
      </c>
      <c r="B551" s="70" t="s">
        <v>432</v>
      </c>
      <c r="C551" s="70" t="s">
        <v>135</v>
      </c>
      <c r="D551" s="71" t="s">
        <v>454</v>
      </c>
      <c r="E551" s="72">
        <v>1</v>
      </c>
      <c r="F551" s="73">
        <v>7606.32</v>
      </c>
      <c r="G551" s="74" t="s">
        <v>98</v>
      </c>
      <c r="H551" s="75">
        <v>7606.32</v>
      </c>
      <c r="I551" s="76">
        <v>1</v>
      </c>
      <c r="J551" s="75">
        <v>7606.32</v>
      </c>
      <c r="R551" s="47">
        <v>0</v>
      </c>
      <c r="S551" s="47">
        <v>0</v>
      </c>
      <c r="T551" s="47">
        <v>0</v>
      </c>
      <c r="U551" s="47">
        <v>0</v>
      </c>
    </row>
    <row r="552" spans="1:21" ht="15">
      <c r="C552" s="77" t="s">
        <v>95</v>
      </c>
      <c r="G552" s="263">
        <v>7606.32</v>
      </c>
      <c r="H552" s="263"/>
      <c r="I552" s="263">
        <v>7606.32</v>
      </c>
      <c r="J552" s="263"/>
      <c r="O552" s="47">
        <v>7606.32</v>
      </c>
      <c r="P552" s="47">
        <v>7606.32</v>
      </c>
    </row>
    <row r="553" spans="1:21" ht="125.25">
      <c r="A553" s="69" t="s">
        <v>647</v>
      </c>
      <c r="B553" s="70" t="s">
        <v>432</v>
      </c>
      <c r="C553" s="70" t="s">
        <v>136</v>
      </c>
      <c r="D553" s="71" t="s">
        <v>454</v>
      </c>
      <c r="E553" s="72">
        <v>1</v>
      </c>
      <c r="F553" s="73">
        <v>7606.32</v>
      </c>
      <c r="G553" s="74" t="s">
        <v>98</v>
      </c>
      <c r="H553" s="75">
        <v>7606.32</v>
      </c>
      <c r="I553" s="76">
        <v>1</v>
      </c>
      <c r="J553" s="75">
        <v>7606.32</v>
      </c>
      <c r="R553" s="47">
        <v>0</v>
      </c>
      <c r="S553" s="47">
        <v>0</v>
      </c>
      <c r="T553" s="47">
        <v>0</v>
      </c>
      <c r="U553" s="47">
        <v>0</v>
      </c>
    </row>
    <row r="554" spans="1:21" ht="15">
      <c r="C554" s="77" t="s">
        <v>95</v>
      </c>
      <c r="G554" s="263">
        <v>7606.32</v>
      </c>
      <c r="H554" s="263"/>
      <c r="I554" s="263">
        <v>7606.32</v>
      </c>
      <c r="J554" s="263"/>
      <c r="O554" s="47">
        <v>7606.32</v>
      </c>
      <c r="P554" s="47">
        <v>7606.32</v>
      </c>
    </row>
    <row r="555" spans="1:21" ht="111">
      <c r="A555" s="69" t="s">
        <v>648</v>
      </c>
      <c r="B555" s="70" t="s">
        <v>432</v>
      </c>
      <c r="C555" s="70" t="s">
        <v>137</v>
      </c>
      <c r="D555" s="71" t="s">
        <v>454</v>
      </c>
      <c r="E555" s="72">
        <v>1</v>
      </c>
      <c r="F555" s="73">
        <v>7606.32</v>
      </c>
      <c r="G555" s="74" t="s">
        <v>98</v>
      </c>
      <c r="H555" s="75">
        <v>7606.32</v>
      </c>
      <c r="I555" s="76">
        <v>1</v>
      </c>
      <c r="J555" s="75">
        <v>7606.32</v>
      </c>
      <c r="R555" s="47">
        <v>0</v>
      </c>
      <c r="S555" s="47">
        <v>0</v>
      </c>
      <c r="T555" s="47">
        <v>0</v>
      </c>
      <c r="U555" s="47">
        <v>0</v>
      </c>
    </row>
    <row r="556" spans="1:21" ht="15">
      <c r="C556" s="77" t="s">
        <v>95</v>
      </c>
      <c r="G556" s="263">
        <v>7606.32</v>
      </c>
      <c r="H556" s="263"/>
      <c r="I556" s="263">
        <v>7606.32</v>
      </c>
      <c r="J556" s="263"/>
      <c r="O556" s="47">
        <v>7606.32</v>
      </c>
      <c r="P556" s="47">
        <v>7606.32</v>
      </c>
    </row>
    <row r="557" spans="1:21" ht="28.5">
      <c r="A557" s="64" t="s">
        <v>649</v>
      </c>
      <c r="B557" s="65" t="s">
        <v>458</v>
      </c>
      <c r="C557" s="65" t="s">
        <v>459</v>
      </c>
      <c r="D557" s="66" t="s">
        <v>460</v>
      </c>
      <c r="E557" s="45">
        <v>9</v>
      </c>
      <c r="F557" s="67"/>
      <c r="G557" s="56"/>
      <c r="H557" s="58"/>
      <c r="I557" s="68" t="s">
        <v>98</v>
      </c>
      <c r="J557" s="58"/>
      <c r="R557" s="47">
        <v>123.07</v>
      </c>
      <c r="S557" s="47">
        <v>123.07</v>
      </c>
      <c r="T557" s="47">
        <v>116.23</v>
      </c>
      <c r="U557" s="47">
        <v>116.23</v>
      </c>
    </row>
    <row r="558" spans="1:21" ht="14.25">
      <c r="A558" s="64"/>
      <c r="B558" s="65"/>
      <c r="C558" s="65" t="s">
        <v>88</v>
      </c>
      <c r="D558" s="66"/>
      <c r="E558" s="45"/>
      <c r="F558" s="67">
        <v>11.01</v>
      </c>
      <c r="G558" s="56" t="s">
        <v>451</v>
      </c>
      <c r="H558" s="58">
        <v>136.74</v>
      </c>
      <c r="I558" s="68">
        <v>1</v>
      </c>
      <c r="J558" s="58">
        <v>136.74</v>
      </c>
      <c r="Q558" s="47">
        <v>136.74</v>
      </c>
    </row>
    <row r="559" spans="1:21" ht="14.25">
      <c r="A559" s="64"/>
      <c r="B559" s="65"/>
      <c r="C559" s="65" t="s">
        <v>89</v>
      </c>
      <c r="D559" s="66"/>
      <c r="E559" s="45"/>
      <c r="F559" s="67">
        <v>2.87</v>
      </c>
      <c r="G559" s="56" t="s">
        <v>452</v>
      </c>
      <c r="H559" s="58">
        <v>38.75</v>
      </c>
      <c r="I559" s="68">
        <v>1</v>
      </c>
      <c r="J559" s="58">
        <v>38.75</v>
      </c>
    </row>
    <row r="560" spans="1:21" ht="14.25">
      <c r="A560" s="64"/>
      <c r="B560" s="65"/>
      <c r="C560" s="65" t="s">
        <v>97</v>
      </c>
      <c r="D560" s="66"/>
      <c r="E560" s="45"/>
      <c r="F560" s="67">
        <v>0.72</v>
      </c>
      <c r="G560" s="56" t="s">
        <v>98</v>
      </c>
      <c r="H560" s="58">
        <v>6.48</v>
      </c>
      <c r="I560" s="68">
        <v>1</v>
      </c>
      <c r="J560" s="58">
        <v>6.48</v>
      </c>
    </row>
    <row r="561" spans="1:32" ht="14.25">
      <c r="A561" s="64"/>
      <c r="B561" s="65"/>
      <c r="C561" s="65" t="s">
        <v>90</v>
      </c>
      <c r="D561" s="66" t="s">
        <v>91</v>
      </c>
      <c r="E561" s="45">
        <v>90</v>
      </c>
      <c r="F561" s="67"/>
      <c r="G561" s="56"/>
      <c r="H561" s="58">
        <v>123.07</v>
      </c>
      <c r="I561" s="68">
        <v>90</v>
      </c>
      <c r="J561" s="58">
        <v>123.07</v>
      </c>
    </row>
    <row r="562" spans="1:32" ht="14.25">
      <c r="A562" s="64"/>
      <c r="B562" s="65"/>
      <c r="C562" s="65" t="s">
        <v>92</v>
      </c>
      <c r="D562" s="66" t="s">
        <v>91</v>
      </c>
      <c r="E562" s="45">
        <v>85</v>
      </c>
      <c r="F562" s="67"/>
      <c r="G562" s="56"/>
      <c r="H562" s="58">
        <v>116.23</v>
      </c>
      <c r="I562" s="68">
        <v>85</v>
      </c>
      <c r="J562" s="58">
        <v>116.23</v>
      </c>
    </row>
    <row r="563" spans="1:32" ht="14.25">
      <c r="A563" s="69"/>
      <c r="B563" s="70"/>
      <c r="C563" s="70" t="s">
        <v>93</v>
      </c>
      <c r="D563" s="71" t="s">
        <v>94</v>
      </c>
      <c r="E563" s="72">
        <v>1.1100000000000001</v>
      </c>
      <c r="F563" s="73"/>
      <c r="G563" s="74" t="s">
        <v>451</v>
      </c>
      <c r="H563" s="75">
        <v>13.786199999999999</v>
      </c>
      <c r="I563" s="76"/>
      <c r="J563" s="75"/>
    </row>
    <row r="564" spans="1:32" ht="15">
      <c r="C564" s="77" t="s">
        <v>95</v>
      </c>
      <c r="G564" s="263">
        <v>421.27</v>
      </c>
      <c r="H564" s="263"/>
      <c r="I564" s="263">
        <v>421.27</v>
      </c>
      <c r="J564" s="263"/>
      <c r="O564" s="79">
        <v>421.27</v>
      </c>
      <c r="P564" s="79">
        <v>421.27</v>
      </c>
    </row>
    <row r="566" spans="1:32" ht="15">
      <c r="A566" s="261" t="s">
        <v>650</v>
      </c>
      <c r="B566" s="261"/>
      <c r="C566" s="261"/>
      <c r="D566" s="261"/>
      <c r="E566" s="261"/>
      <c r="F566" s="261"/>
      <c r="G566" s="263">
        <v>114657.05000000003</v>
      </c>
      <c r="H566" s="263"/>
      <c r="I566" s="263">
        <v>114657.05000000003</v>
      </c>
      <c r="J566" s="263"/>
      <c r="AF566" s="85" t="s">
        <v>650</v>
      </c>
    </row>
    <row r="570" spans="1:32" ht="16.5">
      <c r="A570" s="264" t="s">
        <v>651</v>
      </c>
      <c r="B570" s="264"/>
      <c r="C570" s="264"/>
      <c r="D570" s="264"/>
      <c r="E570" s="264"/>
      <c r="F570" s="264"/>
      <c r="G570" s="264"/>
      <c r="H570" s="264"/>
      <c r="I570" s="264"/>
      <c r="J570" s="264"/>
      <c r="AE570" s="63" t="s">
        <v>651</v>
      </c>
    </row>
    <row r="571" spans="1:32" ht="42.75">
      <c r="A571" s="64" t="s">
        <v>652</v>
      </c>
      <c r="B571" s="65" t="s">
        <v>653</v>
      </c>
      <c r="C571" s="65" t="s">
        <v>654</v>
      </c>
      <c r="D571" s="66" t="s">
        <v>590</v>
      </c>
      <c r="E571" s="45">
        <v>0.74099999999999999</v>
      </c>
      <c r="F571" s="67"/>
      <c r="G571" s="56"/>
      <c r="H571" s="58"/>
      <c r="I571" s="68" t="s">
        <v>98</v>
      </c>
      <c r="J571" s="58"/>
      <c r="R571" s="47">
        <v>699.95</v>
      </c>
      <c r="S571" s="47">
        <v>699.95</v>
      </c>
      <c r="T571" s="47">
        <v>661.06</v>
      </c>
      <c r="U571" s="47">
        <v>661.06</v>
      </c>
    </row>
    <row r="572" spans="1:32" ht="14.25">
      <c r="A572" s="64"/>
      <c r="B572" s="65"/>
      <c r="C572" s="65" t="s">
        <v>88</v>
      </c>
      <c r="D572" s="66"/>
      <c r="E572" s="45"/>
      <c r="F572" s="67">
        <v>749.56</v>
      </c>
      <c r="G572" s="56" t="s">
        <v>451</v>
      </c>
      <c r="H572" s="58">
        <v>766.49</v>
      </c>
      <c r="I572" s="68">
        <v>1</v>
      </c>
      <c r="J572" s="58">
        <v>766.49</v>
      </c>
      <c r="Q572" s="47">
        <v>766.49</v>
      </c>
    </row>
    <row r="573" spans="1:32" ht="14.25">
      <c r="A573" s="64"/>
      <c r="B573" s="65"/>
      <c r="C573" s="65" t="s">
        <v>89</v>
      </c>
      <c r="D573" s="66"/>
      <c r="E573" s="45"/>
      <c r="F573" s="67">
        <v>494.61</v>
      </c>
      <c r="G573" s="56" t="s">
        <v>452</v>
      </c>
      <c r="H573" s="58">
        <v>549.76</v>
      </c>
      <c r="I573" s="68">
        <v>1</v>
      </c>
      <c r="J573" s="58">
        <v>549.76</v>
      </c>
    </row>
    <row r="574" spans="1:32" ht="14.25">
      <c r="A574" s="64"/>
      <c r="B574" s="65"/>
      <c r="C574" s="65" t="s">
        <v>96</v>
      </c>
      <c r="D574" s="66"/>
      <c r="E574" s="45"/>
      <c r="F574" s="67">
        <v>10.1</v>
      </c>
      <c r="G574" s="56" t="s">
        <v>452</v>
      </c>
      <c r="H574" s="80">
        <v>11.23</v>
      </c>
      <c r="I574" s="68">
        <v>1</v>
      </c>
      <c r="J574" s="80">
        <v>11.23</v>
      </c>
      <c r="Q574" s="47">
        <v>11.23</v>
      </c>
    </row>
    <row r="575" spans="1:32" ht="14.25">
      <c r="A575" s="64"/>
      <c r="B575" s="65"/>
      <c r="C575" s="65" t="s">
        <v>97</v>
      </c>
      <c r="D575" s="66"/>
      <c r="E575" s="45"/>
      <c r="F575" s="67">
        <v>464.58</v>
      </c>
      <c r="G575" s="56" t="s">
        <v>98</v>
      </c>
      <c r="H575" s="58">
        <v>344.25</v>
      </c>
      <c r="I575" s="68">
        <v>1</v>
      </c>
      <c r="J575" s="58">
        <v>344.25</v>
      </c>
    </row>
    <row r="576" spans="1:32" ht="14.25">
      <c r="A576" s="64"/>
      <c r="B576" s="65"/>
      <c r="C576" s="65" t="s">
        <v>90</v>
      </c>
      <c r="D576" s="66" t="s">
        <v>91</v>
      </c>
      <c r="E576" s="45">
        <v>90</v>
      </c>
      <c r="F576" s="67"/>
      <c r="G576" s="56"/>
      <c r="H576" s="58">
        <v>699.95</v>
      </c>
      <c r="I576" s="68">
        <v>90</v>
      </c>
      <c r="J576" s="58">
        <v>699.95</v>
      </c>
    </row>
    <row r="577" spans="1:21" ht="14.25">
      <c r="A577" s="64"/>
      <c r="B577" s="65"/>
      <c r="C577" s="65" t="s">
        <v>92</v>
      </c>
      <c r="D577" s="66" t="s">
        <v>91</v>
      </c>
      <c r="E577" s="45">
        <v>85</v>
      </c>
      <c r="F577" s="67"/>
      <c r="G577" s="56"/>
      <c r="H577" s="58">
        <v>661.06</v>
      </c>
      <c r="I577" s="68">
        <v>85</v>
      </c>
      <c r="J577" s="58">
        <v>661.06</v>
      </c>
    </row>
    <row r="578" spans="1:21" ht="14.25">
      <c r="A578" s="69"/>
      <c r="B578" s="70"/>
      <c r="C578" s="70" t="s">
        <v>93</v>
      </c>
      <c r="D578" s="71" t="s">
        <v>94</v>
      </c>
      <c r="E578" s="72">
        <v>75.56</v>
      </c>
      <c r="F578" s="73"/>
      <c r="G578" s="74" t="s">
        <v>451</v>
      </c>
      <c r="H578" s="75">
        <v>77.266144799999992</v>
      </c>
      <c r="I578" s="76"/>
      <c r="J578" s="75"/>
    </row>
    <row r="579" spans="1:21" ht="15">
      <c r="C579" s="77" t="s">
        <v>95</v>
      </c>
      <c r="G579" s="263">
        <v>3021.51</v>
      </c>
      <c r="H579" s="263"/>
      <c r="I579" s="263">
        <v>3021.51</v>
      </c>
      <c r="J579" s="263"/>
      <c r="O579" s="79">
        <v>3021.51</v>
      </c>
      <c r="P579" s="79">
        <v>3021.51</v>
      </c>
    </row>
    <row r="580" spans="1:21" ht="57">
      <c r="A580" s="64" t="s">
        <v>655</v>
      </c>
      <c r="B580" s="65" t="s">
        <v>656</v>
      </c>
      <c r="C580" s="65" t="s">
        <v>657</v>
      </c>
      <c r="D580" s="66" t="s">
        <v>430</v>
      </c>
      <c r="E580" s="45">
        <v>0.61</v>
      </c>
      <c r="F580" s="67"/>
      <c r="G580" s="56"/>
      <c r="H580" s="58"/>
      <c r="I580" s="68" t="s">
        <v>98</v>
      </c>
      <c r="J580" s="58"/>
      <c r="R580" s="47">
        <v>2023.44</v>
      </c>
      <c r="S580" s="47">
        <v>2023.44</v>
      </c>
      <c r="T580" s="47">
        <v>1911.03</v>
      </c>
      <c r="U580" s="47">
        <v>1911.03</v>
      </c>
    </row>
    <row r="581" spans="1:21" ht="14.25">
      <c r="A581" s="64"/>
      <c r="B581" s="65"/>
      <c r="C581" s="65" t="s">
        <v>88</v>
      </c>
      <c r="D581" s="66"/>
      <c r="E581" s="45"/>
      <c r="F581" s="67">
        <v>2471.58</v>
      </c>
      <c r="G581" s="56" t="s">
        <v>451</v>
      </c>
      <c r="H581" s="58">
        <v>2080.58</v>
      </c>
      <c r="I581" s="68">
        <v>1</v>
      </c>
      <c r="J581" s="58">
        <v>2080.58</v>
      </c>
      <c r="Q581" s="47">
        <v>2080.58</v>
      </c>
    </row>
    <row r="582" spans="1:21" ht="14.25">
      <c r="A582" s="64"/>
      <c r="B582" s="65"/>
      <c r="C582" s="65" t="s">
        <v>89</v>
      </c>
      <c r="D582" s="66"/>
      <c r="E582" s="45"/>
      <c r="F582" s="67">
        <v>1703.77</v>
      </c>
      <c r="G582" s="56" t="s">
        <v>452</v>
      </c>
      <c r="H582" s="58">
        <v>1558.95</v>
      </c>
      <c r="I582" s="68">
        <v>1</v>
      </c>
      <c r="J582" s="58">
        <v>1558.95</v>
      </c>
    </row>
    <row r="583" spans="1:21" ht="14.25">
      <c r="A583" s="64"/>
      <c r="B583" s="65"/>
      <c r="C583" s="65" t="s">
        <v>96</v>
      </c>
      <c r="D583" s="66"/>
      <c r="E583" s="45"/>
      <c r="F583" s="67">
        <v>183.27</v>
      </c>
      <c r="G583" s="56" t="s">
        <v>452</v>
      </c>
      <c r="H583" s="80">
        <v>167.69</v>
      </c>
      <c r="I583" s="68">
        <v>1</v>
      </c>
      <c r="J583" s="80">
        <v>167.69</v>
      </c>
      <c r="Q583" s="47">
        <v>167.69</v>
      </c>
    </row>
    <row r="584" spans="1:21" ht="14.25">
      <c r="A584" s="64"/>
      <c r="B584" s="65"/>
      <c r="C584" s="65" t="s">
        <v>97</v>
      </c>
      <c r="D584" s="66"/>
      <c r="E584" s="45"/>
      <c r="F584" s="67">
        <v>2223.77</v>
      </c>
      <c r="G584" s="56" t="s">
        <v>98</v>
      </c>
      <c r="H584" s="58">
        <v>1356.5</v>
      </c>
      <c r="I584" s="68">
        <v>1</v>
      </c>
      <c r="J584" s="58">
        <v>1356.5</v>
      </c>
    </row>
    <row r="585" spans="1:21" ht="14.25">
      <c r="A585" s="64"/>
      <c r="B585" s="65"/>
      <c r="C585" s="65" t="s">
        <v>90</v>
      </c>
      <c r="D585" s="66" t="s">
        <v>91</v>
      </c>
      <c r="E585" s="45">
        <v>90</v>
      </c>
      <c r="F585" s="67"/>
      <c r="G585" s="56"/>
      <c r="H585" s="58">
        <v>2023.44</v>
      </c>
      <c r="I585" s="68">
        <v>90</v>
      </c>
      <c r="J585" s="58">
        <v>2023.44</v>
      </c>
    </row>
    <row r="586" spans="1:21" ht="14.25">
      <c r="A586" s="64"/>
      <c r="B586" s="65"/>
      <c r="C586" s="65" t="s">
        <v>92</v>
      </c>
      <c r="D586" s="66" t="s">
        <v>91</v>
      </c>
      <c r="E586" s="45">
        <v>85</v>
      </c>
      <c r="F586" s="67"/>
      <c r="G586" s="56"/>
      <c r="H586" s="58">
        <v>1911.03</v>
      </c>
      <c r="I586" s="68">
        <v>85</v>
      </c>
      <c r="J586" s="58">
        <v>1911.03</v>
      </c>
    </row>
    <row r="587" spans="1:21" ht="14.25">
      <c r="A587" s="69"/>
      <c r="B587" s="70"/>
      <c r="C587" s="70" t="s">
        <v>93</v>
      </c>
      <c r="D587" s="71" t="s">
        <v>94</v>
      </c>
      <c r="E587" s="72">
        <v>272.5</v>
      </c>
      <c r="F587" s="73"/>
      <c r="G587" s="74" t="s">
        <v>451</v>
      </c>
      <c r="H587" s="75">
        <v>229.3905</v>
      </c>
      <c r="I587" s="76"/>
      <c r="J587" s="75"/>
    </row>
    <row r="588" spans="1:21" ht="15">
      <c r="C588" s="77" t="s">
        <v>95</v>
      </c>
      <c r="G588" s="263">
        <v>8930.5</v>
      </c>
      <c r="H588" s="263"/>
      <c r="I588" s="263">
        <v>8930.5</v>
      </c>
      <c r="J588" s="263"/>
      <c r="O588" s="79">
        <v>8930.5</v>
      </c>
      <c r="P588" s="79">
        <v>8930.5</v>
      </c>
    </row>
    <row r="589" spans="1:21" ht="96.75">
      <c r="A589" s="69" t="s">
        <v>658</v>
      </c>
      <c r="B589" s="70" t="s">
        <v>432</v>
      </c>
      <c r="C589" s="70" t="s">
        <v>138</v>
      </c>
      <c r="D589" s="71" t="s">
        <v>21</v>
      </c>
      <c r="E589" s="72">
        <v>61</v>
      </c>
      <c r="F589" s="73">
        <v>309.85000000000002</v>
      </c>
      <c r="G589" s="74" t="s">
        <v>98</v>
      </c>
      <c r="H589" s="75">
        <v>18900.849999999999</v>
      </c>
      <c r="I589" s="76">
        <v>1</v>
      </c>
      <c r="J589" s="75">
        <v>18900.849999999999</v>
      </c>
      <c r="R589" s="47">
        <v>0</v>
      </c>
      <c r="S589" s="47">
        <v>0</v>
      </c>
      <c r="T589" s="47">
        <v>0</v>
      </c>
      <c r="U589" s="47">
        <v>0</v>
      </c>
    </row>
    <row r="590" spans="1:21" ht="15">
      <c r="C590" s="77" t="s">
        <v>95</v>
      </c>
      <c r="G590" s="263">
        <v>18900.849999999999</v>
      </c>
      <c r="H590" s="263"/>
      <c r="I590" s="263">
        <v>18900.849999999999</v>
      </c>
      <c r="J590" s="263"/>
      <c r="O590" s="47">
        <v>18900.849999999999</v>
      </c>
      <c r="P590" s="47">
        <v>18900.849999999999</v>
      </c>
    </row>
    <row r="591" spans="1:21" ht="57">
      <c r="A591" s="64" t="s">
        <v>659</v>
      </c>
      <c r="B591" s="65" t="s">
        <v>656</v>
      </c>
      <c r="C591" s="65" t="s">
        <v>657</v>
      </c>
      <c r="D591" s="66" t="s">
        <v>430</v>
      </c>
      <c r="E591" s="45">
        <v>0.53</v>
      </c>
      <c r="F591" s="67"/>
      <c r="G591" s="56"/>
      <c r="H591" s="58"/>
      <c r="I591" s="68" t="s">
        <v>98</v>
      </c>
      <c r="J591" s="58"/>
      <c r="R591" s="47">
        <v>1758.07</v>
      </c>
      <c r="S591" s="47">
        <v>1758.07</v>
      </c>
      <c r="T591" s="47">
        <v>1660.4</v>
      </c>
      <c r="U591" s="47">
        <v>1660.4</v>
      </c>
    </row>
    <row r="592" spans="1:21" ht="14.25">
      <c r="A592" s="64"/>
      <c r="B592" s="65"/>
      <c r="C592" s="65" t="s">
        <v>88</v>
      </c>
      <c r="D592" s="66"/>
      <c r="E592" s="45"/>
      <c r="F592" s="67">
        <v>2471.58</v>
      </c>
      <c r="G592" s="56" t="s">
        <v>451</v>
      </c>
      <c r="H592" s="58">
        <v>1807.71</v>
      </c>
      <c r="I592" s="68">
        <v>1</v>
      </c>
      <c r="J592" s="58">
        <v>1807.71</v>
      </c>
      <c r="Q592" s="47">
        <v>1807.71</v>
      </c>
    </row>
    <row r="593" spans="1:21" ht="14.25">
      <c r="A593" s="64"/>
      <c r="B593" s="65"/>
      <c r="C593" s="65" t="s">
        <v>89</v>
      </c>
      <c r="D593" s="66"/>
      <c r="E593" s="45"/>
      <c r="F593" s="67">
        <v>1703.77</v>
      </c>
      <c r="G593" s="56" t="s">
        <v>452</v>
      </c>
      <c r="H593" s="58">
        <v>1354.5</v>
      </c>
      <c r="I593" s="68">
        <v>1</v>
      </c>
      <c r="J593" s="58">
        <v>1354.5</v>
      </c>
    </row>
    <row r="594" spans="1:21" ht="14.25">
      <c r="A594" s="64"/>
      <c r="B594" s="65"/>
      <c r="C594" s="65" t="s">
        <v>96</v>
      </c>
      <c r="D594" s="66"/>
      <c r="E594" s="45"/>
      <c r="F594" s="67">
        <v>183.27</v>
      </c>
      <c r="G594" s="56" t="s">
        <v>452</v>
      </c>
      <c r="H594" s="80">
        <v>145.69999999999999</v>
      </c>
      <c r="I594" s="68">
        <v>1</v>
      </c>
      <c r="J594" s="80">
        <v>145.69999999999999</v>
      </c>
      <c r="Q594" s="47">
        <v>145.69999999999999</v>
      </c>
    </row>
    <row r="595" spans="1:21" ht="14.25">
      <c r="A595" s="64"/>
      <c r="B595" s="65"/>
      <c r="C595" s="65" t="s">
        <v>97</v>
      </c>
      <c r="D595" s="66"/>
      <c r="E595" s="45"/>
      <c r="F595" s="67">
        <v>2223.77</v>
      </c>
      <c r="G595" s="56" t="s">
        <v>98</v>
      </c>
      <c r="H595" s="58">
        <v>1178.5999999999999</v>
      </c>
      <c r="I595" s="68">
        <v>1</v>
      </c>
      <c r="J595" s="58">
        <v>1178.5999999999999</v>
      </c>
    </row>
    <row r="596" spans="1:21" ht="14.25">
      <c r="A596" s="64"/>
      <c r="B596" s="65"/>
      <c r="C596" s="65" t="s">
        <v>90</v>
      </c>
      <c r="D596" s="66" t="s">
        <v>91</v>
      </c>
      <c r="E596" s="45">
        <v>90</v>
      </c>
      <c r="F596" s="67"/>
      <c r="G596" s="56"/>
      <c r="H596" s="58">
        <v>1758.07</v>
      </c>
      <c r="I596" s="68">
        <v>90</v>
      </c>
      <c r="J596" s="58">
        <v>1758.07</v>
      </c>
    </row>
    <row r="597" spans="1:21" ht="14.25">
      <c r="A597" s="64"/>
      <c r="B597" s="65"/>
      <c r="C597" s="65" t="s">
        <v>92</v>
      </c>
      <c r="D597" s="66" t="s">
        <v>91</v>
      </c>
      <c r="E597" s="45">
        <v>85</v>
      </c>
      <c r="F597" s="67"/>
      <c r="G597" s="56"/>
      <c r="H597" s="58">
        <v>1660.4</v>
      </c>
      <c r="I597" s="68">
        <v>85</v>
      </c>
      <c r="J597" s="58">
        <v>1660.4</v>
      </c>
    </row>
    <row r="598" spans="1:21" ht="14.25">
      <c r="A598" s="69"/>
      <c r="B598" s="70"/>
      <c r="C598" s="70" t="s">
        <v>93</v>
      </c>
      <c r="D598" s="71" t="s">
        <v>94</v>
      </c>
      <c r="E598" s="72">
        <v>272.5</v>
      </c>
      <c r="F598" s="73"/>
      <c r="G598" s="74" t="s">
        <v>451</v>
      </c>
      <c r="H598" s="75">
        <v>199.30650000000003</v>
      </c>
      <c r="I598" s="76"/>
      <c r="J598" s="75"/>
    </row>
    <row r="599" spans="1:21" ht="15">
      <c r="C599" s="77" t="s">
        <v>95</v>
      </c>
      <c r="G599" s="263">
        <v>7759.28</v>
      </c>
      <c r="H599" s="263"/>
      <c r="I599" s="263">
        <v>7759.2800000000007</v>
      </c>
      <c r="J599" s="263"/>
      <c r="O599" s="79">
        <v>7759.28</v>
      </c>
      <c r="P599" s="79">
        <v>7759.2800000000007</v>
      </c>
    </row>
    <row r="600" spans="1:21" ht="82.5">
      <c r="A600" s="69" t="s">
        <v>660</v>
      </c>
      <c r="B600" s="70" t="s">
        <v>432</v>
      </c>
      <c r="C600" s="70" t="s">
        <v>139</v>
      </c>
      <c r="D600" s="71" t="s">
        <v>21</v>
      </c>
      <c r="E600" s="72">
        <v>53</v>
      </c>
      <c r="F600" s="73">
        <v>869.08</v>
      </c>
      <c r="G600" s="74" t="s">
        <v>98</v>
      </c>
      <c r="H600" s="75">
        <v>46061.24</v>
      </c>
      <c r="I600" s="76">
        <v>1</v>
      </c>
      <c r="J600" s="75">
        <v>46061.24</v>
      </c>
      <c r="R600" s="47">
        <v>0</v>
      </c>
      <c r="S600" s="47">
        <v>0</v>
      </c>
      <c r="T600" s="47">
        <v>0</v>
      </c>
      <c r="U600" s="47">
        <v>0</v>
      </c>
    </row>
    <row r="601" spans="1:21" ht="15">
      <c r="C601" s="77" t="s">
        <v>95</v>
      </c>
      <c r="G601" s="263">
        <v>46061.24</v>
      </c>
      <c r="H601" s="263"/>
      <c r="I601" s="263">
        <v>46061.24</v>
      </c>
      <c r="J601" s="263"/>
      <c r="O601" s="47">
        <v>46061.24</v>
      </c>
      <c r="P601" s="47">
        <v>46061.24</v>
      </c>
    </row>
    <row r="602" spans="1:21" ht="55.5">
      <c r="A602" s="69" t="s">
        <v>661</v>
      </c>
      <c r="B602" s="70" t="s">
        <v>432</v>
      </c>
      <c r="C602" s="70" t="s">
        <v>140</v>
      </c>
      <c r="D602" s="71" t="s">
        <v>21</v>
      </c>
      <c r="E602" s="72">
        <v>1.7</v>
      </c>
      <c r="F602" s="73">
        <v>46.65</v>
      </c>
      <c r="G602" s="74" t="s">
        <v>98</v>
      </c>
      <c r="H602" s="75">
        <v>79.31</v>
      </c>
      <c r="I602" s="76">
        <v>1</v>
      </c>
      <c r="J602" s="75">
        <v>79.31</v>
      </c>
      <c r="R602" s="47">
        <v>0</v>
      </c>
      <c r="S602" s="47">
        <v>0</v>
      </c>
      <c r="T602" s="47">
        <v>0</v>
      </c>
      <c r="U602" s="47">
        <v>0</v>
      </c>
    </row>
    <row r="603" spans="1:21" ht="15">
      <c r="C603" s="77" t="s">
        <v>95</v>
      </c>
      <c r="G603" s="263">
        <v>79.31</v>
      </c>
      <c r="H603" s="263"/>
      <c r="I603" s="263">
        <v>79.31</v>
      </c>
      <c r="J603" s="263"/>
      <c r="O603" s="47">
        <v>79.31</v>
      </c>
      <c r="P603" s="47">
        <v>79.31</v>
      </c>
    </row>
    <row r="604" spans="1:21" ht="57">
      <c r="A604" s="64" t="s">
        <v>662</v>
      </c>
      <c r="B604" s="65" t="s">
        <v>656</v>
      </c>
      <c r="C604" s="65" t="s">
        <v>657</v>
      </c>
      <c r="D604" s="66" t="s">
        <v>430</v>
      </c>
      <c r="E604" s="45">
        <v>0.18</v>
      </c>
      <c r="F604" s="67"/>
      <c r="G604" s="56"/>
      <c r="H604" s="58"/>
      <c r="I604" s="68" t="s">
        <v>98</v>
      </c>
      <c r="J604" s="58"/>
      <c r="R604" s="47">
        <v>597.08000000000004</v>
      </c>
      <c r="S604" s="47">
        <v>597.08000000000004</v>
      </c>
      <c r="T604" s="47">
        <v>563.91</v>
      </c>
      <c r="U604" s="47">
        <v>563.91</v>
      </c>
    </row>
    <row r="605" spans="1:21" ht="14.25">
      <c r="A605" s="64"/>
      <c r="B605" s="65"/>
      <c r="C605" s="65" t="s">
        <v>88</v>
      </c>
      <c r="D605" s="66"/>
      <c r="E605" s="45"/>
      <c r="F605" s="67">
        <v>2471.58</v>
      </c>
      <c r="G605" s="56" t="s">
        <v>451</v>
      </c>
      <c r="H605" s="58">
        <v>613.94000000000005</v>
      </c>
      <c r="I605" s="68">
        <v>1</v>
      </c>
      <c r="J605" s="58">
        <v>613.94000000000005</v>
      </c>
      <c r="Q605" s="47">
        <v>613.94000000000005</v>
      </c>
    </row>
    <row r="606" spans="1:21" ht="14.25">
      <c r="A606" s="64"/>
      <c r="B606" s="65"/>
      <c r="C606" s="65" t="s">
        <v>89</v>
      </c>
      <c r="D606" s="66"/>
      <c r="E606" s="45"/>
      <c r="F606" s="67">
        <v>1703.77</v>
      </c>
      <c r="G606" s="56" t="s">
        <v>452</v>
      </c>
      <c r="H606" s="58">
        <v>460.02</v>
      </c>
      <c r="I606" s="68">
        <v>1</v>
      </c>
      <c r="J606" s="58">
        <v>460.02</v>
      </c>
    </row>
    <row r="607" spans="1:21" ht="14.25">
      <c r="A607" s="64"/>
      <c r="B607" s="65"/>
      <c r="C607" s="65" t="s">
        <v>96</v>
      </c>
      <c r="D607" s="66"/>
      <c r="E607" s="45"/>
      <c r="F607" s="67">
        <v>183.27</v>
      </c>
      <c r="G607" s="56" t="s">
        <v>452</v>
      </c>
      <c r="H607" s="80">
        <v>49.48</v>
      </c>
      <c r="I607" s="68">
        <v>1</v>
      </c>
      <c r="J607" s="80">
        <v>49.48</v>
      </c>
      <c r="Q607" s="47">
        <v>49.48</v>
      </c>
    </row>
    <row r="608" spans="1:21" ht="14.25">
      <c r="A608" s="64"/>
      <c r="B608" s="65"/>
      <c r="C608" s="65" t="s">
        <v>97</v>
      </c>
      <c r="D608" s="66"/>
      <c r="E608" s="45"/>
      <c r="F608" s="67">
        <v>2223.77</v>
      </c>
      <c r="G608" s="56" t="s">
        <v>98</v>
      </c>
      <c r="H608" s="58">
        <v>400.28</v>
      </c>
      <c r="I608" s="68">
        <v>1</v>
      </c>
      <c r="J608" s="58">
        <v>400.28</v>
      </c>
    </row>
    <row r="609" spans="1:21" ht="14.25">
      <c r="A609" s="64"/>
      <c r="B609" s="65"/>
      <c r="C609" s="65" t="s">
        <v>90</v>
      </c>
      <c r="D609" s="66" t="s">
        <v>91</v>
      </c>
      <c r="E609" s="45">
        <v>90</v>
      </c>
      <c r="F609" s="67"/>
      <c r="G609" s="56"/>
      <c r="H609" s="58">
        <v>597.08000000000004</v>
      </c>
      <c r="I609" s="68">
        <v>90</v>
      </c>
      <c r="J609" s="58">
        <v>597.08000000000004</v>
      </c>
    </row>
    <row r="610" spans="1:21" ht="14.25">
      <c r="A610" s="64"/>
      <c r="B610" s="65"/>
      <c r="C610" s="65" t="s">
        <v>92</v>
      </c>
      <c r="D610" s="66" t="s">
        <v>91</v>
      </c>
      <c r="E610" s="45">
        <v>85</v>
      </c>
      <c r="F610" s="67"/>
      <c r="G610" s="56"/>
      <c r="H610" s="58">
        <v>563.91</v>
      </c>
      <c r="I610" s="68">
        <v>85</v>
      </c>
      <c r="J610" s="58">
        <v>563.91</v>
      </c>
    </row>
    <row r="611" spans="1:21" ht="14.25">
      <c r="A611" s="69"/>
      <c r="B611" s="70"/>
      <c r="C611" s="70" t="s">
        <v>93</v>
      </c>
      <c r="D611" s="71" t="s">
        <v>94</v>
      </c>
      <c r="E611" s="72">
        <v>272.5</v>
      </c>
      <c r="F611" s="73"/>
      <c r="G611" s="74" t="s">
        <v>451</v>
      </c>
      <c r="H611" s="75">
        <v>67.688999999999993</v>
      </c>
      <c r="I611" s="76"/>
      <c r="J611" s="75"/>
    </row>
    <row r="612" spans="1:21" ht="15">
      <c r="C612" s="77" t="s">
        <v>95</v>
      </c>
      <c r="G612" s="263">
        <v>2635.23</v>
      </c>
      <c r="H612" s="263"/>
      <c r="I612" s="263">
        <v>2635.23</v>
      </c>
      <c r="J612" s="263"/>
      <c r="O612" s="79">
        <v>2635.23</v>
      </c>
      <c r="P612" s="79">
        <v>2635.23</v>
      </c>
    </row>
    <row r="613" spans="1:21" ht="96.75">
      <c r="A613" s="69" t="s">
        <v>663</v>
      </c>
      <c r="B613" s="70" t="s">
        <v>432</v>
      </c>
      <c r="C613" s="70" t="s">
        <v>141</v>
      </c>
      <c r="D613" s="71" t="s">
        <v>454</v>
      </c>
      <c r="E613" s="72">
        <v>48</v>
      </c>
      <c r="F613" s="73">
        <v>177.53</v>
      </c>
      <c r="G613" s="74" t="s">
        <v>98</v>
      </c>
      <c r="H613" s="75">
        <v>8521.44</v>
      </c>
      <c r="I613" s="76">
        <v>1</v>
      </c>
      <c r="J613" s="75">
        <v>8521.44</v>
      </c>
      <c r="R613" s="47">
        <v>0</v>
      </c>
      <c r="S613" s="47">
        <v>0</v>
      </c>
      <c r="T613" s="47">
        <v>0</v>
      </c>
      <c r="U613" s="47">
        <v>0</v>
      </c>
    </row>
    <row r="614" spans="1:21" ht="15">
      <c r="C614" s="77" t="s">
        <v>95</v>
      </c>
      <c r="G614" s="263">
        <v>8521.44</v>
      </c>
      <c r="H614" s="263"/>
      <c r="I614" s="263">
        <v>8521.44</v>
      </c>
      <c r="J614" s="263"/>
      <c r="O614" s="47">
        <v>8521.44</v>
      </c>
      <c r="P614" s="47">
        <v>8521.44</v>
      </c>
    </row>
    <row r="615" spans="1:21" ht="55.5">
      <c r="A615" s="69" t="s">
        <v>664</v>
      </c>
      <c r="B615" s="70" t="s">
        <v>432</v>
      </c>
      <c r="C615" s="70" t="s">
        <v>142</v>
      </c>
      <c r="D615" s="71" t="s">
        <v>454</v>
      </c>
      <c r="E615" s="72">
        <v>8</v>
      </c>
      <c r="F615" s="73">
        <v>64.17</v>
      </c>
      <c r="G615" s="74" t="s">
        <v>98</v>
      </c>
      <c r="H615" s="75">
        <v>513.36</v>
      </c>
      <c r="I615" s="76">
        <v>1</v>
      </c>
      <c r="J615" s="75">
        <v>513.36</v>
      </c>
      <c r="R615" s="47">
        <v>0</v>
      </c>
      <c r="S615" s="47">
        <v>0</v>
      </c>
      <c r="T615" s="47">
        <v>0</v>
      </c>
      <c r="U615" s="47">
        <v>0</v>
      </c>
    </row>
    <row r="616" spans="1:21" ht="15">
      <c r="C616" s="77" t="s">
        <v>95</v>
      </c>
      <c r="G616" s="263">
        <v>513.36</v>
      </c>
      <c r="H616" s="263"/>
      <c r="I616" s="263">
        <v>513.36</v>
      </c>
      <c r="J616" s="263"/>
      <c r="O616" s="47">
        <v>513.36</v>
      </c>
      <c r="P616" s="47">
        <v>513.36</v>
      </c>
    </row>
    <row r="617" spans="1:21" ht="55.5">
      <c r="A617" s="69" t="s">
        <v>665</v>
      </c>
      <c r="B617" s="70" t="s">
        <v>432</v>
      </c>
      <c r="C617" s="70" t="s">
        <v>143</v>
      </c>
      <c r="D617" s="71" t="s">
        <v>454</v>
      </c>
      <c r="E617" s="72">
        <v>24</v>
      </c>
      <c r="F617" s="73">
        <v>17.09</v>
      </c>
      <c r="G617" s="74" t="s">
        <v>98</v>
      </c>
      <c r="H617" s="75">
        <v>410.16</v>
      </c>
      <c r="I617" s="76">
        <v>1</v>
      </c>
      <c r="J617" s="75">
        <v>410.16</v>
      </c>
      <c r="R617" s="47">
        <v>0</v>
      </c>
      <c r="S617" s="47">
        <v>0</v>
      </c>
      <c r="T617" s="47">
        <v>0</v>
      </c>
      <c r="U617" s="47">
        <v>0</v>
      </c>
    </row>
    <row r="618" spans="1:21" ht="15">
      <c r="C618" s="77" t="s">
        <v>95</v>
      </c>
      <c r="G618" s="263">
        <v>410.16</v>
      </c>
      <c r="H618" s="263"/>
      <c r="I618" s="263">
        <v>410.16</v>
      </c>
      <c r="J618" s="263"/>
      <c r="O618" s="47">
        <v>410.16</v>
      </c>
      <c r="P618" s="47">
        <v>410.16</v>
      </c>
    </row>
    <row r="619" spans="1:21" ht="68.25">
      <c r="A619" s="69" t="s">
        <v>666</v>
      </c>
      <c r="B619" s="70" t="s">
        <v>432</v>
      </c>
      <c r="C619" s="70" t="s">
        <v>144</v>
      </c>
      <c r="D619" s="71" t="s">
        <v>667</v>
      </c>
      <c r="E619" s="72">
        <v>1</v>
      </c>
      <c r="F619" s="73">
        <v>157.38</v>
      </c>
      <c r="G619" s="74" t="s">
        <v>98</v>
      </c>
      <c r="H619" s="75">
        <v>157.38</v>
      </c>
      <c r="I619" s="76">
        <v>1</v>
      </c>
      <c r="J619" s="75">
        <v>157.38</v>
      </c>
      <c r="R619" s="47">
        <v>0</v>
      </c>
      <c r="S619" s="47">
        <v>0</v>
      </c>
      <c r="T619" s="47">
        <v>0</v>
      </c>
      <c r="U619" s="47">
        <v>0</v>
      </c>
    </row>
    <row r="620" spans="1:21" ht="15">
      <c r="C620" s="77" t="s">
        <v>95</v>
      </c>
      <c r="G620" s="263">
        <v>157.38</v>
      </c>
      <c r="H620" s="263"/>
      <c r="I620" s="263">
        <v>157.38</v>
      </c>
      <c r="J620" s="263"/>
      <c r="O620" s="47">
        <v>157.38</v>
      </c>
      <c r="P620" s="47">
        <v>157.38</v>
      </c>
    </row>
    <row r="621" spans="1:21" ht="68.25">
      <c r="A621" s="69" t="s">
        <v>668</v>
      </c>
      <c r="B621" s="70" t="s">
        <v>432</v>
      </c>
      <c r="C621" s="70" t="s">
        <v>145</v>
      </c>
      <c r="D621" s="71" t="s">
        <v>667</v>
      </c>
      <c r="E621" s="72">
        <v>1</v>
      </c>
      <c r="F621" s="73">
        <v>99.85</v>
      </c>
      <c r="G621" s="74" t="s">
        <v>98</v>
      </c>
      <c r="H621" s="75">
        <v>99.85</v>
      </c>
      <c r="I621" s="76">
        <v>1</v>
      </c>
      <c r="J621" s="75">
        <v>99.85</v>
      </c>
      <c r="R621" s="47">
        <v>0</v>
      </c>
      <c r="S621" s="47">
        <v>0</v>
      </c>
      <c r="T621" s="47">
        <v>0</v>
      </c>
      <c r="U621" s="47">
        <v>0</v>
      </c>
    </row>
    <row r="622" spans="1:21" ht="15">
      <c r="C622" s="77" t="s">
        <v>95</v>
      </c>
      <c r="G622" s="263">
        <v>99.85</v>
      </c>
      <c r="H622" s="263"/>
      <c r="I622" s="263">
        <v>99.85</v>
      </c>
      <c r="J622" s="263"/>
      <c r="O622" s="47">
        <v>99.85</v>
      </c>
      <c r="P622" s="47">
        <v>99.85</v>
      </c>
    </row>
    <row r="623" spans="1:21" ht="55.5">
      <c r="A623" s="69" t="s">
        <v>669</v>
      </c>
      <c r="B623" s="70" t="s">
        <v>432</v>
      </c>
      <c r="C623" s="70" t="s">
        <v>146</v>
      </c>
      <c r="D623" s="71" t="s">
        <v>667</v>
      </c>
      <c r="E623" s="72">
        <v>1</v>
      </c>
      <c r="F623" s="73">
        <v>81.819999999999993</v>
      </c>
      <c r="G623" s="74" t="s">
        <v>98</v>
      </c>
      <c r="H623" s="75">
        <v>81.819999999999993</v>
      </c>
      <c r="I623" s="76">
        <v>1</v>
      </c>
      <c r="J623" s="75">
        <v>81.819999999999993</v>
      </c>
      <c r="R623" s="47">
        <v>0</v>
      </c>
      <c r="S623" s="47">
        <v>0</v>
      </c>
      <c r="T623" s="47">
        <v>0</v>
      </c>
      <c r="U623" s="47">
        <v>0</v>
      </c>
    </row>
    <row r="624" spans="1:21" ht="15">
      <c r="C624" s="77" t="s">
        <v>95</v>
      </c>
      <c r="G624" s="263">
        <v>81.819999999999993</v>
      </c>
      <c r="H624" s="263"/>
      <c r="I624" s="263">
        <v>81.819999999999993</v>
      </c>
      <c r="J624" s="263"/>
      <c r="O624" s="47">
        <v>81.819999999999993</v>
      </c>
      <c r="P624" s="47">
        <v>81.819999999999993</v>
      </c>
    </row>
    <row r="625" spans="1:32" ht="85.5">
      <c r="A625" s="64" t="s">
        <v>670</v>
      </c>
      <c r="B625" s="65" t="s">
        <v>625</v>
      </c>
      <c r="C625" s="65" t="s">
        <v>626</v>
      </c>
      <c r="D625" s="66" t="s">
        <v>627</v>
      </c>
      <c r="E625" s="45">
        <v>0.186</v>
      </c>
      <c r="F625" s="67"/>
      <c r="G625" s="56"/>
      <c r="H625" s="58"/>
      <c r="I625" s="68" t="s">
        <v>98</v>
      </c>
      <c r="J625" s="58"/>
      <c r="R625" s="47">
        <v>90.66</v>
      </c>
      <c r="S625" s="47">
        <v>90.66</v>
      </c>
      <c r="T625" s="47">
        <v>73.790000000000006</v>
      </c>
      <c r="U625" s="47">
        <v>73.790000000000006</v>
      </c>
    </row>
    <row r="626" spans="1:32" ht="14.25">
      <c r="A626" s="64"/>
      <c r="B626" s="65"/>
      <c r="C626" s="65" t="s">
        <v>88</v>
      </c>
      <c r="D626" s="66"/>
      <c r="E626" s="45"/>
      <c r="F626" s="67">
        <v>309.68</v>
      </c>
      <c r="G626" s="56" t="s">
        <v>98</v>
      </c>
      <c r="H626" s="58">
        <v>57.6</v>
      </c>
      <c r="I626" s="68">
        <v>1</v>
      </c>
      <c r="J626" s="58">
        <v>57.6</v>
      </c>
      <c r="Q626" s="47">
        <v>57.6</v>
      </c>
    </row>
    <row r="627" spans="1:32" ht="14.25">
      <c r="A627" s="64"/>
      <c r="B627" s="65"/>
      <c r="C627" s="65" t="s">
        <v>89</v>
      </c>
      <c r="D627" s="66"/>
      <c r="E627" s="45"/>
      <c r="F627" s="67">
        <v>5994.55</v>
      </c>
      <c r="G627" s="56" t="s">
        <v>98</v>
      </c>
      <c r="H627" s="58">
        <v>1114.99</v>
      </c>
      <c r="I627" s="68">
        <v>1</v>
      </c>
      <c r="J627" s="58">
        <v>1114.99</v>
      </c>
    </row>
    <row r="628" spans="1:32" ht="14.25">
      <c r="A628" s="64"/>
      <c r="B628" s="65"/>
      <c r="C628" s="65" t="s">
        <v>96</v>
      </c>
      <c r="D628" s="66"/>
      <c r="E628" s="45"/>
      <c r="F628" s="67">
        <v>257.07</v>
      </c>
      <c r="G628" s="56" t="s">
        <v>98</v>
      </c>
      <c r="H628" s="80">
        <v>47.82</v>
      </c>
      <c r="I628" s="68">
        <v>1</v>
      </c>
      <c r="J628" s="80">
        <v>47.82</v>
      </c>
      <c r="Q628" s="47">
        <v>47.82</v>
      </c>
    </row>
    <row r="629" spans="1:32" ht="14.25">
      <c r="A629" s="64"/>
      <c r="B629" s="65"/>
      <c r="C629" s="65" t="s">
        <v>90</v>
      </c>
      <c r="D629" s="66" t="s">
        <v>91</v>
      </c>
      <c r="E629" s="45">
        <v>86</v>
      </c>
      <c r="F629" s="67"/>
      <c r="G629" s="56"/>
      <c r="H629" s="58">
        <v>90.66</v>
      </c>
      <c r="I629" s="68">
        <v>86</v>
      </c>
      <c r="J629" s="58">
        <v>90.66</v>
      </c>
    </row>
    <row r="630" spans="1:32" ht="14.25">
      <c r="A630" s="64"/>
      <c r="B630" s="65"/>
      <c r="C630" s="65" t="s">
        <v>92</v>
      </c>
      <c r="D630" s="66" t="s">
        <v>91</v>
      </c>
      <c r="E630" s="45">
        <v>70</v>
      </c>
      <c r="F630" s="67"/>
      <c r="G630" s="56"/>
      <c r="H630" s="58">
        <v>73.790000000000006</v>
      </c>
      <c r="I630" s="68">
        <v>70</v>
      </c>
      <c r="J630" s="58">
        <v>73.790000000000006</v>
      </c>
    </row>
    <row r="631" spans="1:32" ht="14.25">
      <c r="A631" s="69"/>
      <c r="B631" s="70"/>
      <c r="C631" s="70" t="s">
        <v>93</v>
      </c>
      <c r="D631" s="71" t="s">
        <v>94</v>
      </c>
      <c r="E631" s="72">
        <v>31.73</v>
      </c>
      <c r="F631" s="73"/>
      <c r="G631" s="74" t="s">
        <v>98</v>
      </c>
      <c r="H631" s="75">
        <v>5.9017800000000005</v>
      </c>
      <c r="I631" s="76"/>
      <c r="J631" s="75"/>
    </row>
    <row r="632" spans="1:32" ht="15">
      <c r="C632" s="77" t="s">
        <v>95</v>
      </c>
      <c r="G632" s="263">
        <v>1337.04</v>
      </c>
      <c r="H632" s="263"/>
      <c r="I632" s="263">
        <v>1337.04</v>
      </c>
      <c r="J632" s="263"/>
      <c r="O632" s="79">
        <v>1337.04</v>
      </c>
      <c r="P632" s="79">
        <v>1337.04</v>
      </c>
    </row>
    <row r="633" spans="1:32" ht="68.25">
      <c r="A633" s="69" t="s">
        <v>671</v>
      </c>
      <c r="B633" s="70" t="s">
        <v>432</v>
      </c>
      <c r="C633" s="70" t="s">
        <v>147</v>
      </c>
      <c r="D633" s="71" t="s">
        <v>454</v>
      </c>
      <c r="E633" s="72">
        <v>4</v>
      </c>
      <c r="F633" s="73">
        <v>85.27</v>
      </c>
      <c r="G633" s="74" t="s">
        <v>98</v>
      </c>
      <c r="H633" s="75">
        <v>341.08</v>
      </c>
      <c r="I633" s="76">
        <v>1</v>
      </c>
      <c r="J633" s="75">
        <v>341.08</v>
      </c>
      <c r="R633" s="47">
        <v>0</v>
      </c>
      <c r="S633" s="47">
        <v>0</v>
      </c>
      <c r="T633" s="47">
        <v>0</v>
      </c>
      <c r="U633" s="47">
        <v>0</v>
      </c>
    </row>
    <row r="634" spans="1:32" ht="15">
      <c r="C634" s="77" t="s">
        <v>95</v>
      </c>
      <c r="G634" s="263">
        <v>341.08</v>
      </c>
      <c r="H634" s="263"/>
      <c r="I634" s="263">
        <v>341.08</v>
      </c>
      <c r="J634" s="263"/>
      <c r="O634" s="47">
        <v>341.08</v>
      </c>
      <c r="P634" s="47">
        <v>341.08</v>
      </c>
    </row>
    <row r="636" spans="1:32" ht="15">
      <c r="A636" s="261" t="s">
        <v>672</v>
      </c>
      <c r="B636" s="261"/>
      <c r="C636" s="261"/>
      <c r="D636" s="261"/>
      <c r="E636" s="261"/>
      <c r="F636" s="261"/>
      <c r="G636" s="263">
        <v>98850.050000000017</v>
      </c>
      <c r="H636" s="263"/>
      <c r="I636" s="263">
        <v>98850.050000000017</v>
      </c>
      <c r="J636" s="263"/>
      <c r="AF636" s="85" t="s">
        <v>672</v>
      </c>
    </row>
    <row r="640" spans="1:32" ht="15">
      <c r="A640" s="261" t="s">
        <v>673</v>
      </c>
      <c r="B640" s="261"/>
      <c r="C640" s="261"/>
      <c r="D640" s="261"/>
      <c r="E640" s="261"/>
      <c r="F640" s="261"/>
      <c r="G640" s="263">
        <v>488324.46000000008</v>
      </c>
      <c r="H640" s="263"/>
      <c r="I640" s="263">
        <v>488324.46000000008</v>
      </c>
      <c r="J640" s="263"/>
      <c r="AF640" s="85" t="s">
        <v>673</v>
      </c>
    </row>
    <row r="644" spans="1:34" ht="15" customHeight="1">
      <c r="A644" s="261" t="s">
        <v>674</v>
      </c>
      <c r="B644" s="261"/>
      <c r="C644" s="261"/>
      <c r="D644" s="261"/>
      <c r="E644" s="261"/>
      <c r="F644" s="261"/>
      <c r="G644" s="263">
        <v>774968.60999999964</v>
      </c>
      <c r="H644" s="263"/>
      <c r="I644" s="263">
        <v>774968.60999999964</v>
      </c>
      <c r="J644" s="263"/>
      <c r="AF644" s="85" t="s">
        <v>675</v>
      </c>
    </row>
    <row r="646" spans="1:34" ht="14.25">
      <c r="C646" s="260" t="s">
        <v>148</v>
      </c>
      <c r="D646" s="260"/>
      <c r="E646" s="260"/>
      <c r="F646" s="260"/>
      <c r="G646" s="260"/>
      <c r="H646" s="260"/>
      <c r="I646" s="262"/>
      <c r="J646" s="262"/>
      <c r="AH646" s="84" t="s">
        <v>148</v>
      </c>
    </row>
    <row r="647" spans="1:34" ht="14.25">
      <c r="C647" s="260" t="s">
        <v>149</v>
      </c>
      <c r="D647" s="260"/>
      <c r="E647" s="260"/>
      <c r="F647" s="260"/>
      <c r="G647" s="260"/>
      <c r="H647" s="260"/>
      <c r="I647" s="262">
        <v>744729.14</v>
      </c>
      <c r="J647" s="262"/>
      <c r="AH647" s="84" t="s">
        <v>149</v>
      </c>
    </row>
    <row r="648" spans="1:34" ht="14.25">
      <c r="C648" s="260" t="s">
        <v>150</v>
      </c>
      <c r="D648" s="260"/>
      <c r="E648" s="260"/>
      <c r="F648" s="260"/>
      <c r="G648" s="260"/>
      <c r="H648" s="260"/>
      <c r="I648" s="262">
        <v>30239.47</v>
      </c>
      <c r="J648" s="262"/>
      <c r="AH648" s="84" t="s">
        <v>150</v>
      </c>
    </row>
    <row r="649" spans="1:34" ht="14.25">
      <c r="C649" s="260" t="s">
        <v>151</v>
      </c>
      <c r="D649" s="260"/>
      <c r="E649" s="260"/>
      <c r="F649" s="260"/>
      <c r="G649" s="260"/>
      <c r="H649" s="260"/>
      <c r="I649" s="262"/>
      <c r="J649" s="262"/>
      <c r="AH649" s="84" t="s">
        <v>151</v>
      </c>
    </row>
    <row r="650" spans="1:34" ht="14.25">
      <c r="C650" s="260" t="s">
        <v>152</v>
      </c>
      <c r="D650" s="260"/>
      <c r="E650" s="260"/>
      <c r="F650" s="260"/>
      <c r="G650" s="260"/>
      <c r="H650" s="260"/>
      <c r="I650" s="262">
        <v>774968.61</v>
      </c>
      <c r="J650" s="262"/>
      <c r="AH650" s="84" t="s">
        <v>152</v>
      </c>
    </row>
    <row r="651" spans="1:34" ht="14.25">
      <c r="C651" s="56"/>
      <c r="D651" s="56"/>
      <c r="E651" s="56"/>
      <c r="F651" s="56"/>
      <c r="G651" s="56"/>
      <c r="H651" s="56"/>
      <c r="I651" s="58"/>
      <c r="J651" s="58"/>
      <c r="AH651" s="84"/>
    </row>
    <row r="652" spans="1:34" ht="30">
      <c r="C652" s="85" t="s">
        <v>299</v>
      </c>
      <c r="D652" s="56"/>
      <c r="E652" s="56"/>
      <c r="F652" s="56"/>
      <c r="G652" s="56"/>
      <c r="H652" s="56"/>
      <c r="I652" s="58"/>
      <c r="J652" s="58"/>
      <c r="AH652" s="84"/>
    </row>
    <row r="653" spans="1:34" ht="14.25">
      <c r="C653" s="260" t="s">
        <v>300</v>
      </c>
      <c r="D653" s="260"/>
      <c r="E653" s="260"/>
      <c r="F653" s="260"/>
      <c r="G653" s="260"/>
      <c r="H653" s="260"/>
      <c r="I653" s="58"/>
      <c r="J653" s="58">
        <v>0</v>
      </c>
      <c r="AH653" s="84"/>
    </row>
    <row r="654" spans="1:34" ht="14.25">
      <c r="C654" s="260" t="s">
        <v>301</v>
      </c>
      <c r="D654" s="260"/>
      <c r="E654" s="260"/>
      <c r="F654" s="260"/>
      <c r="G654" s="260"/>
      <c r="H654" s="260"/>
      <c r="I654" s="58"/>
      <c r="J654" s="58">
        <v>5287576.8899999997</v>
      </c>
      <c r="AH654" s="84"/>
    </row>
    <row r="655" spans="1:34" ht="14.25">
      <c r="C655" s="260" t="s">
        <v>302</v>
      </c>
      <c r="D655" s="260"/>
      <c r="E655" s="260"/>
      <c r="F655" s="260"/>
      <c r="G655" s="260"/>
      <c r="H655" s="260"/>
      <c r="I655" s="58"/>
      <c r="J655" s="58">
        <v>214700.24</v>
      </c>
      <c r="AH655" s="84"/>
    </row>
    <row r="656" spans="1:34" ht="14.25">
      <c r="C656" s="260" t="s">
        <v>303</v>
      </c>
      <c r="D656" s="260"/>
      <c r="E656" s="260"/>
      <c r="F656" s="260"/>
      <c r="G656" s="260"/>
      <c r="H656" s="260"/>
      <c r="I656" s="58"/>
      <c r="J656" s="58">
        <v>0</v>
      </c>
      <c r="AH656" s="84"/>
    </row>
    <row r="657" spans="1:34" ht="15">
      <c r="C657" s="261" t="s">
        <v>152</v>
      </c>
      <c r="D657" s="261"/>
      <c r="E657" s="261"/>
      <c r="F657" s="261"/>
      <c r="G657" s="261"/>
      <c r="H657" s="261"/>
      <c r="I657" s="77"/>
      <c r="J657" s="77">
        <v>5502277.1299999999</v>
      </c>
      <c r="AH657" s="84"/>
    </row>
    <row r="658" spans="1:34" ht="14.25">
      <c r="C658" s="56"/>
      <c r="D658" s="56"/>
      <c r="E658" s="56"/>
      <c r="F658" s="56"/>
      <c r="G658" s="56"/>
      <c r="H658" s="56"/>
      <c r="I658" s="58"/>
      <c r="J658" s="58"/>
      <c r="AH658" s="84"/>
    </row>
    <row r="659" spans="1:34" ht="14.25">
      <c r="C659" s="56"/>
      <c r="D659" s="56"/>
      <c r="E659" s="56"/>
      <c r="F659" s="56"/>
      <c r="G659" s="56"/>
      <c r="H659" s="56"/>
      <c r="I659" s="58"/>
      <c r="J659" s="58"/>
      <c r="AH659" s="84"/>
    </row>
    <row r="660" spans="1:34" ht="14.25">
      <c r="C660" s="56"/>
      <c r="D660" s="56"/>
      <c r="E660" s="56"/>
      <c r="F660" s="56"/>
      <c r="G660" s="56"/>
      <c r="H660" s="56"/>
      <c r="I660" s="58"/>
      <c r="J660" s="58"/>
      <c r="AH660" s="84"/>
    </row>
    <row r="661" spans="1:34" ht="14.25">
      <c r="C661" s="56"/>
      <c r="D661" s="56"/>
      <c r="E661" s="56"/>
      <c r="F661" s="56"/>
      <c r="G661" s="56"/>
      <c r="H661" s="56"/>
      <c r="I661" s="58"/>
      <c r="J661" s="58"/>
      <c r="AH661" s="84"/>
    </row>
    <row r="662" spans="1:34" ht="14.25">
      <c r="C662" s="56"/>
      <c r="D662" s="56"/>
      <c r="E662" s="56"/>
      <c r="F662" s="56"/>
      <c r="G662" s="56"/>
      <c r="H662" s="56"/>
      <c r="I662" s="58"/>
      <c r="J662" s="58"/>
      <c r="AH662" s="84"/>
    </row>
    <row r="665" spans="1:34" ht="14.25">
      <c r="A665" s="258" t="s">
        <v>153</v>
      </c>
      <c r="B665" s="258"/>
      <c r="C665" s="87" t="s">
        <v>1</v>
      </c>
      <c r="D665" s="87"/>
      <c r="E665" s="87"/>
      <c r="F665" s="87"/>
      <c r="G665" s="87"/>
      <c r="H665" s="49" t="s">
        <v>1</v>
      </c>
      <c r="I665" s="49"/>
      <c r="J665" s="49"/>
    </row>
    <row r="666" spans="1:34" ht="14.25">
      <c r="A666" s="49"/>
      <c r="B666" s="49"/>
      <c r="C666" s="259" t="s">
        <v>62</v>
      </c>
      <c r="D666" s="259"/>
      <c r="E666" s="259"/>
      <c r="F666" s="259"/>
      <c r="G666" s="259"/>
      <c r="H666" s="49"/>
      <c r="I666" s="49"/>
      <c r="J666" s="49"/>
    </row>
    <row r="667" spans="1:34" ht="14.25">
      <c r="A667" s="49"/>
      <c r="B667" s="49"/>
      <c r="C667" s="49"/>
      <c r="D667" s="49"/>
      <c r="E667" s="49"/>
      <c r="F667" s="49"/>
      <c r="G667" s="49"/>
      <c r="H667" s="49"/>
      <c r="I667" s="49"/>
      <c r="J667" s="49"/>
    </row>
    <row r="668" spans="1:34" ht="14.25">
      <c r="A668" s="258" t="s">
        <v>154</v>
      </c>
      <c r="B668" s="258"/>
      <c r="C668" s="87" t="s">
        <v>1</v>
      </c>
      <c r="D668" s="87"/>
      <c r="E668" s="87"/>
      <c r="F668" s="87"/>
      <c r="G668" s="87"/>
      <c r="H668" s="49" t="s">
        <v>1</v>
      </c>
      <c r="I668" s="49"/>
      <c r="J668" s="49"/>
    </row>
    <row r="669" spans="1:34" ht="14.25">
      <c r="A669" s="49"/>
      <c r="B669" s="49"/>
      <c r="C669" s="259" t="s">
        <v>62</v>
      </c>
      <c r="D669" s="259"/>
      <c r="E669" s="259"/>
      <c r="F669" s="259"/>
      <c r="G669" s="259"/>
      <c r="H669" s="49"/>
      <c r="I669" s="49"/>
      <c r="J669" s="49"/>
    </row>
  </sheetData>
  <mergeCells count="295">
    <mergeCell ref="B7:E7"/>
    <mergeCell ref="G7:J7"/>
    <mergeCell ref="A10:J10"/>
    <mergeCell ref="A11:J11"/>
    <mergeCell ref="A13:J13"/>
    <mergeCell ref="A14:J14"/>
    <mergeCell ref="B3:E3"/>
    <mergeCell ref="G3:J3"/>
    <mergeCell ref="B4:E4"/>
    <mergeCell ref="G4:J4"/>
    <mergeCell ref="B6:E6"/>
    <mergeCell ref="G6:J6"/>
    <mergeCell ref="E27:G27"/>
    <mergeCell ref="A33:J33"/>
    <mergeCell ref="A35:J35"/>
    <mergeCell ref="G42:H42"/>
    <mergeCell ref="I42:J42"/>
    <mergeCell ref="G51:H51"/>
    <mergeCell ref="I51:J51"/>
    <mergeCell ref="A16:J16"/>
    <mergeCell ref="A18:J18"/>
    <mergeCell ref="A19:J19"/>
    <mergeCell ref="A21:J21"/>
    <mergeCell ref="E25:G25"/>
    <mergeCell ref="E26:G26"/>
    <mergeCell ref="G68:H68"/>
    <mergeCell ref="I68:J68"/>
    <mergeCell ref="G77:H77"/>
    <mergeCell ref="I77:J77"/>
    <mergeCell ref="G87:H87"/>
    <mergeCell ref="I87:J87"/>
    <mergeCell ref="G53:H53"/>
    <mergeCell ref="I53:J53"/>
    <mergeCell ref="G55:H55"/>
    <mergeCell ref="I55:J55"/>
    <mergeCell ref="G58:H58"/>
    <mergeCell ref="I58:J58"/>
    <mergeCell ref="G111:H111"/>
    <mergeCell ref="I111:J111"/>
    <mergeCell ref="G113:H113"/>
    <mergeCell ref="I113:J113"/>
    <mergeCell ref="G115:H115"/>
    <mergeCell ref="I115:J115"/>
    <mergeCell ref="G89:H89"/>
    <mergeCell ref="I89:J89"/>
    <mergeCell ref="G99:H99"/>
    <mergeCell ref="I99:J99"/>
    <mergeCell ref="G102:H102"/>
    <mergeCell ref="I102:J102"/>
    <mergeCell ref="A138:J138"/>
    <mergeCell ref="G147:H147"/>
    <mergeCell ref="I147:J147"/>
    <mergeCell ref="G149:H149"/>
    <mergeCell ref="I149:J149"/>
    <mergeCell ref="G151:H151"/>
    <mergeCell ref="I151:J151"/>
    <mergeCell ref="G124:H124"/>
    <mergeCell ref="I124:J124"/>
    <mergeCell ref="G132:H132"/>
    <mergeCell ref="I132:J132"/>
    <mergeCell ref="A134:F134"/>
    <mergeCell ref="G134:H134"/>
    <mergeCell ref="I134:J134"/>
    <mergeCell ref="G172:H172"/>
    <mergeCell ref="I172:J172"/>
    <mergeCell ref="G180:H180"/>
    <mergeCell ref="I180:J180"/>
    <mergeCell ref="A182:F182"/>
    <mergeCell ref="G182:H182"/>
    <mergeCell ref="I182:J182"/>
    <mergeCell ref="G153:H153"/>
    <mergeCell ref="I153:J153"/>
    <mergeCell ref="G161:H161"/>
    <mergeCell ref="I161:J161"/>
    <mergeCell ref="G170:H170"/>
    <mergeCell ref="I170:J170"/>
    <mergeCell ref="A205:J205"/>
    <mergeCell ref="G215:H215"/>
    <mergeCell ref="I215:J215"/>
    <mergeCell ref="G218:H218"/>
    <mergeCell ref="I218:J218"/>
    <mergeCell ref="G226:H226"/>
    <mergeCell ref="I226:J226"/>
    <mergeCell ref="A186:J186"/>
    <mergeCell ref="G197:H197"/>
    <mergeCell ref="I197:J197"/>
    <mergeCell ref="G199:H199"/>
    <mergeCell ref="I199:J199"/>
    <mergeCell ref="A201:F201"/>
    <mergeCell ref="G201:H201"/>
    <mergeCell ref="I201:J201"/>
    <mergeCell ref="G248:H248"/>
    <mergeCell ref="I248:J248"/>
    <mergeCell ref="G251:H251"/>
    <mergeCell ref="I251:J251"/>
    <mergeCell ref="G260:H260"/>
    <mergeCell ref="I260:J260"/>
    <mergeCell ref="G234:H234"/>
    <mergeCell ref="I234:J234"/>
    <mergeCell ref="G237:H237"/>
    <mergeCell ref="I237:J237"/>
    <mergeCell ref="G245:H245"/>
    <mergeCell ref="I245:J245"/>
    <mergeCell ref="G282:H282"/>
    <mergeCell ref="I282:J282"/>
    <mergeCell ref="G284:H284"/>
    <mergeCell ref="I284:J284"/>
    <mergeCell ref="G287:H287"/>
    <mergeCell ref="I287:J287"/>
    <mergeCell ref="G268:H268"/>
    <mergeCell ref="I268:J268"/>
    <mergeCell ref="G271:H271"/>
    <mergeCell ref="I271:J271"/>
    <mergeCell ref="G280:H280"/>
    <mergeCell ref="I280:J280"/>
    <mergeCell ref="G302:H302"/>
    <mergeCell ref="I302:J302"/>
    <mergeCell ref="G311:H311"/>
    <mergeCell ref="I311:J311"/>
    <mergeCell ref="G313:H313"/>
    <mergeCell ref="I313:J313"/>
    <mergeCell ref="G290:H290"/>
    <mergeCell ref="I290:J290"/>
    <mergeCell ref="G292:H292"/>
    <mergeCell ref="I292:J292"/>
    <mergeCell ref="G299:H299"/>
    <mergeCell ref="I299:J299"/>
    <mergeCell ref="G331:H331"/>
    <mergeCell ref="I331:J331"/>
    <mergeCell ref="G340:H340"/>
    <mergeCell ref="I340:J340"/>
    <mergeCell ref="G342:H342"/>
    <mergeCell ref="I342:J342"/>
    <mergeCell ref="G316:H316"/>
    <mergeCell ref="I316:J316"/>
    <mergeCell ref="A318:F318"/>
    <mergeCell ref="G318:H318"/>
    <mergeCell ref="I318:J318"/>
    <mergeCell ref="A322:J322"/>
    <mergeCell ref="A370:F370"/>
    <mergeCell ref="G370:H370"/>
    <mergeCell ref="I370:J370"/>
    <mergeCell ref="A374:J374"/>
    <mergeCell ref="G380:H380"/>
    <mergeCell ref="I380:J380"/>
    <mergeCell ref="G351:H351"/>
    <mergeCell ref="I351:J351"/>
    <mergeCell ref="G360:H360"/>
    <mergeCell ref="I360:J360"/>
    <mergeCell ref="G368:H368"/>
    <mergeCell ref="I368:J368"/>
    <mergeCell ref="G413:H413"/>
    <mergeCell ref="I413:J413"/>
    <mergeCell ref="G421:H421"/>
    <mergeCell ref="I421:J421"/>
    <mergeCell ref="G432:H432"/>
    <mergeCell ref="I432:J432"/>
    <mergeCell ref="G386:H386"/>
    <mergeCell ref="I386:J386"/>
    <mergeCell ref="G395:H395"/>
    <mergeCell ref="I395:J395"/>
    <mergeCell ref="G404:H404"/>
    <mergeCell ref="I404:J404"/>
    <mergeCell ref="A454:F454"/>
    <mergeCell ref="G454:H454"/>
    <mergeCell ref="I454:J454"/>
    <mergeCell ref="A458:F458"/>
    <mergeCell ref="G458:H458"/>
    <mergeCell ref="I458:J458"/>
    <mergeCell ref="G434:H434"/>
    <mergeCell ref="I434:J434"/>
    <mergeCell ref="G443:H443"/>
    <mergeCell ref="I443:J443"/>
    <mergeCell ref="G452:H452"/>
    <mergeCell ref="I452:J452"/>
    <mergeCell ref="G478:H478"/>
    <mergeCell ref="I478:J478"/>
    <mergeCell ref="G480:H480"/>
    <mergeCell ref="I480:J480"/>
    <mergeCell ref="G482:H482"/>
    <mergeCell ref="I482:J482"/>
    <mergeCell ref="A462:J462"/>
    <mergeCell ref="A464:J464"/>
    <mergeCell ref="G474:H474"/>
    <mergeCell ref="I474:J474"/>
    <mergeCell ref="G476:H476"/>
    <mergeCell ref="I476:J476"/>
    <mergeCell ref="G490:H490"/>
    <mergeCell ref="I490:J490"/>
    <mergeCell ref="G499:H499"/>
    <mergeCell ref="I499:J499"/>
    <mergeCell ref="A501:F501"/>
    <mergeCell ref="G501:H501"/>
    <mergeCell ref="I501:J501"/>
    <mergeCell ref="G484:H484"/>
    <mergeCell ref="I484:J484"/>
    <mergeCell ref="G486:H486"/>
    <mergeCell ref="I486:J486"/>
    <mergeCell ref="G488:H488"/>
    <mergeCell ref="I488:J488"/>
    <mergeCell ref="G527:H527"/>
    <mergeCell ref="I527:J527"/>
    <mergeCell ref="G529:H529"/>
    <mergeCell ref="I529:J529"/>
    <mergeCell ref="G538:H538"/>
    <mergeCell ref="I538:J538"/>
    <mergeCell ref="A505:J505"/>
    <mergeCell ref="G514:H514"/>
    <mergeCell ref="I514:J514"/>
    <mergeCell ref="G516:H516"/>
    <mergeCell ref="I516:J516"/>
    <mergeCell ref="G518:H518"/>
    <mergeCell ref="I518:J518"/>
    <mergeCell ref="G546:H546"/>
    <mergeCell ref="I546:J546"/>
    <mergeCell ref="G548:H548"/>
    <mergeCell ref="I548:J548"/>
    <mergeCell ref="G550:H550"/>
    <mergeCell ref="I550:J550"/>
    <mergeCell ref="G540:H540"/>
    <mergeCell ref="I540:J540"/>
    <mergeCell ref="G542:H542"/>
    <mergeCell ref="I542:J542"/>
    <mergeCell ref="G544:H544"/>
    <mergeCell ref="I544:J544"/>
    <mergeCell ref="G564:H564"/>
    <mergeCell ref="I564:J564"/>
    <mergeCell ref="A566:F566"/>
    <mergeCell ref="G566:H566"/>
    <mergeCell ref="I566:J566"/>
    <mergeCell ref="A570:J570"/>
    <mergeCell ref="G552:H552"/>
    <mergeCell ref="I552:J552"/>
    <mergeCell ref="G554:H554"/>
    <mergeCell ref="I554:J554"/>
    <mergeCell ref="G556:H556"/>
    <mergeCell ref="I556:J556"/>
    <mergeCell ref="G599:H599"/>
    <mergeCell ref="I599:J599"/>
    <mergeCell ref="G601:H601"/>
    <mergeCell ref="I601:J601"/>
    <mergeCell ref="G603:H603"/>
    <mergeCell ref="I603:J603"/>
    <mergeCell ref="G579:H579"/>
    <mergeCell ref="I579:J579"/>
    <mergeCell ref="G588:H588"/>
    <mergeCell ref="I588:J588"/>
    <mergeCell ref="G590:H590"/>
    <mergeCell ref="I590:J590"/>
    <mergeCell ref="G618:H618"/>
    <mergeCell ref="I618:J618"/>
    <mergeCell ref="G620:H620"/>
    <mergeCell ref="I620:J620"/>
    <mergeCell ref="G622:H622"/>
    <mergeCell ref="I622:J622"/>
    <mergeCell ref="G612:H612"/>
    <mergeCell ref="I612:J612"/>
    <mergeCell ref="G614:H614"/>
    <mergeCell ref="I614:J614"/>
    <mergeCell ref="G616:H616"/>
    <mergeCell ref="I616:J616"/>
    <mergeCell ref="A636:F636"/>
    <mergeCell ref="G636:H636"/>
    <mergeCell ref="I636:J636"/>
    <mergeCell ref="A640:F640"/>
    <mergeCell ref="G640:H640"/>
    <mergeCell ref="I640:J640"/>
    <mergeCell ref="G624:H624"/>
    <mergeCell ref="I624:J624"/>
    <mergeCell ref="G632:H632"/>
    <mergeCell ref="I632:J632"/>
    <mergeCell ref="G634:H634"/>
    <mergeCell ref="I634:J634"/>
    <mergeCell ref="C648:H648"/>
    <mergeCell ref="I648:J648"/>
    <mergeCell ref="C649:H649"/>
    <mergeCell ref="I649:J649"/>
    <mergeCell ref="C650:H650"/>
    <mergeCell ref="I650:J650"/>
    <mergeCell ref="A644:F644"/>
    <mergeCell ref="G644:H644"/>
    <mergeCell ref="I644:J644"/>
    <mergeCell ref="C646:H646"/>
    <mergeCell ref="I646:J646"/>
    <mergeCell ref="C647:H647"/>
    <mergeCell ref="I647:J647"/>
    <mergeCell ref="A665:B665"/>
    <mergeCell ref="C666:G666"/>
    <mergeCell ref="A668:B668"/>
    <mergeCell ref="C669:G669"/>
    <mergeCell ref="C653:H653"/>
    <mergeCell ref="C654:H654"/>
    <mergeCell ref="C655:H655"/>
    <mergeCell ref="C656:H656"/>
    <mergeCell ref="C657:H657"/>
  </mergeCells>
  <pageMargins left="0.4" right="0.2" top="0.2" bottom="0.4" header="0.2" footer="0.2"/>
  <pageSetup paperSize="9" scale="65" orientation="portrait" r:id="rId1"/>
  <headerFooter>
    <oddHeader>&amp;L&amp;8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H426"/>
  <sheetViews>
    <sheetView topLeftCell="A391" workbookViewId="0">
      <selection activeCell="A12" sqref="A12:XFD420"/>
    </sheetView>
  </sheetViews>
  <sheetFormatPr defaultRowHeight="12.75"/>
  <cols>
    <col min="1" max="1" width="5.7109375" style="47" customWidth="1"/>
    <col min="2" max="2" width="11.7109375" style="47" customWidth="1"/>
    <col min="3" max="3" width="40.7109375" style="47" customWidth="1"/>
    <col min="4" max="5" width="11.7109375" style="47" customWidth="1"/>
    <col min="6" max="10" width="12.7109375" style="47" customWidth="1"/>
    <col min="11" max="14" width="9.140625" style="47"/>
    <col min="15" max="30" width="0" style="47" hidden="1" customWidth="1"/>
    <col min="31" max="31" width="141.7109375" style="47" hidden="1" customWidth="1"/>
    <col min="32" max="32" width="93.7109375" style="47" hidden="1" customWidth="1"/>
    <col min="33" max="33" width="0" style="47" hidden="1" customWidth="1"/>
    <col min="34" max="34" width="101.7109375" style="47" hidden="1" customWidth="1"/>
    <col min="35" max="36" width="0" style="47" hidden="1" customWidth="1"/>
    <col min="37" max="256" width="9.140625" style="47"/>
    <col min="257" max="257" width="5.7109375" style="47" customWidth="1"/>
    <col min="258" max="258" width="11.7109375" style="47" customWidth="1"/>
    <col min="259" max="259" width="40.7109375" style="47" customWidth="1"/>
    <col min="260" max="261" width="11.7109375" style="47" customWidth="1"/>
    <col min="262" max="266" width="12.7109375" style="47" customWidth="1"/>
    <col min="267" max="270" width="9.140625" style="47"/>
    <col min="271" max="292" width="0" style="47" hidden="1" customWidth="1"/>
    <col min="293" max="512" width="9.140625" style="47"/>
    <col min="513" max="513" width="5.7109375" style="47" customWidth="1"/>
    <col min="514" max="514" width="11.7109375" style="47" customWidth="1"/>
    <col min="515" max="515" width="40.7109375" style="47" customWidth="1"/>
    <col min="516" max="517" width="11.7109375" style="47" customWidth="1"/>
    <col min="518" max="522" width="12.7109375" style="47" customWidth="1"/>
    <col min="523" max="526" width="9.140625" style="47"/>
    <col min="527" max="548" width="0" style="47" hidden="1" customWidth="1"/>
    <col min="549" max="768" width="9.140625" style="47"/>
    <col min="769" max="769" width="5.7109375" style="47" customWidth="1"/>
    <col min="770" max="770" width="11.7109375" style="47" customWidth="1"/>
    <col min="771" max="771" width="40.7109375" style="47" customWidth="1"/>
    <col min="772" max="773" width="11.7109375" style="47" customWidth="1"/>
    <col min="774" max="778" width="12.7109375" style="47" customWidth="1"/>
    <col min="779" max="782" width="9.140625" style="47"/>
    <col min="783" max="804" width="0" style="47" hidden="1" customWidth="1"/>
    <col min="805" max="1024" width="9.140625" style="47"/>
    <col min="1025" max="1025" width="5.7109375" style="47" customWidth="1"/>
    <col min="1026" max="1026" width="11.7109375" style="47" customWidth="1"/>
    <col min="1027" max="1027" width="40.7109375" style="47" customWidth="1"/>
    <col min="1028" max="1029" width="11.7109375" style="47" customWidth="1"/>
    <col min="1030" max="1034" width="12.7109375" style="47" customWidth="1"/>
    <col min="1035" max="1038" width="9.140625" style="47"/>
    <col min="1039" max="1060" width="0" style="47" hidden="1" customWidth="1"/>
    <col min="1061" max="1280" width="9.140625" style="47"/>
    <col min="1281" max="1281" width="5.7109375" style="47" customWidth="1"/>
    <col min="1282" max="1282" width="11.7109375" style="47" customWidth="1"/>
    <col min="1283" max="1283" width="40.7109375" style="47" customWidth="1"/>
    <col min="1284" max="1285" width="11.7109375" style="47" customWidth="1"/>
    <col min="1286" max="1290" width="12.7109375" style="47" customWidth="1"/>
    <col min="1291" max="1294" width="9.140625" style="47"/>
    <col min="1295" max="1316" width="0" style="47" hidden="1" customWidth="1"/>
    <col min="1317" max="1536" width="9.140625" style="47"/>
    <col min="1537" max="1537" width="5.7109375" style="47" customWidth="1"/>
    <col min="1538" max="1538" width="11.7109375" style="47" customWidth="1"/>
    <col min="1539" max="1539" width="40.7109375" style="47" customWidth="1"/>
    <col min="1540" max="1541" width="11.7109375" style="47" customWidth="1"/>
    <col min="1542" max="1546" width="12.7109375" style="47" customWidth="1"/>
    <col min="1547" max="1550" width="9.140625" style="47"/>
    <col min="1551" max="1572" width="0" style="47" hidden="1" customWidth="1"/>
    <col min="1573" max="1792" width="9.140625" style="47"/>
    <col min="1793" max="1793" width="5.7109375" style="47" customWidth="1"/>
    <col min="1794" max="1794" width="11.7109375" style="47" customWidth="1"/>
    <col min="1795" max="1795" width="40.7109375" style="47" customWidth="1"/>
    <col min="1796" max="1797" width="11.7109375" style="47" customWidth="1"/>
    <col min="1798" max="1802" width="12.7109375" style="47" customWidth="1"/>
    <col min="1803" max="1806" width="9.140625" style="47"/>
    <col min="1807" max="1828" width="0" style="47" hidden="1" customWidth="1"/>
    <col min="1829" max="2048" width="9.140625" style="47"/>
    <col min="2049" max="2049" width="5.7109375" style="47" customWidth="1"/>
    <col min="2050" max="2050" width="11.7109375" style="47" customWidth="1"/>
    <col min="2051" max="2051" width="40.7109375" style="47" customWidth="1"/>
    <col min="2052" max="2053" width="11.7109375" style="47" customWidth="1"/>
    <col min="2054" max="2058" width="12.7109375" style="47" customWidth="1"/>
    <col min="2059" max="2062" width="9.140625" style="47"/>
    <col min="2063" max="2084" width="0" style="47" hidden="1" customWidth="1"/>
    <col min="2085" max="2304" width="9.140625" style="47"/>
    <col min="2305" max="2305" width="5.7109375" style="47" customWidth="1"/>
    <col min="2306" max="2306" width="11.7109375" style="47" customWidth="1"/>
    <col min="2307" max="2307" width="40.7109375" style="47" customWidth="1"/>
    <col min="2308" max="2309" width="11.7109375" style="47" customWidth="1"/>
    <col min="2310" max="2314" width="12.7109375" style="47" customWidth="1"/>
    <col min="2315" max="2318" width="9.140625" style="47"/>
    <col min="2319" max="2340" width="0" style="47" hidden="1" customWidth="1"/>
    <col min="2341" max="2560" width="9.140625" style="47"/>
    <col min="2561" max="2561" width="5.7109375" style="47" customWidth="1"/>
    <col min="2562" max="2562" width="11.7109375" style="47" customWidth="1"/>
    <col min="2563" max="2563" width="40.7109375" style="47" customWidth="1"/>
    <col min="2564" max="2565" width="11.7109375" style="47" customWidth="1"/>
    <col min="2566" max="2570" width="12.7109375" style="47" customWidth="1"/>
    <col min="2571" max="2574" width="9.140625" style="47"/>
    <col min="2575" max="2596" width="0" style="47" hidden="1" customWidth="1"/>
    <col min="2597" max="2816" width="9.140625" style="47"/>
    <col min="2817" max="2817" width="5.7109375" style="47" customWidth="1"/>
    <col min="2818" max="2818" width="11.7109375" style="47" customWidth="1"/>
    <col min="2819" max="2819" width="40.7109375" style="47" customWidth="1"/>
    <col min="2820" max="2821" width="11.7109375" style="47" customWidth="1"/>
    <col min="2822" max="2826" width="12.7109375" style="47" customWidth="1"/>
    <col min="2827" max="2830" width="9.140625" style="47"/>
    <col min="2831" max="2852" width="0" style="47" hidden="1" customWidth="1"/>
    <col min="2853" max="3072" width="9.140625" style="47"/>
    <col min="3073" max="3073" width="5.7109375" style="47" customWidth="1"/>
    <col min="3074" max="3074" width="11.7109375" style="47" customWidth="1"/>
    <col min="3075" max="3075" width="40.7109375" style="47" customWidth="1"/>
    <col min="3076" max="3077" width="11.7109375" style="47" customWidth="1"/>
    <col min="3078" max="3082" width="12.7109375" style="47" customWidth="1"/>
    <col min="3083" max="3086" width="9.140625" style="47"/>
    <col min="3087" max="3108" width="0" style="47" hidden="1" customWidth="1"/>
    <col min="3109" max="3328" width="9.140625" style="47"/>
    <col min="3329" max="3329" width="5.7109375" style="47" customWidth="1"/>
    <col min="3330" max="3330" width="11.7109375" style="47" customWidth="1"/>
    <col min="3331" max="3331" width="40.7109375" style="47" customWidth="1"/>
    <col min="3332" max="3333" width="11.7109375" style="47" customWidth="1"/>
    <col min="3334" max="3338" width="12.7109375" style="47" customWidth="1"/>
    <col min="3339" max="3342" width="9.140625" style="47"/>
    <col min="3343" max="3364" width="0" style="47" hidden="1" customWidth="1"/>
    <col min="3365" max="3584" width="9.140625" style="47"/>
    <col min="3585" max="3585" width="5.7109375" style="47" customWidth="1"/>
    <col min="3586" max="3586" width="11.7109375" style="47" customWidth="1"/>
    <col min="3587" max="3587" width="40.7109375" style="47" customWidth="1"/>
    <col min="3588" max="3589" width="11.7109375" style="47" customWidth="1"/>
    <col min="3590" max="3594" width="12.7109375" style="47" customWidth="1"/>
    <col min="3595" max="3598" width="9.140625" style="47"/>
    <col min="3599" max="3620" width="0" style="47" hidden="1" customWidth="1"/>
    <col min="3621" max="3840" width="9.140625" style="47"/>
    <col min="3841" max="3841" width="5.7109375" style="47" customWidth="1"/>
    <col min="3842" max="3842" width="11.7109375" style="47" customWidth="1"/>
    <col min="3843" max="3843" width="40.7109375" style="47" customWidth="1"/>
    <col min="3844" max="3845" width="11.7109375" style="47" customWidth="1"/>
    <col min="3846" max="3850" width="12.7109375" style="47" customWidth="1"/>
    <col min="3851" max="3854" width="9.140625" style="47"/>
    <col min="3855" max="3876" width="0" style="47" hidden="1" customWidth="1"/>
    <col min="3877" max="4096" width="9.140625" style="47"/>
    <col min="4097" max="4097" width="5.7109375" style="47" customWidth="1"/>
    <col min="4098" max="4098" width="11.7109375" style="47" customWidth="1"/>
    <col min="4099" max="4099" width="40.7109375" style="47" customWidth="1"/>
    <col min="4100" max="4101" width="11.7109375" style="47" customWidth="1"/>
    <col min="4102" max="4106" width="12.7109375" style="47" customWidth="1"/>
    <col min="4107" max="4110" width="9.140625" style="47"/>
    <col min="4111" max="4132" width="0" style="47" hidden="1" customWidth="1"/>
    <col min="4133" max="4352" width="9.140625" style="47"/>
    <col min="4353" max="4353" width="5.7109375" style="47" customWidth="1"/>
    <col min="4354" max="4354" width="11.7109375" style="47" customWidth="1"/>
    <col min="4355" max="4355" width="40.7109375" style="47" customWidth="1"/>
    <col min="4356" max="4357" width="11.7109375" style="47" customWidth="1"/>
    <col min="4358" max="4362" width="12.7109375" style="47" customWidth="1"/>
    <col min="4363" max="4366" width="9.140625" style="47"/>
    <col min="4367" max="4388" width="0" style="47" hidden="1" customWidth="1"/>
    <col min="4389" max="4608" width="9.140625" style="47"/>
    <col min="4609" max="4609" width="5.7109375" style="47" customWidth="1"/>
    <col min="4610" max="4610" width="11.7109375" style="47" customWidth="1"/>
    <col min="4611" max="4611" width="40.7109375" style="47" customWidth="1"/>
    <col min="4612" max="4613" width="11.7109375" style="47" customWidth="1"/>
    <col min="4614" max="4618" width="12.7109375" style="47" customWidth="1"/>
    <col min="4619" max="4622" width="9.140625" style="47"/>
    <col min="4623" max="4644" width="0" style="47" hidden="1" customWidth="1"/>
    <col min="4645" max="4864" width="9.140625" style="47"/>
    <col min="4865" max="4865" width="5.7109375" style="47" customWidth="1"/>
    <col min="4866" max="4866" width="11.7109375" style="47" customWidth="1"/>
    <col min="4867" max="4867" width="40.7109375" style="47" customWidth="1"/>
    <col min="4868" max="4869" width="11.7109375" style="47" customWidth="1"/>
    <col min="4870" max="4874" width="12.7109375" style="47" customWidth="1"/>
    <col min="4875" max="4878" width="9.140625" style="47"/>
    <col min="4879" max="4900" width="0" style="47" hidden="1" customWidth="1"/>
    <col min="4901" max="5120" width="9.140625" style="47"/>
    <col min="5121" max="5121" width="5.7109375" style="47" customWidth="1"/>
    <col min="5122" max="5122" width="11.7109375" style="47" customWidth="1"/>
    <col min="5123" max="5123" width="40.7109375" style="47" customWidth="1"/>
    <col min="5124" max="5125" width="11.7109375" style="47" customWidth="1"/>
    <col min="5126" max="5130" width="12.7109375" style="47" customWidth="1"/>
    <col min="5131" max="5134" width="9.140625" style="47"/>
    <col min="5135" max="5156" width="0" style="47" hidden="1" customWidth="1"/>
    <col min="5157" max="5376" width="9.140625" style="47"/>
    <col min="5377" max="5377" width="5.7109375" style="47" customWidth="1"/>
    <col min="5378" max="5378" width="11.7109375" style="47" customWidth="1"/>
    <col min="5379" max="5379" width="40.7109375" style="47" customWidth="1"/>
    <col min="5380" max="5381" width="11.7109375" style="47" customWidth="1"/>
    <col min="5382" max="5386" width="12.7109375" style="47" customWidth="1"/>
    <col min="5387" max="5390" width="9.140625" style="47"/>
    <col min="5391" max="5412" width="0" style="47" hidden="1" customWidth="1"/>
    <col min="5413" max="5632" width="9.140625" style="47"/>
    <col min="5633" max="5633" width="5.7109375" style="47" customWidth="1"/>
    <col min="5634" max="5634" width="11.7109375" style="47" customWidth="1"/>
    <col min="5635" max="5635" width="40.7109375" style="47" customWidth="1"/>
    <col min="5636" max="5637" width="11.7109375" style="47" customWidth="1"/>
    <col min="5638" max="5642" width="12.7109375" style="47" customWidth="1"/>
    <col min="5643" max="5646" width="9.140625" style="47"/>
    <col min="5647" max="5668" width="0" style="47" hidden="1" customWidth="1"/>
    <col min="5669" max="5888" width="9.140625" style="47"/>
    <col min="5889" max="5889" width="5.7109375" style="47" customWidth="1"/>
    <col min="5890" max="5890" width="11.7109375" style="47" customWidth="1"/>
    <col min="5891" max="5891" width="40.7109375" style="47" customWidth="1"/>
    <col min="5892" max="5893" width="11.7109375" style="47" customWidth="1"/>
    <col min="5894" max="5898" width="12.7109375" style="47" customWidth="1"/>
    <col min="5899" max="5902" width="9.140625" style="47"/>
    <col min="5903" max="5924" width="0" style="47" hidden="1" customWidth="1"/>
    <col min="5925" max="6144" width="9.140625" style="47"/>
    <col min="6145" max="6145" width="5.7109375" style="47" customWidth="1"/>
    <col min="6146" max="6146" width="11.7109375" style="47" customWidth="1"/>
    <col min="6147" max="6147" width="40.7109375" style="47" customWidth="1"/>
    <col min="6148" max="6149" width="11.7109375" style="47" customWidth="1"/>
    <col min="6150" max="6154" width="12.7109375" style="47" customWidth="1"/>
    <col min="6155" max="6158" width="9.140625" style="47"/>
    <col min="6159" max="6180" width="0" style="47" hidden="1" customWidth="1"/>
    <col min="6181" max="6400" width="9.140625" style="47"/>
    <col min="6401" max="6401" width="5.7109375" style="47" customWidth="1"/>
    <col min="6402" max="6402" width="11.7109375" style="47" customWidth="1"/>
    <col min="6403" max="6403" width="40.7109375" style="47" customWidth="1"/>
    <col min="6404" max="6405" width="11.7109375" style="47" customWidth="1"/>
    <col min="6406" max="6410" width="12.7109375" style="47" customWidth="1"/>
    <col min="6411" max="6414" width="9.140625" style="47"/>
    <col min="6415" max="6436" width="0" style="47" hidden="1" customWidth="1"/>
    <col min="6437" max="6656" width="9.140625" style="47"/>
    <col min="6657" max="6657" width="5.7109375" style="47" customWidth="1"/>
    <col min="6658" max="6658" width="11.7109375" style="47" customWidth="1"/>
    <col min="6659" max="6659" width="40.7109375" style="47" customWidth="1"/>
    <col min="6660" max="6661" width="11.7109375" style="47" customWidth="1"/>
    <col min="6662" max="6666" width="12.7109375" style="47" customWidth="1"/>
    <col min="6667" max="6670" width="9.140625" style="47"/>
    <col min="6671" max="6692" width="0" style="47" hidden="1" customWidth="1"/>
    <col min="6693" max="6912" width="9.140625" style="47"/>
    <col min="6913" max="6913" width="5.7109375" style="47" customWidth="1"/>
    <col min="6914" max="6914" width="11.7109375" style="47" customWidth="1"/>
    <col min="6915" max="6915" width="40.7109375" style="47" customWidth="1"/>
    <col min="6916" max="6917" width="11.7109375" style="47" customWidth="1"/>
    <col min="6918" max="6922" width="12.7109375" style="47" customWidth="1"/>
    <col min="6923" max="6926" width="9.140625" style="47"/>
    <col min="6927" max="6948" width="0" style="47" hidden="1" customWidth="1"/>
    <col min="6949" max="7168" width="9.140625" style="47"/>
    <col min="7169" max="7169" width="5.7109375" style="47" customWidth="1"/>
    <col min="7170" max="7170" width="11.7109375" style="47" customWidth="1"/>
    <col min="7171" max="7171" width="40.7109375" style="47" customWidth="1"/>
    <col min="7172" max="7173" width="11.7109375" style="47" customWidth="1"/>
    <col min="7174" max="7178" width="12.7109375" style="47" customWidth="1"/>
    <col min="7179" max="7182" width="9.140625" style="47"/>
    <col min="7183" max="7204" width="0" style="47" hidden="1" customWidth="1"/>
    <col min="7205" max="7424" width="9.140625" style="47"/>
    <col min="7425" max="7425" width="5.7109375" style="47" customWidth="1"/>
    <col min="7426" max="7426" width="11.7109375" style="47" customWidth="1"/>
    <col min="7427" max="7427" width="40.7109375" style="47" customWidth="1"/>
    <col min="7428" max="7429" width="11.7109375" style="47" customWidth="1"/>
    <col min="7430" max="7434" width="12.7109375" style="47" customWidth="1"/>
    <col min="7435" max="7438" width="9.140625" style="47"/>
    <col min="7439" max="7460" width="0" style="47" hidden="1" customWidth="1"/>
    <col min="7461" max="7680" width="9.140625" style="47"/>
    <col min="7681" max="7681" width="5.7109375" style="47" customWidth="1"/>
    <col min="7682" max="7682" width="11.7109375" style="47" customWidth="1"/>
    <col min="7683" max="7683" width="40.7109375" style="47" customWidth="1"/>
    <col min="7684" max="7685" width="11.7109375" style="47" customWidth="1"/>
    <col min="7686" max="7690" width="12.7109375" style="47" customWidth="1"/>
    <col min="7691" max="7694" width="9.140625" style="47"/>
    <col min="7695" max="7716" width="0" style="47" hidden="1" customWidth="1"/>
    <col min="7717" max="7936" width="9.140625" style="47"/>
    <col min="7937" max="7937" width="5.7109375" style="47" customWidth="1"/>
    <col min="7938" max="7938" width="11.7109375" style="47" customWidth="1"/>
    <col min="7939" max="7939" width="40.7109375" style="47" customWidth="1"/>
    <col min="7940" max="7941" width="11.7109375" style="47" customWidth="1"/>
    <col min="7942" max="7946" width="12.7109375" style="47" customWidth="1"/>
    <col min="7947" max="7950" width="9.140625" style="47"/>
    <col min="7951" max="7972" width="0" style="47" hidden="1" customWidth="1"/>
    <col min="7973" max="8192" width="9.140625" style="47"/>
    <col min="8193" max="8193" width="5.7109375" style="47" customWidth="1"/>
    <col min="8194" max="8194" width="11.7109375" style="47" customWidth="1"/>
    <col min="8195" max="8195" width="40.7109375" style="47" customWidth="1"/>
    <col min="8196" max="8197" width="11.7109375" style="47" customWidth="1"/>
    <col min="8198" max="8202" width="12.7109375" style="47" customWidth="1"/>
    <col min="8203" max="8206" width="9.140625" style="47"/>
    <col min="8207" max="8228" width="0" style="47" hidden="1" customWidth="1"/>
    <col min="8229" max="8448" width="9.140625" style="47"/>
    <col min="8449" max="8449" width="5.7109375" style="47" customWidth="1"/>
    <col min="8450" max="8450" width="11.7109375" style="47" customWidth="1"/>
    <col min="8451" max="8451" width="40.7109375" style="47" customWidth="1"/>
    <col min="8452" max="8453" width="11.7109375" style="47" customWidth="1"/>
    <col min="8454" max="8458" width="12.7109375" style="47" customWidth="1"/>
    <col min="8459" max="8462" width="9.140625" style="47"/>
    <col min="8463" max="8484" width="0" style="47" hidden="1" customWidth="1"/>
    <col min="8485" max="8704" width="9.140625" style="47"/>
    <col min="8705" max="8705" width="5.7109375" style="47" customWidth="1"/>
    <col min="8706" max="8706" width="11.7109375" style="47" customWidth="1"/>
    <col min="8707" max="8707" width="40.7109375" style="47" customWidth="1"/>
    <col min="8708" max="8709" width="11.7109375" style="47" customWidth="1"/>
    <col min="8710" max="8714" width="12.7109375" style="47" customWidth="1"/>
    <col min="8715" max="8718" width="9.140625" style="47"/>
    <col min="8719" max="8740" width="0" style="47" hidden="1" customWidth="1"/>
    <col min="8741" max="8960" width="9.140625" style="47"/>
    <col min="8961" max="8961" width="5.7109375" style="47" customWidth="1"/>
    <col min="8962" max="8962" width="11.7109375" style="47" customWidth="1"/>
    <col min="8963" max="8963" width="40.7109375" style="47" customWidth="1"/>
    <col min="8964" max="8965" width="11.7109375" style="47" customWidth="1"/>
    <col min="8966" max="8970" width="12.7109375" style="47" customWidth="1"/>
    <col min="8971" max="8974" width="9.140625" style="47"/>
    <col min="8975" max="8996" width="0" style="47" hidden="1" customWidth="1"/>
    <col min="8997" max="9216" width="9.140625" style="47"/>
    <col min="9217" max="9217" width="5.7109375" style="47" customWidth="1"/>
    <col min="9218" max="9218" width="11.7109375" style="47" customWidth="1"/>
    <col min="9219" max="9219" width="40.7109375" style="47" customWidth="1"/>
    <col min="9220" max="9221" width="11.7109375" style="47" customWidth="1"/>
    <col min="9222" max="9226" width="12.7109375" style="47" customWidth="1"/>
    <col min="9227" max="9230" width="9.140625" style="47"/>
    <col min="9231" max="9252" width="0" style="47" hidden="1" customWidth="1"/>
    <col min="9253" max="9472" width="9.140625" style="47"/>
    <col min="9473" max="9473" width="5.7109375" style="47" customWidth="1"/>
    <col min="9474" max="9474" width="11.7109375" style="47" customWidth="1"/>
    <col min="9475" max="9475" width="40.7109375" style="47" customWidth="1"/>
    <col min="9476" max="9477" width="11.7109375" style="47" customWidth="1"/>
    <col min="9478" max="9482" width="12.7109375" style="47" customWidth="1"/>
    <col min="9483" max="9486" width="9.140625" style="47"/>
    <col min="9487" max="9508" width="0" style="47" hidden="1" customWidth="1"/>
    <col min="9509" max="9728" width="9.140625" style="47"/>
    <col min="9729" max="9729" width="5.7109375" style="47" customWidth="1"/>
    <col min="9730" max="9730" width="11.7109375" style="47" customWidth="1"/>
    <col min="9731" max="9731" width="40.7109375" style="47" customWidth="1"/>
    <col min="9732" max="9733" width="11.7109375" style="47" customWidth="1"/>
    <col min="9734" max="9738" width="12.7109375" style="47" customWidth="1"/>
    <col min="9739" max="9742" width="9.140625" style="47"/>
    <col min="9743" max="9764" width="0" style="47" hidden="1" customWidth="1"/>
    <col min="9765" max="9984" width="9.140625" style="47"/>
    <col min="9985" max="9985" width="5.7109375" style="47" customWidth="1"/>
    <col min="9986" max="9986" width="11.7109375" style="47" customWidth="1"/>
    <col min="9987" max="9987" width="40.7109375" style="47" customWidth="1"/>
    <col min="9988" max="9989" width="11.7109375" style="47" customWidth="1"/>
    <col min="9990" max="9994" width="12.7109375" style="47" customWidth="1"/>
    <col min="9995" max="9998" width="9.140625" style="47"/>
    <col min="9999" max="10020" width="0" style="47" hidden="1" customWidth="1"/>
    <col min="10021" max="10240" width="9.140625" style="47"/>
    <col min="10241" max="10241" width="5.7109375" style="47" customWidth="1"/>
    <col min="10242" max="10242" width="11.7109375" style="47" customWidth="1"/>
    <col min="10243" max="10243" width="40.7109375" style="47" customWidth="1"/>
    <col min="10244" max="10245" width="11.7109375" style="47" customWidth="1"/>
    <col min="10246" max="10250" width="12.7109375" style="47" customWidth="1"/>
    <col min="10251" max="10254" width="9.140625" style="47"/>
    <col min="10255" max="10276" width="0" style="47" hidden="1" customWidth="1"/>
    <col min="10277" max="10496" width="9.140625" style="47"/>
    <col min="10497" max="10497" width="5.7109375" style="47" customWidth="1"/>
    <col min="10498" max="10498" width="11.7109375" style="47" customWidth="1"/>
    <col min="10499" max="10499" width="40.7109375" style="47" customWidth="1"/>
    <col min="10500" max="10501" width="11.7109375" style="47" customWidth="1"/>
    <col min="10502" max="10506" width="12.7109375" style="47" customWidth="1"/>
    <col min="10507" max="10510" width="9.140625" style="47"/>
    <col min="10511" max="10532" width="0" style="47" hidden="1" customWidth="1"/>
    <col min="10533" max="10752" width="9.140625" style="47"/>
    <col min="10753" max="10753" width="5.7109375" style="47" customWidth="1"/>
    <col min="10754" max="10754" width="11.7109375" style="47" customWidth="1"/>
    <col min="10755" max="10755" width="40.7109375" style="47" customWidth="1"/>
    <col min="10756" max="10757" width="11.7109375" style="47" customWidth="1"/>
    <col min="10758" max="10762" width="12.7109375" style="47" customWidth="1"/>
    <col min="10763" max="10766" width="9.140625" style="47"/>
    <col min="10767" max="10788" width="0" style="47" hidden="1" customWidth="1"/>
    <col min="10789" max="11008" width="9.140625" style="47"/>
    <col min="11009" max="11009" width="5.7109375" style="47" customWidth="1"/>
    <col min="11010" max="11010" width="11.7109375" style="47" customWidth="1"/>
    <col min="11011" max="11011" width="40.7109375" style="47" customWidth="1"/>
    <col min="11012" max="11013" width="11.7109375" style="47" customWidth="1"/>
    <col min="11014" max="11018" width="12.7109375" style="47" customWidth="1"/>
    <col min="11019" max="11022" width="9.140625" style="47"/>
    <col min="11023" max="11044" width="0" style="47" hidden="1" customWidth="1"/>
    <col min="11045" max="11264" width="9.140625" style="47"/>
    <col min="11265" max="11265" width="5.7109375" style="47" customWidth="1"/>
    <col min="11266" max="11266" width="11.7109375" style="47" customWidth="1"/>
    <col min="11267" max="11267" width="40.7109375" style="47" customWidth="1"/>
    <col min="11268" max="11269" width="11.7109375" style="47" customWidth="1"/>
    <col min="11270" max="11274" width="12.7109375" style="47" customWidth="1"/>
    <col min="11275" max="11278" width="9.140625" style="47"/>
    <col min="11279" max="11300" width="0" style="47" hidden="1" customWidth="1"/>
    <col min="11301" max="11520" width="9.140625" style="47"/>
    <col min="11521" max="11521" width="5.7109375" style="47" customWidth="1"/>
    <col min="11522" max="11522" width="11.7109375" style="47" customWidth="1"/>
    <col min="11523" max="11523" width="40.7109375" style="47" customWidth="1"/>
    <col min="11524" max="11525" width="11.7109375" style="47" customWidth="1"/>
    <col min="11526" max="11530" width="12.7109375" style="47" customWidth="1"/>
    <col min="11531" max="11534" width="9.140625" style="47"/>
    <col min="11535" max="11556" width="0" style="47" hidden="1" customWidth="1"/>
    <col min="11557" max="11776" width="9.140625" style="47"/>
    <col min="11777" max="11777" width="5.7109375" style="47" customWidth="1"/>
    <col min="11778" max="11778" width="11.7109375" style="47" customWidth="1"/>
    <col min="11779" max="11779" width="40.7109375" style="47" customWidth="1"/>
    <col min="11780" max="11781" width="11.7109375" style="47" customWidth="1"/>
    <col min="11782" max="11786" width="12.7109375" style="47" customWidth="1"/>
    <col min="11787" max="11790" width="9.140625" style="47"/>
    <col min="11791" max="11812" width="0" style="47" hidden="1" customWidth="1"/>
    <col min="11813" max="12032" width="9.140625" style="47"/>
    <col min="12033" max="12033" width="5.7109375" style="47" customWidth="1"/>
    <col min="12034" max="12034" width="11.7109375" style="47" customWidth="1"/>
    <col min="12035" max="12035" width="40.7109375" style="47" customWidth="1"/>
    <col min="12036" max="12037" width="11.7109375" style="47" customWidth="1"/>
    <col min="12038" max="12042" width="12.7109375" style="47" customWidth="1"/>
    <col min="12043" max="12046" width="9.140625" style="47"/>
    <col min="12047" max="12068" width="0" style="47" hidden="1" customWidth="1"/>
    <col min="12069" max="12288" width="9.140625" style="47"/>
    <col min="12289" max="12289" width="5.7109375" style="47" customWidth="1"/>
    <col min="12290" max="12290" width="11.7109375" style="47" customWidth="1"/>
    <col min="12291" max="12291" width="40.7109375" style="47" customWidth="1"/>
    <col min="12292" max="12293" width="11.7109375" style="47" customWidth="1"/>
    <col min="12294" max="12298" width="12.7109375" style="47" customWidth="1"/>
    <col min="12299" max="12302" width="9.140625" style="47"/>
    <col min="12303" max="12324" width="0" style="47" hidden="1" customWidth="1"/>
    <col min="12325" max="12544" width="9.140625" style="47"/>
    <col min="12545" max="12545" width="5.7109375" style="47" customWidth="1"/>
    <col min="12546" max="12546" width="11.7109375" style="47" customWidth="1"/>
    <col min="12547" max="12547" width="40.7109375" style="47" customWidth="1"/>
    <col min="12548" max="12549" width="11.7109375" style="47" customWidth="1"/>
    <col min="12550" max="12554" width="12.7109375" style="47" customWidth="1"/>
    <col min="12555" max="12558" width="9.140625" style="47"/>
    <col min="12559" max="12580" width="0" style="47" hidden="1" customWidth="1"/>
    <col min="12581" max="12800" width="9.140625" style="47"/>
    <col min="12801" max="12801" width="5.7109375" style="47" customWidth="1"/>
    <col min="12802" max="12802" width="11.7109375" style="47" customWidth="1"/>
    <col min="12803" max="12803" width="40.7109375" style="47" customWidth="1"/>
    <col min="12804" max="12805" width="11.7109375" style="47" customWidth="1"/>
    <col min="12806" max="12810" width="12.7109375" style="47" customWidth="1"/>
    <col min="12811" max="12814" width="9.140625" style="47"/>
    <col min="12815" max="12836" width="0" style="47" hidden="1" customWidth="1"/>
    <col min="12837" max="13056" width="9.140625" style="47"/>
    <col min="13057" max="13057" width="5.7109375" style="47" customWidth="1"/>
    <col min="13058" max="13058" width="11.7109375" style="47" customWidth="1"/>
    <col min="13059" max="13059" width="40.7109375" style="47" customWidth="1"/>
    <col min="13060" max="13061" width="11.7109375" style="47" customWidth="1"/>
    <col min="13062" max="13066" width="12.7109375" style="47" customWidth="1"/>
    <col min="13067" max="13070" width="9.140625" style="47"/>
    <col min="13071" max="13092" width="0" style="47" hidden="1" customWidth="1"/>
    <col min="13093" max="13312" width="9.140625" style="47"/>
    <col min="13313" max="13313" width="5.7109375" style="47" customWidth="1"/>
    <col min="13314" max="13314" width="11.7109375" style="47" customWidth="1"/>
    <col min="13315" max="13315" width="40.7109375" style="47" customWidth="1"/>
    <col min="13316" max="13317" width="11.7109375" style="47" customWidth="1"/>
    <col min="13318" max="13322" width="12.7109375" style="47" customWidth="1"/>
    <col min="13323" max="13326" width="9.140625" style="47"/>
    <col min="13327" max="13348" width="0" style="47" hidden="1" customWidth="1"/>
    <col min="13349" max="13568" width="9.140625" style="47"/>
    <col min="13569" max="13569" width="5.7109375" style="47" customWidth="1"/>
    <col min="13570" max="13570" width="11.7109375" style="47" customWidth="1"/>
    <col min="13571" max="13571" width="40.7109375" style="47" customWidth="1"/>
    <col min="13572" max="13573" width="11.7109375" style="47" customWidth="1"/>
    <col min="13574" max="13578" width="12.7109375" style="47" customWidth="1"/>
    <col min="13579" max="13582" width="9.140625" style="47"/>
    <col min="13583" max="13604" width="0" style="47" hidden="1" customWidth="1"/>
    <col min="13605" max="13824" width="9.140625" style="47"/>
    <col min="13825" max="13825" width="5.7109375" style="47" customWidth="1"/>
    <col min="13826" max="13826" width="11.7109375" style="47" customWidth="1"/>
    <col min="13827" max="13827" width="40.7109375" style="47" customWidth="1"/>
    <col min="13828" max="13829" width="11.7109375" style="47" customWidth="1"/>
    <col min="13830" max="13834" width="12.7109375" style="47" customWidth="1"/>
    <col min="13835" max="13838" width="9.140625" style="47"/>
    <col min="13839" max="13860" width="0" style="47" hidden="1" customWidth="1"/>
    <col min="13861" max="14080" width="9.140625" style="47"/>
    <col min="14081" max="14081" width="5.7109375" style="47" customWidth="1"/>
    <col min="14082" max="14082" width="11.7109375" style="47" customWidth="1"/>
    <col min="14083" max="14083" width="40.7109375" style="47" customWidth="1"/>
    <col min="14084" max="14085" width="11.7109375" style="47" customWidth="1"/>
    <col min="14086" max="14090" width="12.7109375" style="47" customWidth="1"/>
    <col min="14091" max="14094" width="9.140625" style="47"/>
    <col min="14095" max="14116" width="0" style="47" hidden="1" customWidth="1"/>
    <col min="14117" max="14336" width="9.140625" style="47"/>
    <col min="14337" max="14337" width="5.7109375" style="47" customWidth="1"/>
    <col min="14338" max="14338" width="11.7109375" style="47" customWidth="1"/>
    <col min="14339" max="14339" width="40.7109375" style="47" customWidth="1"/>
    <col min="14340" max="14341" width="11.7109375" style="47" customWidth="1"/>
    <col min="14342" max="14346" width="12.7109375" style="47" customWidth="1"/>
    <col min="14347" max="14350" width="9.140625" style="47"/>
    <col min="14351" max="14372" width="0" style="47" hidden="1" customWidth="1"/>
    <col min="14373" max="14592" width="9.140625" style="47"/>
    <col min="14593" max="14593" width="5.7109375" style="47" customWidth="1"/>
    <col min="14594" max="14594" width="11.7109375" style="47" customWidth="1"/>
    <col min="14595" max="14595" width="40.7109375" style="47" customWidth="1"/>
    <col min="14596" max="14597" width="11.7109375" style="47" customWidth="1"/>
    <col min="14598" max="14602" width="12.7109375" style="47" customWidth="1"/>
    <col min="14603" max="14606" width="9.140625" style="47"/>
    <col min="14607" max="14628" width="0" style="47" hidden="1" customWidth="1"/>
    <col min="14629" max="14848" width="9.140625" style="47"/>
    <col min="14849" max="14849" width="5.7109375" style="47" customWidth="1"/>
    <col min="14850" max="14850" width="11.7109375" style="47" customWidth="1"/>
    <col min="14851" max="14851" width="40.7109375" style="47" customWidth="1"/>
    <col min="14852" max="14853" width="11.7109375" style="47" customWidth="1"/>
    <col min="14854" max="14858" width="12.7109375" style="47" customWidth="1"/>
    <col min="14859" max="14862" width="9.140625" style="47"/>
    <col min="14863" max="14884" width="0" style="47" hidden="1" customWidth="1"/>
    <col min="14885" max="15104" width="9.140625" style="47"/>
    <col min="15105" max="15105" width="5.7109375" style="47" customWidth="1"/>
    <col min="15106" max="15106" width="11.7109375" style="47" customWidth="1"/>
    <col min="15107" max="15107" width="40.7109375" style="47" customWidth="1"/>
    <col min="15108" max="15109" width="11.7109375" style="47" customWidth="1"/>
    <col min="15110" max="15114" width="12.7109375" style="47" customWidth="1"/>
    <col min="15115" max="15118" width="9.140625" style="47"/>
    <col min="15119" max="15140" width="0" style="47" hidden="1" customWidth="1"/>
    <col min="15141" max="15360" width="9.140625" style="47"/>
    <col min="15361" max="15361" width="5.7109375" style="47" customWidth="1"/>
    <col min="15362" max="15362" width="11.7109375" style="47" customWidth="1"/>
    <col min="15363" max="15363" width="40.7109375" style="47" customWidth="1"/>
    <col min="15364" max="15365" width="11.7109375" style="47" customWidth="1"/>
    <col min="15366" max="15370" width="12.7109375" style="47" customWidth="1"/>
    <col min="15371" max="15374" width="9.140625" style="47"/>
    <col min="15375" max="15396" width="0" style="47" hidden="1" customWidth="1"/>
    <col min="15397" max="15616" width="9.140625" style="47"/>
    <col min="15617" max="15617" width="5.7109375" style="47" customWidth="1"/>
    <col min="15618" max="15618" width="11.7109375" style="47" customWidth="1"/>
    <col min="15619" max="15619" width="40.7109375" style="47" customWidth="1"/>
    <col min="15620" max="15621" width="11.7109375" style="47" customWidth="1"/>
    <col min="15622" max="15626" width="12.7109375" style="47" customWidth="1"/>
    <col min="15627" max="15630" width="9.140625" style="47"/>
    <col min="15631" max="15652" width="0" style="47" hidden="1" customWidth="1"/>
    <col min="15653" max="15872" width="9.140625" style="47"/>
    <col min="15873" max="15873" width="5.7109375" style="47" customWidth="1"/>
    <col min="15874" max="15874" width="11.7109375" style="47" customWidth="1"/>
    <col min="15875" max="15875" width="40.7109375" style="47" customWidth="1"/>
    <col min="15876" max="15877" width="11.7109375" style="47" customWidth="1"/>
    <col min="15878" max="15882" width="12.7109375" style="47" customWidth="1"/>
    <col min="15883" max="15886" width="9.140625" style="47"/>
    <col min="15887" max="15908" width="0" style="47" hidden="1" customWidth="1"/>
    <col min="15909" max="16128" width="9.140625" style="47"/>
    <col min="16129" max="16129" width="5.7109375" style="47" customWidth="1"/>
    <col min="16130" max="16130" width="11.7109375" style="47" customWidth="1"/>
    <col min="16131" max="16131" width="40.7109375" style="47" customWidth="1"/>
    <col min="16132" max="16133" width="11.7109375" style="47" customWidth="1"/>
    <col min="16134" max="16138" width="12.7109375" style="47" customWidth="1"/>
    <col min="16139" max="16142" width="9.140625" style="47"/>
    <col min="16143" max="16164" width="0" style="47" hidden="1" customWidth="1"/>
    <col min="16165" max="16384" width="9.140625" style="47"/>
  </cols>
  <sheetData>
    <row r="1" spans="1:31" s="44" customFormat="1" ht="12">
      <c r="A1" s="44" t="s">
        <v>370</v>
      </c>
    </row>
    <row r="2" spans="1:31" ht="14.25">
      <c r="A2" s="45"/>
      <c r="B2" s="45"/>
      <c r="C2" s="45"/>
      <c r="D2" s="45"/>
      <c r="E2" s="45"/>
      <c r="F2" s="45"/>
      <c r="G2" s="45"/>
      <c r="H2" s="45"/>
      <c r="I2" s="45"/>
      <c r="J2" s="46" t="s">
        <v>65</v>
      </c>
    </row>
    <row r="3" spans="1:31" ht="16.5">
      <c r="A3" s="48"/>
      <c r="B3" s="274" t="s">
        <v>66</v>
      </c>
      <c r="C3" s="274"/>
      <c r="D3" s="274"/>
      <c r="E3" s="274"/>
      <c r="F3" s="49"/>
      <c r="G3" s="274" t="s">
        <v>67</v>
      </c>
      <c r="H3" s="275"/>
      <c r="I3" s="275"/>
      <c r="J3" s="275"/>
    </row>
    <row r="4" spans="1:31" ht="14.25">
      <c r="A4" s="49"/>
      <c r="B4" s="265"/>
      <c r="C4" s="265"/>
      <c r="D4" s="265"/>
      <c r="E4" s="265"/>
      <c r="F4" s="49"/>
      <c r="G4" s="265"/>
      <c r="H4" s="275"/>
      <c r="I4" s="275"/>
      <c r="J4" s="275"/>
    </row>
    <row r="5" spans="1:31" ht="14.25">
      <c r="A5" s="50"/>
      <c r="B5" s="50"/>
      <c r="C5" s="51"/>
      <c r="D5" s="51"/>
      <c r="E5" s="51"/>
      <c r="F5" s="49"/>
      <c r="G5" s="52"/>
      <c r="H5" s="51"/>
      <c r="I5" s="51"/>
      <c r="J5" s="51"/>
    </row>
    <row r="6" spans="1:31" ht="14.25">
      <c r="A6" s="52"/>
      <c r="B6" s="265" t="s">
        <v>371</v>
      </c>
      <c r="C6" s="265"/>
      <c r="D6" s="265"/>
      <c r="E6" s="265"/>
      <c r="F6" s="49"/>
      <c r="G6" s="265" t="s">
        <v>371</v>
      </c>
      <c r="H6" s="275"/>
      <c r="I6" s="275"/>
      <c r="J6" s="275"/>
    </row>
    <row r="7" spans="1:31" ht="14.25">
      <c r="A7" s="53"/>
      <c r="B7" s="271" t="s">
        <v>68</v>
      </c>
      <c r="C7" s="271"/>
      <c r="D7" s="271"/>
      <c r="E7" s="271"/>
      <c r="F7" s="49"/>
      <c r="G7" s="271" t="s">
        <v>68</v>
      </c>
      <c r="H7" s="272"/>
      <c r="I7" s="272"/>
      <c r="J7" s="272"/>
    </row>
    <row r="9" spans="1:31" ht="14.25">
      <c r="A9" s="49"/>
      <c r="B9" s="49"/>
      <c r="C9" s="49"/>
      <c r="D9" s="49"/>
      <c r="E9" s="49"/>
      <c r="F9" s="49"/>
      <c r="G9" s="49"/>
      <c r="H9" s="49"/>
      <c r="I9" s="49"/>
      <c r="J9" s="46"/>
    </row>
    <row r="10" spans="1:31" ht="15.75">
      <c r="A10" s="273"/>
      <c r="B10" s="273"/>
      <c r="C10" s="273"/>
      <c r="D10" s="273"/>
      <c r="E10" s="273"/>
      <c r="F10" s="273"/>
      <c r="G10" s="273"/>
      <c r="H10" s="273"/>
      <c r="I10" s="273"/>
      <c r="J10" s="273"/>
    </row>
    <row r="11" spans="1:31">
      <c r="A11" s="259" t="s">
        <v>69</v>
      </c>
      <c r="B11" s="259"/>
      <c r="C11" s="259"/>
      <c r="D11" s="259"/>
      <c r="E11" s="259"/>
      <c r="F11" s="259"/>
      <c r="G11" s="259"/>
      <c r="H11" s="259"/>
      <c r="I11" s="259"/>
      <c r="J11" s="259"/>
    </row>
    <row r="12" spans="1:31" ht="14.25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31" ht="15.75">
      <c r="A13" s="273" t="s">
        <v>322</v>
      </c>
      <c r="B13" s="273"/>
      <c r="C13" s="273"/>
      <c r="D13" s="273"/>
      <c r="E13" s="273"/>
      <c r="F13" s="273"/>
      <c r="G13" s="273"/>
      <c r="H13" s="273"/>
      <c r="I13" s="273"/>
      <c r="J13" s="273"/>
      <c r="AE13" s="54" t="s">
        <v>321</v>
      </c>
    </row>
    <row r="14" spans="1:31">
      <c r="A14" s="269" t="s">
        <v>71</v>
      </c>
      <c r="B14" s="269"/>
      <c r="C14" s="269"/>
      <c r="D14" s="269"/>
      <c r="E14" s="269"/>
      <c r="F14" s="269"/>
      <c r="G14" s="269"/>
      <c r="H14" s="269"/>
      <c r="I14" s="269"/>
      <c r="J14" s="269"/>
    </row>
    <row r="15" spans="1:31" ht="14.25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31" ht="18" hidden="1">
      <c r="A16" s="266"/>
      <c r="B16" s="266"/>
      <c r="C16" s="266"/>
      <c r="D16" s="266"/>
      <c r="E16" s="266"/>
      <c r="F16" s="266"/>
      <c r="G16" s="266"/>
      <c r="H16" s="266"/>
      <c r="I16" s="266"/>
      <c r="J16" s="266"/>
    </row>
    <row r="17" spans="1:31" ht="14.25" hidden="1">
      <c r="A17" s="49"/>
      <c r="B17" s="49"/>
      <c r="C17" s="49"/>
      <c r="D17" s="49"/>
      <c r="E17" s="49"/>
      <c r="F17" s="49"/>
      <c r="G17" s="49"/>
      <c r="H17" s="49"/>
      <c r="I17" s="49"/>
      <c r="J17" s="49"/>
    </row>
    <row r="18" spans="1:31" ht="18">
      <c r="A18" s="267" t="s">
        <v>34</v>
      </c>
      <c r="B18" s="268"/>
      <c r="C18" s="268"/>
      <c r="D18" s="268"/>
      <c r="E18" s="268"/>
      <c r="F18" s="268"/>
      <c r="G18" s="268"/>
      <c r="H18" s="268"/>
      <c r="I18" s="268"/>
      <c r="J18" s="268"/>
      <c r="AE18" s="55" t="s">
        <v>676</v>
      </c>
    </row>
    <row r="19" spans="1:31">
      <c r="A19" s="269" t="s">
        <v>72</v>
      </c>
      <c r="B19" s="270"/>
      <c r="C19" s="270"/>
      <c r="D19" s="270"/>
      <c r="E19" s="270"/>
      <c r="F19" s="270"/>
      <c r="G19" s="270"/>
      <c r="H19" s="270"/>
      <c r="I19" s="270"/>
      <c r="J19" s="270"/>
    </row>
    <row r="20" spans="1:31" ht="14.25">
      <c r="A20" s="49"/>
      <c r="B20" s="49"/>
      <c r="C20" s="49"/>
      <c r="D20" s="49"/>
      <c r="E20" s="49"/>
      <c r="F20" s="49"/>
      <c r="G20" s="49"/>
      <c r="H20" s="49"/>
      <c r="I20" s="49"/>
      <c r="J20" s="49"/>
    </row>
    <row r="21" spans="1:31" ht="14.25">
      <c r="A21" s="260" t="s">
        <v>373</v>
      </c>
      <c r="B21" s="260"/>
      <c r="C21" s="260"/>
      <c r="D21" s="260"/>
      <c r="E21" s="260"/>
      <c r="F21" s="260"/>
      <c r="G21" s="260"/>
      <c r="H21" s="260"/>
      <c r="I21" s="260"/>
      <c r="J21" s="260"/>
      <c r="AE21" s="56" t="s">
        <v>373</v>
      </c>
    </row>
    <row r="22" spans="1:31" ht="14.25">
      <c r="A22" s="49"/>
      <c r="B22" s="49"/>
      <c r="C22" s="49"/>
      <c r="D22" s="49"/>
      <c r="E22" s="49"/>
      <c r="F22" s="49"/>
      <c r="G22" s="49"/>
      <c r="H22" s="49"/>
      <c r="I22" s="49"/>
      <c r="J22" s="49"/>
    </row>
    <row r="23" spans="1:31" ht="14.25">
      <c r="A23" s="49"/>
      <c r="B23" s="49"/>
      <c r="C23" s="49"/>
      <c r="D23" s="49"/>
      <c r="E23" s="49"/>
      <c r="F23" s="49"/>
      <c r="G23" s="49"/>
      <c r="H23" s="57" t="s">
        <v>73</v>
      </c>
      <c r="I23" s="57" t="s">
        <v>74</v>
      </c>
      <c r="J23" s="49"/>
    </row>
    <row r="24" spans="1:31" ht="14.25">
      <c r="A24" s="49"/>
      <c r="B24" s="49"/>
      <c r="C24" s="49"/>
      <c r="D24" s="49"/>
      <c r="E24" s="49"/>
      <c r="F24" s="49"/>
      <c r="G24" s="49"/>
      <c r="H24" s="57" t="s">
        <v>75</v>
      </c>
      <c r="I24" s="57" t="s">
        <v>75</v>
      </c>
      <c r="J24" s="49"/>
    </row>
    <row r="25" spans="1:31" ht="14.25">
      <c r="A25" s="49"/>
      <c r="B25" s="49"/>
      <c r="C25" s="49"/>
      <c r="D25" s="49"/>
      <c r="E25" s="265" t="s">
        <v>76</v>
      </c>
      <c r="F25" s="265"/>
      <c r="G25" s="265"/>
      <c r="H25" s="58">
        <v>57.689440000000005</v>
      </c>
      <c r="I25" s="58">
        <v>483.32211999999998</v>
      </c>
      <c r="J25" s="49" t="s">
        <v>77</v>
      </c>
    </row>
    <row r="26" spans="1:31" ht="14.25">
      <c r="A26" s="49"/>
      <c r="B26" s="49"/>
      <c r="C26" s="49"/>
      <c r="D26" s="49"/>
      <c r="E26" s="265" t="s">
        <v>78</v>
      </c>
      <c r="F26" s="265"/>
      <c r="G26" s="265"/>
      <c r="H26" s="58">
        <v>323.12975399999999</v>
      </c>
      <c r="I26" s="58">
        <v>323.12975399999999</v>
      </c>
      <c r="J26" s="49" t="s">
        <v>79</v>
      </c>
    </row>
    <row r="27" spans="1:31" ht="14.25">
      <c r="A27" s="49"/>
      <c r="B27" s="49"/>
      <c r="C27" s="49"/>
      <c r="D27" s="49"/>
      <c r="E27" s="265" t="s">
        <v>26</v>
      </c>
      <c r="F27" s="265"/>
      <c r="G27" s="265"/>
      <c r="H27" s="58">
        <v>3.2405999999999993</v>
      </c>
      <c r="I27" s="58">
        <v>3.2406000000000001</v>
      </c>
      <c r="J27" s="49" t="s">
        <v>77</v>
      </c>
    </row>
    <row r="28" spans="1:31" ht="14.25">
      <c r="A28" s="49"/>
      <c r="B28" s="49"/>
      <c r="C28" s="49"/>
      <c r="D28" s="49"/>
      <c r="E28" s="49"/>
      <c r="F28" s="49"/>
      <c r="G28" s="49"/>
      <c r="H28" s="45"/>
      <c r="I28" s="58"/>
      <c r="J28" s="49"/>
    </row>
    <row r="29" spans="1:31" ht="14.25">
      <c r="A29" s="49" t="s">
        <v>22</v>
      </c>
      <c r="B29" s="49"/>
      <c r="C29" s="49"/>
      <c r="D29" s="59"/>
      <c r="E29" s="60"/>
      <c r="F29" s="49"/>
      <c r="G29" s="49"/>
      <c r="H29" s="49"/>
      <c r="I29" s="49"/>
      <c r="J29" s="49"/>
    </row>
    <row r="30" spans="1:31" ht="71.25">
      <c r="A30" s="61" t="s">
        <v>2</v>
      </c>
      <c r="B30" s="61" t="s">
        <v>80</v>
      </c>
      <c r="C30" s="61" t="s">
        <v>24</v>
      </c>
      <c r="D30" s="61" t="s">
        <v>81</v>
      </c>
      <c r="E30" s="61" t="s">
        <v>82</v>
      </c>
      <c r="F30" s="61" t="s">
        <v>83</v>
      </c>
      <c r="G30" s="62" t="s">
        <v>84</v>
      </c>
      <c r="H30" s="61" t="s">
        <v>85</v>
      </c>
      <c r="I30" s="61" t="s">
        <v>86</v>
      </c>
      <c r="J30" s="61" t="s">
        <v>87</v>
      </c>
    </row>
    <row r="31" spans="1:31" ht="14.25">
      <c r="A31" s="61">
        <v>1</v>
      </c>
      <c r="B31" s="61">
        <v>2</v>
      </c>
      <c r="C31" s="61">
        <v>3</v>
      </c>
      <c r="D31" s="61">
        <v>4</v>
      </c>
      <c r="E31" s="61">
        <v>5</v>
      </c>
      <c r="F31" s="61">
        <v>6</v>
      </c>
      <c r="G31" s="61">
        <v>7</v>
      </c>
      <c r="H31" s="61">
        <v>8</v>
      </c>
      <c r="I31" s="61">
        <v>9</v>
      </c>
      <c r="J31" s="61">
        <v>10</v>
      </c>
    </row>
    <row r="33" spans="1:31" ht="16.5">
      <c r="A33" s="264" t="s">
        <v>677</v>
      </c>
      <c r="B33" s="264"/>
      <c r="C33" s="264"/>
      <c r="D33" s="264"/>
      <c r="E33" s="264"/>
      <c r="F33" s="264"/>
      <c r="G33" s="264"/>
      <c r="H33" s="264"/>
      <c r="I33" s="264"/>
      <c r="J33" s="264"/>
      <c r="AE33" s="63" t="s">
        <v>677</v>
      </c>
    </row>
    <row r="35" spans="1:31" ht="16.5">
      <c r="A35" s="264" t="s">
        <v>678</v>
      </c>
      <c r="B35" s="264"/>
      <c r="C35" s="264"/>
      <c r="D35" s="264"/>
      <c r="E35" s="264"/>
      <c r="F35" s="264"/>
      <c r="G35" s="264"/>
      <c r="H35" s="264"/>
      <c r="I35" s="264"/>
      <c r="J35" s="264"/>
      <c r="AE35" s="63" t="s">
        <v>678</v>
      </c>
    </row>
    <row r="36" spans="1:31" ht="143.25">
      <c r="A36" s="64" t="s">
        <v>376</v>
      </c>
      <c r="B36" s="65" t="s">
        <v>155</v>
      </c>
      <c r="C36" s="65" t="s">
        <v>679</v>
      </c>
      <c r="D36" s="66" t="s">
        <v>680</v>
      </c>
      <c r="E36" s="45">
        <v>0.1</v>
      </c>
      <c r="F36" s="67"/>
      <c r="G36" s="56"/>
      <c r="H36" s="58"/>
      <c r="I36" s="68" t="s">
        <v>98</v>
      </c>
      <c r="J36" s="58"/>
      <c r="R36" s="47">
        <v>368.14</v>
      </c>
      <c r="S36" s="47">
        <v>368.14</v>
      </c>
      <c r="T36" s="47">
        <v>238.72</v>
      </c>
      <c r="U36" s="47">
        <v>238.72</v>
      </c>
    </row>
    <row r="37" spans="1:31" ht="14.25">
      <c r="A37" s="64"/>
      <c r="B37" s="65"/>
      <c r="C37" s="65" t="s">
        <v>88</v>
      </c>
      <c r="D37" s="66"/>
      <c r="E37" s="45"/>
      <c r="F37" s="67">
        <v>1887.18</v>
      </c>
      <c r="G37" s="56" t="s">
        <v>451</v>
      </c>
      <c r="H37" s="58">
        <v>260.43</v>
      </c>
      <c r="I37" s="68">
        <v>1</v>
      </c>
      <c r="J37" s="58">
        <v>260.43</v>
      </c>
      <c r="Q37" s="47">
        <v>260.43</v>
      </c>
    </row>
    <row r="38" spans="1:31" ht="14.25">
      <c r="A38" s="64"/>
      <c r="B38" s="65"/>
      <c r="C38" s="65" t="s">
        <v>89</v>
      </c>
      <c r="D38" s="66"/>
      <c r="E38" s="45"/>
      <c r="F38" s="67">
        <v>1362.19</v>
      </c>
      <c r="G38" s="56" t="s">
        <v>452</v>
      </c>
      <c r="H38" s="58">
        <v>204.33</v>
      </c>
      <c r="I38" s="68">
        <v>1</v>
      </c>
      <c r="J38" s="58">
        <v>204.33</v>
      </c>
    </row>
    <row r="39" spans="1:31" ht="14.25">
      <c r="A39" s="64"/>
      <c r="B39" s="65"/>
      <c r="C39" s="65" t="s">
        <v>96</v>
      </c>
      <c r="D39" s="66"/>
      <c r="E39" s="45"/>
      <c r="F39" s="67">
        <v>181.17</v>
      </c>
      <c r="G39" s="56" t="s">
        <v>452</v>
      </c>
      <c r="H39" s="80">
        <v>27.18</v>
      </c>
      <c r="I39" s="68">
        <v>1</v>
      </c>
      <c r="J39" s="80">
        <v>27.18</v>
      </c>
      <c r="Q39" s="47">
        <v>27.18</v>
      </c>
    </row>
    <row r="40" spans="1:31" ht="14.25">
      <c r="A40" s="64"/>
      <c r="B40" s="65"/>
      <c r="C40" s="65" t="s">
        <v>97</v>
      </c>
      <c r="D40" s="66"/>
      <c r="E40" s="45"/>
      <c r="F40" s="67">
        <v>305.26</v>
      </c>
      <c r="G40" s="56" t="s">
        <v>98</v>
      </c>
      <c r="H40" s="58">
        <v>30.53</v>
      </c>
      <c r="I40" s="68">
        <v>1</v>
      </c>
      <c r="J40" s="58">
        <v>30.53</v>
      </c>
    </row>
    <row r="41" spans="1:31" ht="28.5">
      <c r="A41" s="64" t="s">
        <v>681</v>
      </c>
      <c r="B41" s="65" t="s">
        <v>682</v>
      </c>
      <c r="C41" s="65" t="s">
        <v>683</v>
      </c>
      <c r="D41" s="66" t="s">
        <v>684</v>
      </c>
      <c r="E41" s="45">
        <v>-0.89900000000000002</v>
      </c>
      <c r="F41" s="67">
        <v>26.21</v>
      </c>
      <c r="G41" s="84" t="s">
        <v>98</v>
      </c>
      <c r="H41" s="58">
        <v>-23.56</v>
      </c>
      <c r="I41" s="68">
        <v>1</v>
      </c>
      <c r="J41" s="58">
        <v>-23.56</v>
      </c>
      <c r="R41" s="47">
        <v>0</v>
      </c>
      <c r="S41" s="47">
        <v>0</v>
      </c>
      <c r="T41" s="47">
        <v>0</v>
      </c>
      <c r="U41" s="47">
        <v>0</v>
      </c>
    </row>
    <row r="42" spans="1:31" ht="14.25">
      <c r="A42" s="64"/>
      <c r="B42" s="65"/>
      <c r="C42" s="65" t="s">
        <v>90</v>
      </c>
      <c r="D42" s="66" t="s">
        <v>91</v>
      </c>
      <c r="E42" s="45">
        <v>128</v>
      </c>
      <c r="F42" s="67"/>
      <c r="G42" s="56"/>
      <c r="H42" s="58">
        <v>368.14</v>
      </c>
      <c r="I42" s="68">
        <v>128</v>
      </c>
      <c r="J42" s="58">
        <v>368.14</v>
      </c>
    </row>
    <row r="43" spans="1:31" ht="14.25">
      <c r="A43" s="64"/>
      <c r="B43" s="65"/>
      <c r="C43" s="65" t="s">
        <v>92</v>
      </c>
      <c r="D43" s="66" t="s">
        <v>91</v>
      </c>
      <c r="E43" s="45">
        <v>83</v>
      </c>
      <c r="F43" s="67"/>
      <c r="G43" s="56"/>
      <c r="H43" s="58">
        <v>238.72</v>
      </c>
      <c r="I43" s="68">
        <v>83</v>
      </c>
      <c r="J43" s="58">
        <v>238.72</v>
      </c>
    </row>
    <row r="44" spans="1:31" ht="14.25">
      <c r="A44" s="69"/>
      <c r="B44" s="70"/>
      <c r="C44" s="70" t="s">
        <v>93</v>
      </c>
      <c r="D44" s="71" t="s">
        <v>94</v>
      </c>
      <c r="E44" s="72">
        <v>190.24</v>
      </c>
      <c r="F44" s="73"/>
      <c r="G44" s="74" t="s">
        <v>451</v>
      </c>
      <c r="H44" s="75">
        <v>26.253119999999996</v>
      </c>
      <c r="I44" s="76"/>
      <c r="J44" s="75"/>
    </row>
    <row r="45" spans="1:31" ht="15">
      <c r="C45" s="77" t="s">
        <v>95</v>
      </c>
      <c r="G45" s="263">
        <v>1078.5900000000001</v>
      </c>
      <c r="H45" s="263"/>
      <c r="I45" s="263">
        <v>1078.5899999999999</v>
      </c>
      <c r="J45" s="263"/>
      <c r="O45" s="79">
        <v>1078.5900000000001</v>
      </c>
      <c r="P45" s="79">
        <v>1078.5899999999999</v>
      </c>
    </row>
    <row r="46" spans="1:31" ht="85.5">
      <c r="A46" s="69" t="s">
        <v>381</v>
      </c>
      <c r="B46" s="70" t="s">
        <v>685</v>
      </c>
      <c r="C46" s="70" t="s">
        <v>686</v>
      </c>
      <c r="D46" s="71" t="s">
        <v>687</v>
      </c>
      <c r="E46" s="72">
        <v>10</v>
      </c>
      <c r="F46" s="73">
        <v>29.53</v>
      </c>
      <c r="G46" s="74" t="s">
        <v>98</v>
      </c>
      <c r="H46" s="75">
        <v>295.3</v>
      </c>
      <c r="I46" s="76">
        <v>1</v>
      </c>
      <c r="J46" s="75">
        <v>295.3</v>
      </c>
      <c r="R46" s="47">
        <v>0</v>
      </c>
      <c r="S46" s="47">
        <v>0</v>
      </c>
      <c r="T46" s="47">
        <v>0</v>
      </c>
      <c r="U46" s="47">
        <v>0</v>
      </c>
    </row>
    <row r="47" spans="1:31" ht="15">
      <c r="C47" s="77" t="s">
        <v>95</v>
      </c>
      <c r="G47" s="263">
        <v>295.3</v>
      </c>
      <c r="H47" s="263"/>
      <c r="I47" s="263">
        <v>295.3</v>
      </c>
      <c r="J47" s="263"/>
      <c r="O47" s="47">
        <v>295.3</v>
      </c>
      <c r="P47" s="47">
        <v>295.3</v>
      </c>
    </row>
    <row r="48" spans="1:31" ht="143.25">
      <c r="A48" s="64" t="s">
        <v>385</v>
      </c>
      <c r="B48" s="65" t="s">
        <v>156</v>
      </c>
      <c r="C48" s="65" t="s">
        <v>688</v>
      </c>
      <c r="D48" s="66" t="s">
        <v>680</v>
      </c>
      <c r="E48" s="45">
        <v>2.5000000000000001E-2</v>
      </c>
      <c r="F48" s="67"/>
      <c r="G48" s="56"/>
      <c r="H48" s="58"/>
      <c r="I48" s="68" t="s">
        <v>98</v>
      </c>
      <c r="J48" s="58"/>
      <c r="R48" s="47">
        <v>70.86</v>
      </c>
      <c r="S48" s="47">
        <v>70.86</v>
      </c>
      <c r="T48" s="47">
        <v>45.95</v>
      </c>
      <c r="U48" s="47">
        <v>45.95</v>
      </c>
    </row>
    <row r="49" spans="1:21" ht="14.25">
      <c r="A49" s="64"/>
      <c r="B49" s="65"/>
      <c r="C49" s="65" t="s">
        <v>88</v>
      </c>
      <c r="D49" s="66"/>
      <c r="E49" s="45"/>
      <c r="F49" s="67">
        <v>1484.43</v>
      </c>
      <c r="G49" s="56" t="s">
        <v>451</v>
      </c>
      <c r="H49" s="58">
        <v>51.21</v>
      </c>
      <c r="I49" s="68">
        <v>1</v>
      </c>
      <c r="J49" s="58">
        <v>51.21</v>
      </c>
      <c r="Q49" s="47">
        <v>51.21</v>
      </c>
    </row>
    <row r="50" spans="1:21" ht="14.25">
      <c r="A50" s="64"/>
      <c r="B50" s="65"/>
      <c r="C50" s="65" t="s">
        <v>89</v>
      </c>
      <c r="D50" s="66"/>
      <c r="E50" s="45"/>
      <c r="F50" s="67">
        <v>839.67</v>
      </c>
      <c r="G50" s="56" t="s">
        <v>452</v>
      </c>
      <c r="H50" s="58">
        <v>31.49</v>
      </c>
      <c r="I50" s="68">
        <v>1</v>
      </c>
      <c r="J50" s="58">
        <v>31.49</v>
      </c>
    </row>
    <row r="51" spans="1:21" ht="14.25">
      <c r="A51" s="64"/>
      <c r="B51" s="65"/>
      <c r="C51" s="65" t="s">
        <v>96</v>
      </c>
      <c r="D51" s="66"/>
      <c r="E51" s="45"/>
      <c r="F51" s="67">
        <v>110.7</v>
      </c>
      <c r="G51" s="56" t="s">
        <v>452</v>
      </c>
      <c r="H51" s="80">
        <v>4.1500000000000004</v>
      </c>
      <c r="I51" s="68">
        <v>1</v>
      </c>
      <c r="J51" s="80">
        <v>4.1500000000000004</v>
      </c>
      <c r="Q51" s="47">
        <v>4.1500000000000004</v>
      </c>
    </row>
    <row r="52" spans="1:21" ht="14.25">
      <c r="A52" s="64"/>
      <c r="B52" s="65"/>
      <c r="C52" s="65" t="s">
        <v>97</v>
      </c>
      <c r="D52" s="66"/>
      <c r="E52" s="45"/>
      <c r="F52" s="67">
        <v>402.87</v>
      </c>
      <c r="G52" s="56" t="s">
        <v>98</v>
      </c>
      <c r="H52" s="58">
        <v>10.07</v>
      </c>
      <c r="I52" s="68">
        <v>1</v>
      </c>
      <c r="J52" s="58">
        <v>10.07</v>
      </c>
    </row>
    <row r="53" spans="1:21" ht="28.5">
      <c r="A53" s="64" t="s">
        <v>689</v>
      </c>
      <c r="B53" s="65" t="s">
        <v>690</v>
      </c>
      <c r="C53" s="65" t="s">
        <v>691</v>
      </c>
      <c r="D53" s="66" t="s">
        <v>684</v>
      </c>
      <c r="E53" s="45">
        <v>-0.23224999999999998</v>
      </c>
      <c r="F53" s="67">
        <v>37.89</v>
      </c>
      <c r="G53" s="84" t="s">
        <v>98</v>
      </c>
      <c r="H53" s="58">
        <v>-8.8000000000000007</v>
      </c>
      <c r="I53" s="68">
        <v>1</v>
      </c>
      <c r="J53" s="58">
        <v>-8.8000000000000007</v>
      </c>
      <c r="R53" s="47">
        <v>0</v>
      </c>
      <c r="S53" s="47">
        <v>0</v>
      </c>
      <c r="T53" s="47">
        <v>0</v>
      </c>
      <c r="U53" s="47">
        <v>0</v>
      </c>
    </row>
    <row r="54" spans="1:21" ht="14.25">
      <c r="A54" s="64"/>
      <c r="B54" s="65"/>
      <c r="C54" s="65" t="s">
        <v>90</v>
      </c>
      <c r="D54" s="66" t="s">
        <v>91</v>
      </c>
      <c r="E54" s="45">
        <v>128</v>
      </c>
      <c r="F54" s="67"/>
      <c r="G54" s="56"/>
      <c r="H54" s="58">
        <v>70.86</v>
      </c>
      <c r="I54" s="68">
        <v>128</v>
      </c>
      <c r="J54" s="58">
        <v>70.86</v>
      </c>
    </row>
    <row r="55" spans="1:21" ht="14.25">
      <c r="A55" s="64"/>
      <c r="B55" s="65"/>
      <c r="C55" s="65" t="s">
        <v>92</v>
      </c>
      <c r="D55" s="66" t="s">
        <v>91</v>
      </c>
      <c r="E55" s="45">
        <v>83</v>
      </c>
      <c r="F55" s="67"/>
      <c r="G55" s="56"/>
      <c r="H55" s="58">
        <v>45.95</v>
      </c>
      <c r="I55" s="68">
        <v>83</v>
      </c>
      <c r="J55" s="58">
        <v>45.95</v>
      </c>
    </row>
    <row r="56" spans="1:21" ht="14.25">
      <c r="A56" s="69"/>
      <c r="B56" s="70"/>
      <c r="C56" s="70" t="s">
        <v>93</v>
      </c>
      <c r="D56" s="71" t="s">
        <v>94</v>
      </c>
      <c r="E56" s="72">
        <v>149.63999999999999</v>
      </c>
      <c r="F56" s="73"/>
      <c r="G56" s="74" t="s">
        <v>451</v>
      </c>
      <c r="H56" s="75">
        <v>5.1625799999999993</v>
      </c>
      <c r="I56" s="76"/>
      <c r="J56" s="75"/>
    </row>
    <row r="57" spans="1:21" ht="15">
      <c r="C57" s="77" t="s">
        <v>95</v>
      </c>
      <c r="G57" s="263">
        <v>200.78</v>
      </c>
      <c r="H57" s="263"/>
      <c r="I57" s="263">
        <v>200.78</v>
      </c>
      <c r="J57" s="263"/>
      <c r="O57" s="79">
        <v>200.78</v>
      </c>
      <c r="P57" s="79">
        <v>200.78</v>
      </c>
    </row>
    <row r="58" spans="1:21" ht="85.5">
      <c r="A58" s="69" t="s">
        <v>389</v>
      </c>
      <c r="B58" s="70" t="s">
        <v>692</v>
      </c>
      <c r="C58" s="70" t="s">
        <v>693</v>
      </c>
      <c r="D58" s="71" t="s">
        <v>687</v>
      </c>
      <c r="E58" s="72">
        <v>2.5</v>
      </c>
      <c r="F58" s="73">
        <v>39.9</v>
      </c>
      <c r="G58" s="74" t="s">
        <v>98</v>
      </c>
      <c r="H58" s="75">
        <v>99.75</v>
      </c>
      <c r="I58" s="76">
        <v>1</v>
      </c>
      <c r="J58" s="75">
        <v>99.75</v>
      </c>
      <c r="R58" s="47">
        <v>0</v>
      </c>
      <c r="S58" s="47">
        <v>0</v>
      </c>
      <c r="T58" s="47">
        <v>0</v>
      </c>
      <c r="U58" s="47">
        <v>0</v>
      </c>
    </row>
    <row r="59" spans="1:21" ht="15">
      <c r="C59" s="77" t="s">
        <v>95</v>
      </c>
      <c r="G59" s="263">
        <v>99.75</v>
      </c>
      <c r="H59" s="263"/>
      <c r="I59" s="263">
        <v>99.75</v>
      </c>
      <c r="J59" s="263"/>
      <c r="O59" s="47">
        <v>99.75</v>
      </c>
      <c r="P59" s="47">
        <v>99.75</v>
      </c>
    </row>
    <row r="60" spans="1:21" ht="143.25">
      <c r="A60" s="64" t="s">
        <v>392</v>
      </c>
      <c r="B60" s="65" t="s">
        <v>157</v>
      </c>
      <c r="C60" s="65" t="s">
        <v>694</v>
      </c>
      <c r="D60" s="66" t="s">
        <v>680</v>
      </c>
      <c r="E60" s="45">
        <v>0.17499999999999999</v>
      </c>
      <c r="F60" s="67"/>
      <c r="G60" s="56"/>
      <c r="H60" s="58"/>
      <c r="I60" s="68" t="s">
        <v>98</v>
      </c>
      <c r="J60" s="58"/>
      <c r="R60" s="47">
        <v>394.91</v>
      </c>
      <c r="S60" s="47">
        <v>394.91</v>
      </c>
      <c r="T60" s="47">
        <v>256.07</v>
      </c>
      <c r="U60" s="47">
        <v>256.07</v>
      </c>
    </row>
    <row r="61" spans="1:21" ht="14.25">
      <c r="A61" s="64"/>
      <c r="B61" s="65"/>
      <c r="C61" s="65" t="s">
        <v>88</v>
      </c>
      <c r="D61" s="66"/>
      <c r="E61" s="45"/>
      <c r="F61" s="67">
        <v>1208.26</v>
      </c>
      <c r="G61" s="56" t="s">
        <v>451</v>
      </c>
      <c r="H61" s="58">
        <v>291.79000000000002</v>
      </c>
      <c r="I61" s="68">
        <v>1</v>
      </c>
      <c r="J61" s="58">
        <v>291.79000000000002</v>
      </c>
      <c r="Q61" s="47">
        <v>291.79000000000002</v>
      </c>
    </row>
    <row r="62" spans="1:21" ht="14.25">
      <c r="A62" s="64"/>
      <c r="B62" s="65"/>
      <c r="C62" s="65" t="s">
        <v>89</v>
      </c>
      <c r="D62" s="66"/>
      <c r="E62" s="45"/>
      <c r="F62" s="67">
        <v>491.32</v>
      </c>
      <c r="G62" s="56" t="s">
        <v>452</v>
      </c>
      <c r="H62" s="58">
        <v>128.97</v>
      </c>
      <c r="I62" s="68">
        <v>1</v>
      </c>
      <c r="J62" s="58">
        <v>128.97</v>
      </c>
    </row>
    <row r="63" spans="1:21" ht="14.25">
      <c r="A63" s="64"/>
      <c r="B63" s="65"/>
      <c r="C63" s="65" t="s">
        <v>96</v>
      </c>
      <c r="D63" s="66"/>
      <c r="E63" s="45"/>
      <c r="F63" s="67">
        <v>63.72</v>
      </c>
      <c r="G63" s="56" t="s">
        <v>452</v>
      </c>
      <c r="H63" s="80">
        <v>16.73</v>
      </c>
      <c r="I63" s="68">
        <v>1</v>
      </c>
      <c r="J63" s="80">
        <v>16.73</v>
      </c>
      <c r="Q63" s="47">
        <v>16.73</v>
      </c>
    </row>
    <row r="64" spans="1:21" ht="14.25">
      <c r="A64" s="64"/>
      <c r="B64" s="65"/>
      <c r="C64" s="65" t="s">
        <v>97</v>
      </c>
      <c r="D64" s="66"/>
      <c r="E64" s="45"/>
      <c r="F64" s="67">
        <v>1504.75</v>
      </c>
      <c r="G64" s="56" t="s">
        <v>98</v>
      </c>
      <c r="H64" s="58">
        <v>263.33</v>
      </c>
      <c r="I64" s="68">
        <v>1</v>
      </c>
      <c r="J64" s="58">
        <v>263.33</v>
      </c>
    </row>
    <row r="65" spans="1:21" ht="57">
      <c r="A65" s="64" t="s">
        <v>695</v>
      </c>
      <c r="B65" s="65" t="s">
        <v>696</v>
      </c>
      <c r="C65" s="65" t="s">
        <v>697</v>
      </c>
      <c r="D65" s="66" t="s">
        <v>687</v>
      </c>
      <c r="E65" s="45">
        <v>-16.414999999999999</v>
      </c>
      <c r="F65" s="67">
        <v>15.56</v>
      </c>
      <c r="G65" s="84" t="s">
        <v>98</v>
      </c>
      <c r="H65" s="58">
        <v>-255.42</v>
      </c>
      <c r="I65" s="68">
        <v>1</v>
      </c>
      <c r="J65" s="58">
        <v>-255.42</v>
      </c>
      <c r="R65" s="47">
        <v>0</v>
      </c>
      <c r="S65" s="47">
        <v>0</v>
      </c>
      <c r="T65" s="47">
        <v>0</v>
      </c>
      <c r="U65" s="47">
        <v>0</v>
      </c>
    </row>
    <row r="66" spans="1:21" ht="14.25">
      <c r="A66" s="64"/>
      <c r="B66" s="65"/>
      <c r="C66" s="65" t="s">
        <v>90</v>
      </c>
      <c r="D66" s="66" t="s">
        <v>91</v>
      </c>
      <c r="E66" s="45">
        <v>128</v>
      </c>
      <c r="F66" s="67"/>
      <c r="G66" s="56"/>
      <c r="H66" s="58">
        <v>394.91</v>
      </c>
      <c r="I66" s="68">
        <v>128</v>
      </c>
      <c r="J66" s="58">
        <v>394.91</v>
      </c>
    </row>
    <row r="67" spans="1:21" ht="14.25">
      <c r="A67" s="64"/>
      <c r="B67" s="65"/>
      <c r="C67" s="65" t="s">
        <v>92</v>
      </c>
      <c r="D67" s="66" t="s">
        <v>91</v>
      </c>
      <c r="E67" s="45">
        <v>83</v>
      </c>
      <c r="F67" s="67"/>
      <c r="G67" s="56"/>
      <c r="H67" s="58">
        <v>256.07</v>
      </c>
      <c r="I67" s="68">
        <v>83</v>
      </c>
      <c r="J67" s="58">
        <v>256.07</v>
      </c>
    </row>
    <row r="68" spans="1:21" ht="14.25">
      <c r="A68" s="69"/>
      <c r="B68" s="70"/>
      <c r="C68" s="70" t="s">
        <v>93</v>
      </c>
      <c r="D68" s="71" t="s">
        <v>94</v>
      </c>
      <c r="E68" s="72">
        <v>121.8</v>
      </c>
      <c r="F68" s="73"/>
      <c r="G68" s="74" t="s">
        <v>451</v>
      </c>
      <c r="H68" s="75">
        <v>29.414699999999993</v>
      </c>
      <c r="I68" s="76"/>
      <c r="J68" s="75"/>
    </row>
    <row r="69" spans="1:21" ht="15">
      <c r="C69" s="77" t="s">
        <v>95</v>
      </c>
      <c r="G69" s="263">
        <v>1079.6500000000001</v>
      </c>
      <c r="H69" s="263"/>
      <c r="I69" s="263">
        <v>1079.6500000000001</v>
      </c>
      <c r="J69" s="263"/>
      <c r="O69" s="79">
        <v>1079.6500000000001</v>
      </c>
      <c r="P69" s="79">
        <v>1079.6500000000001</v>
      </c>
    </row>
    <row r="70" spans="1:21" ht="85.5">
      <c r="A70" s="69" t="s">
        <v>396</v>
      </c>
      <c r="B70" s="70" t="s">
        <v>698</v>
      </c>
      <c r="C70" s="70" t="s">
        <v>699</v>
      </c>
      <c r="D70" s="71" t="s">
        <v>687</v>
      </c>
      <c r="E70" s="72">
        <v>17.5</v>
      </c>
      <c r="F70" s="73">
        <v>43.57</v>
      </c>
      <c r="G70" s="74" t="s">
        <v>98</v>
      </c>
      <c r="H70" s="75">
        <v>762.48</v>
      </c>
      <c r="I70" s="76">
        <v>1</v>
      </c>
      <c r="J70" s="75">
        <v>762.48</v>
      </c>
      <c r="R70" s="47">
        <v>0</v>
      </c>
      <c r="S70" s="47">
        <v>0</v>
      </c>
      <c r="T70" s="47">
        <v>0</v>
      </c>
      <c r="U70" s="47">
        <v>0</v>
      </c>
    </row>
    <row r="71" spans="1:21" ht="15">
      <c r="C71" s="77" t="s">
        <v>95</v>
      </c>
      <c r="G71" s="263">
        <v>762.48</v>
      </c>
      <c r="H71" s="263"/>
      <c r="I71" s="263">
        <v>762.48</v>
      </c>
      <c r="J71" s="263"/>
      <c r="O71" s="47">
        <v>762.48</v>
      </c>
      <c r="P71" s="47">
        <v>762.48</v>
      </c>
    </row>
    <row r="72" spans="1:21" ht="28.5">
      <c r="A72" s="69" t="s">
        <v>401</v>
      </c>
      <c r="B72" s="70" t="s">
        <v>700</v>
      </c>
      <c r="C72" s="70" t="s">
        <v>701</v>
      </c>
      <c r="D72" s="71" t="s">
        <v>702</v>
      </c>
      <c r="E72" s="72">
        <v>0.1</v>
      </c>
      <c r="F72" s="73">
        <v>9.6</v>
      </c>
      <c r="G72" s="74" t="s">
        <v>98</v>
      </c>
      <c r="H72" s="75">
        <v>0.96</v>
      </c>
      <c r="I72" s="76">
        <v>1</v>
      </c>
      <c r="J72" s="75">
        <v>0.96</v>
      </c>
      <c r="R72" s="47">
        <v>0</v>
      </c>
      <c r="S72" s="47">
        <v>0</v>
      </c>
      <c r="T72" s="47">
        <v>0</v>
      </c>
      <c r="U72" s="47">
        <v>0</v>
      </c>
    </row>
    <row r="73" spans="1:21" ht="15">
      <c r="C73" s="77" t="s">
        <v>95</v>
      </c>
      <c r="G73" s="263">
        <v>0.96</v>
      </c>
      <c r="H73" s="263"/>
      <c r="I73" s="263">
        <v>0.96</v>
      </c>
      <c r="J73" s="263"/>
      <c r="O73" s="47">
        <v>0.96</v>
      </c>
      <c r="P73" s="47">
        <v>0.96</v>
      </c>
    </row>
    <row r="74" spans="1:21" ht="28.5">
      <c r="A74" s="69" t="s">
        <v>405</v>
      </c>
      <c r="B74" s="70" t="s">
        <v>703</v>
      </c>
      <c r="C74" s="70" t="s">
        <v>704</v>
      </c>
      <c r="D74" s="71" t="s">
        <v>702</v>
      </c>
      <c r="E74" s="72">
        <v>0.3</v>
      </c>
      <c r="F74" s="73">
        <v>13.2</v>
      </c>
      <c r="G74" s="74" t="s">
        <v>98</v>
      </c>
      <c r="H74" s="75">
        <v>3.96</v>
      </c>
      <c r="I74" s="76">
        <v>1</v>
      </c>
      <c r="J74" s="75">
        <v>3.96</v>
      </c>
      <c r="R74" s="47">
        <v>0</v>
      </c>
      <c r="S74" s="47">
        <v>0</v>
      </c>
      <c r="T74" s="47">
        <v>0</v>
      </c>
      <c r="U74" s="47">
        <v>0</v>
      </c>
    </row>
    <row r="75" spans="1:21" ht="15">
      <c r="C75" s="77" t="s">
        <v>95</v>
      </c>
      <c r="G75" s="263">
        <v>3.96</v>
      </c>
      <c r="H75" s="263"/>
      <c r="I75" s="263">
        <v>3.96</v>
      </c>
      <c r="J75" s="263"/>
      <c r="O75" s="47">
        <v>3.96</v>
      </c>
      <c r="P75" s="47">
        <v>3.96</v>
      </c>
    </row>
    <row r="76" spans="1:21" ht="28.5">
      <c r="A76" s="69" t="s">
        <v>414</v>
      </c>
      <c r="B76" s="70" t="s">
        <v>705</v>
      </c>
      <c r="C76" s="70" t="s">
        <v>706</v>
      </c>
      <c r="D76" s="71" t="s">
        <v>702</v>
      </c>
      <c r="E76" s="72">
        <v>0.1</v>
      </c>
      <c r="F76" s="73">
        <v>11.9</v>
      </c>
      <c r="G76" s="74" t="s">
        <v>98</v>
      </c>
      <c r="H76" s="75">
        <v>1.19</v>
      </c>
      <c r="I76" s="76">
        <v>1</v>
      </c>
      <c r="J76" s="75">
        <v>1.19</v>
      </c>
      <c r="R76" s="47">
        <v>0</v>
      </c>
      <c r="S76" s="47">
        <v>0</v>
      </c>
      <c r="T76" s="47">
        <v>0</v>
      </c>
      <c r="U76" s="47">
        <v>0</v>
      </c>
    </row>
    <row r="77" spans="1:21" ht="15">
      <c r="C77" s="77" t="s">
        <v>95</v>
      </c>
      <c r="G77" s="263">
        <v>1.19</v>
      </c>
      <c r="H77" s="263"/>
      <c r="I77" s="263">
        <v>1.19</v>
      </c>
      <c r="J77" s="263"/>
      <c r="O77" s="47">
        <v>1.19</v>
      </c>
      <c r="P77" s="47">
        <v>1.19</v>
      </c>
    </row>
    <row r="78" spans="1:21" ht="28.5">
      <c r="A78" s="69" t="s">
        <v>417</v>
      </c>
      <c r="B78" s="70" t="s">
        <v>707</v>
      </c>
      <c r="C78" s="70" t="s">
        <v>708</v>
      </c>
      <c r="D78" s="71" t="s">
        <v>702</v>
      </c>
      <c r="E78" s="72">
        <v>0.1</v>
      </c>
      <c r="F78" s="73">
        <v>27.9</v>
      </c>
      <c r="G78" s="74" t="s">
        <v>98</v>
      </c>
      <c r="H78" s="75">
        <v>2.79</v>
      </c>
      <c r="I78" s="76">
        <v>1</v>
      </c>
      <c r="J78" s="75">
        <v>2.79</v>
      </c>
      <c r="R78" s="47">
        <v>0</v>
      </c>
      <c r="S78" s="47">
        <v>0</v>
      </c>
      <c r="T78" s="47">
        <v>0</v>
      </c>
      <c r="U78" s="47">
        <v>0</v>
      </c>
    </row>
    <row r="79" spans="1:21" ht="15">
      <c r="C79" s="77" t="s">
        <v>95</v>
      </c>
      <c r="G79" s="263">
        <v>2.79</v>
      </c>
      <c r="H79" s="263"/>
      <c r="I79" s="263">
        <v>2.79</v>
      </c>
      <c r="J79" s="263"/>
      <c r="O79" s="47">
        <v>2.79</v>
      </c>
      <c r="P79" s="47">
        <v>2.79</v>
      </c>
    </row>
    <row r="80" spans="1:21" ht="28.5">
      <c r="A80" s="69" t="s">
        <v>424</v>
      </c>
      <c r="B80" s="70" t="s">
        <v>709</v>
      </c>
      <c r="C80" s="70" t="s">
        <v>710</v>
      </c>
      <c r="D80" s="71" t="s">
        <v>702</v>
      </c>
      <c r="E80" s="72">
        <v>0.1</v>
      </c>
      <c r="F80" s="73">
        <v>31.6</v>
      </c>
      <c r="G80" s="74" t="s">
        <v>98</v>
      </c>
      <c r="H80" s="75">
        <v>3.16</v>
      </c>
      <c r="I80" s="76">
        <v>1</v>
      </c>
      <c r="J80" s="75">
        <v>3.16</v>
      </c>
      <c r="R80" s="47">
        <v>0</v>
      </c>
      <c r="S80" s="47">
        <v>0</v>
      </c>
      <c r="T80" s="47">
        <v>0</v>
      </c>
      <c r="U80" s="47">
        <v>0</v>
      </c>
    </row>
    <row r="81" spans="1:21" ht="15">
      <c r="C81" s="77" t="s">
        <v>95</v>
      </c>
      <c r="G81" s="263">
        <v>3.16</v>
      </c>
      <c r="H81" s="263"/>
      <c r="I81" s="263">
        <v>3.16</v>
      </c>
      <c r="J81" s="263"/>
      <c r="O81" s="47">
        <v>3.16</v>
      </c>
      <c r="P81" s="47">
        <v>3.16</v>
      </c>
    </row>
    <row r="82" spans="1:21" ht="28.5">
      <c r="A82" s="69" t="s">
        <v>711</v>
      </c>
      <c r="B82" s="70" t="s">
        <v>712</v>
      </c>
      <c r="C82" s="70" t="s">
        <v>713</v>
      </c>
      <c r="D82" s="71" t="s">
        <v>702</v>
      </c>
      <c r="E82" s="72">
        <v>0.1</v>
      </c>
      <c r="F82" s="73">
        <v>34.6</v>
      </c>
      <c r="G82" s="74" t="s">
        <v>98</v>
      </c>
      <c r="H82" s="75">
        <v>3.46</v>
      </c>
      <c r="I82" s="76">
        <v>1</v>
      </c>
      <c r="J82" s="75">
        <v>3.46</v>
      </c>
      <c r="R82" s="47">
        <v>0</v>
      </c>
      <c r="S82" s="47">
        <v>0</v>
      </c>
      <c r="T82" s="47">
        <v>0</v>
      </c>
      <c r="U82" s="47">
        <v>0</v>
      </c>
    </row>
    <row r="83" spans="1:21" ht="15">
      <c r="C83" s="77" t="s">
        <v>95</v>
      </c>
      <c r="G83" s="263">
        <v>3.46</v>
      </c>
      <c r="H83" s="263"/>
      <c r="I83" s="263">
        <v>3.46</v>
      </c>
      <c r="J83" s="263"/>
      <c r="O83" s="47">
        <v>3.46</v>
      </c>
      <c r="P83" s="47">
        <v>3.46</v>
      </c>
    </row>
    <row r="84" spans="1:21" ht="28.5">
      <c r="A84" s="69" t="s">
        <v>714</v>
      </c>
      <c r="B84" s="70" t="s">
        <v>715</v>
      </c>
      <c r="C84" s="70" t="s">
        <v>716</v>
      </c>
      <c r="D84" s="71" t="s">
        <v>702</v>
      </c>
      <c r="E84" s="72">
        <v>0.1</v>
      </c>
      <c r="F84" s="73">
        <v>110.9</v>
      </c>
      <c r="G84" s="74" t="s">
        <v>98</v>
      </c>
      <c r="H84" s="75">
        <v>11.09</v>
      </c>
      <c r="I84" s="76">
        <v>1</v>
      </c>
      <c r="J84" s="75">
        <v>11.09</v>
      </c>
      <c r="R84" s="47">
        <v>0</v>
      </c>
      <c r="S84" s="47">
        <v>0</v>
      </c>
      <c r="T84" s="47">
        <v>0</v>
      </c>
      <c r="U84" s="47">
        <v>0</v>
      </c>
    </row>
    <row r="85" spans="1:21" ht="15">
      <c r="C85" s="77" t="s">
        <v>95</v>
      </c>
      <c r="G85" s="263">
        <v>11.09</v>
      </c>
      <c r="H85" s="263"/>
      <c r="I85" s="263">
        <v>11.09</v>
      </c>
      <c r="J85" s="263"/>
      <c r="O85" s="47">
        <v>11.09</v>
      </c>
      <c r="P85" s="47">
        <v>11.09</v>
      </c>
    </row>
    <row r="86" spans="1:21" ht="28.5">
      <c r="A86" s="69" t="s">
        <v>717</v>
      </c>
      <c r="B86" s="70" t="s">
        <v>718</v>
      </c>
      <c r="C86" s="70" t="s">
        <v>719</v>
      </c>
      <c r="D86" s="71" t="s">
        <v>702</v>
      </c>
      <c r="E86" s="72">
        <v>0.8</v>
      </c>
      <c r="F86" s="73">
        <v>14.2</v>
      </c>
      <c r="G86" s="74" t="s">
        <v>98</v>
      </c>
      <c r="H86" s="75">
        <v>11.36</v>
      </c>
      <c r="I86" s="76">
        <v>1</v>
      </c>
      <c r="J86" s="75">
        <v>11.36</v>
      </c>
      <c r="R86" s="47">
        <v>0</v>
      </c>
      <c r="S86" s="47">
        <v>0</v>
      </c>
      <c r="T86" s="47">
        <v>0</v>
      </c>
      <c r="U86" s="47">
        <v>0</v>
      </c>
    </row>
    <row r="87" spans="1:21" ht="15">
      <c r="C87" s="77" t="s">
        <v>95</v>
      </c>
      <c r="G87" s="263">
        <v>11.36</v>
      </c>
      <c r="H87" s="263"/>
      <c r="I87" s="263">
        <v>11.36</v>
      </c>
      <c r="J87" s="263"/>
      <c r="O87" s="47">
        <v>11.36</v>
      </c>
      <c r="P87" s="47">
        <v>11.36</v>
      </c>
    </row>
    <row r="88" spans="1:21" ht="28.5">
      <c r="A88" s="69" t="s">
        <v>427</v>
      </c>
      <c r="B88" s="70" t="s">
        <v>720</v>
      </c>
      <c r="C88" s="70" t="s">
        <v>721</v>
      </c>
      <c r="D88" s="71" t="s">
        <v>702</v>
      </c>
      <c r="E88" s="72">
        <v>0.4</v>
      </c>
      <c r="F88" s="73">
        <v>20.3</v>
      </c>
      <c r="G88" s="74" t="s">
        <v>98</v>
      </c>
      <c r="H88" s="75">
        <v>8.1199999999999992</v>
      </c>
      <c r="I88" s="76">
        <v>1</v>
      </c>
      <c r="J88" s="75">
        <v>8.1199999999999992</v>
      </c>
      <c r="R88" s="47">
        <v>0</v>
      </c>
      <c r="S88" s="47">
        <v>0</v>
      </c>
      <c r="T88" s="47">
        <v>0</v>
      </c>
      <c r="U88" s="47">
        <v>0</v>
      </c>
    </row>
    <row r="89" spans="1:21" ht="15">
      <c r="C89" s="77" t="s">
        <v>95</v>
      </c>
      <c r="G89" s="263">
        <v>8.1199999999999992</v>
      </c>
      <c r="H89" s="263"/>
      <c r="I89" s="263">
        <v>8.1199999999999992</v>
      </c>
      <c r="J89" s="263"/>
      <c r="O89" s="47">
        <v>8.1199999999999992</v>
      </c>
      <c r="P89" s="47">
        <v>8.1199999999999992</v>
      </c>
    </row>
    <row r="90" spans="1:21" ht="28.5">
      <c r="A90" s="69" t="s">
        <v>431</v>
      </c>
      <c r="B90" s="70" t="s">
        <v>722</v>
      </c>
      <c r="C90" s="70" t="s">
        <v>723</v>
      </c>
      <c r="D90" s="71" t="s">
        <v>702</v>
      </c>
      <c r="E90" s="72">
        <v>0.4</v>
      </c>
      <c r="F90" s="73">
        <v>64.599999999999994</v>
      </c>
      <c r="G90" s="74" t="s">
        <v>98</v>
      </c>
      <c r="H90" s="75">
        <v>25.84</v>
      </c>
      <c r="I90" s="76">
        <v>1</v>
      </c>
      <c r="J90" s="75">
        <v>25.84</v>
      </c>
      <c r="R90" s="47">
        <v>0</v>
      </c>
      <c r="S90" s="47">
        <v>0</v>
      </c>
      <c r="T90" s="47">
        <v>0</v>
      </c>
      <c r="U90" s="47">
        <v>0</v>
      </c>
    </row>
    <row r="91" spans="1:21" ht="15">
      <c r="C91" s="77" t="s">
        <v>95</v>
      </c>
      <c r="G91" s="263">
        <v>25.84</v>
      </c>
      <c r="H91" s="263"/>
      <c r="I91" s="263">
        <v>25.84</v>
      </c>
      <c r="J91" s="263"/>
      <c r="O91" s="47">
        <v>25.84</v>
      </c>
      <c r="P91" s="47">
        <v>25.84</v>
      </c>
    </row>
    <row r="92" spans="1:21" ht="42.75">
      <c r="A92" s="69" t="s">
        <v>433</v>
      </c>
      <c r="B92" s="70" t="s">
        <v>724</v>
      </c>
      <c r="C92" s="70" t="s">
        <v>725</v>
      </c>
      <c r="D92" s="71" t="s">
        <v>702</v>
      </c>
      <c r="E92" s="72">
        <v>0.3</v>
      </c>
      <c r="F92" s="73">
        <v>64.900000000000006</v>
      </c>
      <c r="G92" s="74" t="s">
        <v>98</v>
      </c>
      <c r="H92" s="75">
        <v>19.47</v>
      </c>
      <c r="I92" s="76">
        <v>1</v>
      </c>
      <c r="J92" s="75">
        <v>19.47</v>
      </c>
      <c r="R92" s="47">
        <v>0</v>
      </c>
      <c r="S92" s="47">
        <v>0</v>
      </c>
      <c r="T92" s="47">
        <v>0</v>
      </c>
      <c r="U92" s="47">
        <v>0</v>
      </c>
    </row>
    <row r="93" spans="1:21" ht="15">
      <c r="C93" s="77" t="s">
        <v>95</v>
      </c>
      <c r="G93" s="263">
        <v>19.47</v>
      </c>
      <c r="H93" s="263"/>
      <c r="I93" s="263">
        <v>19.47</v>
      </c>
      <c r="J93" s="263"/>
      <c r="O93" s="47">
        <v>19.47</v>
      </c>
      <c r="P93" s="47">
        <v>19.47</v>
      </c>
    </row>
    <row r="94" spans="1:21" ht="143.25">
      <c r="A94" s="64" t="s">
        <v>726</v>
      </c>
      <c r="B94" s="65" t="s">
        <v>158</v>
      </c>
      <c r="C94" s="65" t="s">
        <v>727</v>
      </c>
      <c r="D94" s="66" t="s">
        <v>460</v>
      </c>
      <c r="E94" s="45">
        <v>3</v>
      </c>
      <c r="F94" s="67"/>
      <c r="G94" s="56"/>
      <c r="H94" s="58"/>
      <c r="I94" s="68" t="s">
        <v>98</v>
      </c>
      <c r="J94" s="58"/>
      <c r="R94" s="47">
        <v>70.64</v>
      </c>
      <c r="S94" s="47">
        <v>70.64</v>
      </c>
      <c r="T94" s="47">
        <v>45.81</v>
      </c>
      <c r="U94" s="47">
        <v>45.81</v>
      </c>
    </row>
    <row r="95" spans="1:21" ht="14.25">
      <c r="A95" s="64"/>
      <c r="B95" s="65"/>
      <c r="C95" s="65" t="s">
        <v>88</v>
      </c>
      <c r="D95" s="66"/>
      <c r="E95" s="45"/>
      <c r="F95" s="67">
        <v>13.33</v>
      </c>
      <c r="G95" s="56" t="s">
        <v>451</v>
      </c>
      <c r="H95" s="58">
        <v>55.19</v>
      </c>
      <c r="I95" s="68">
        <v>1</v>
      </c>
      <c r="J95" s="58">
        <v>55.19</v>
      </c>
      <c r="Q95" s="47">
        <v>55.19</v>
      </c>
    </row>
    <row r="96" spans="1:21" ht="14.25">
      <c r="A96" s="64"/>
      <c r="B96" s="65"/>
      <c r="C96" s="65" t="s">
        <v>89</v>
      </c>
      <c r="D96" s="66"/>
      <c r="E96" s="45"/>
      <c r="F96" s="67">
        <v>3.71</v>
      </c>
      <c r="G96" s="56" t="s">
        <v>452</v>
      </c>
      <c r="H96" s="58">
        <v>16.7</v>
      </c>
      <c r="I96" s="68">
        <v>1</v>
      </c>
      <c r="J96" s="58">
        <v>16.7</v>
      </c>
    </row>
    <row r="97" spans="1:21" ht="14.25">
      <c r="A97" s="64"/>
      <c r="B97" s="65"/>
      <c r="C97" s="65" t="s">
        <v>97</v>
      </c>
      <c r="D97" s="66"/>
      <c r="E97" s="45"/>
      <c r="F97" s="67">
        <v>58.81</v>
      </c>
      <c r="G97" s="56" t="s">
        <v>98</v>
      </c>
      <c r="H97" s="58">
        <v>176.43</v>
      </c>
      <c r="I97" s="68">
        <v>1</v>
      </c>
      <c r="J97" s="58">
        <v>176.43</v>
      </c>
    </row>
    <row r="98" spans="1:21" ht="14.25">
      <c r="A98" s="64"/>
      <c r="B98" s="65"/>
      <c r="C98" s="65" t="s">
        <v>90</v>
      </c>
      <c r="D98" s="66" t="s">
        <v>91</v>
      </c>
      <c r="E98" s="45">
        <v>128</v>
      </c>
      <c r="F98" s="67"/>
      <c r="G98" s="56"/>
      <c r="H98" s="58">
        <v>70.64</v>
      </c>
      <c r="I98" s="68">
        <v>128</v>
      </c>
      <c r="J98" s="58">
        <v>70.64</v>
      </c>
    </row>
    <row r="99" spans="1:21" ht="14.25">
      <c r="A99" s="64"/>
      <c r="B99" s="65"/>
      <c r="C99" s="65" t="s">
        <v>92</v>
      </c>
      <c r="D99" s="66" t="s">
        <v>91</v>
      </c>
      <c r="E99" s="45">
        <v>83</v>
      </c>
      <c r="F99" s="67"/>
      <c r="G99" s="56"/>
      <c r="H99" s="58">
        <v>45.81</v>
      </c>
      <c r="I99" s="68">
        <v>83</v>
      </c>
      <c r="J99" s="58">
        <v>45.81</v>
      </c>
    </row>
    <row r="100" spans="1:21" ht="14.25">
      <c r="A100" s="69"/>
      <c r="B100" s="70"/>
      <c r="C100" s="70" t="s">
        <v>93</v>
      </c>
      <c r="D100" s="71" t="s">
        <v>94</v>
      </c>
      <c r="E100" s="72">
        <v>1.47</v>
      </c>
      <c r="F100" s="73"/>
      <c r="G100" s="74" t="s">
        <v>451</v>
      </c>
      <c r="H100" s="75">
        <v>6.0857999999999999</v>
      </c>
      <c r="I100" s="76"/>
      <c r="J100" s="75"/>
    </row>
    <row r="101" spans="1:21" ht="15">
      <c r="C101" s="77" t="s">
        <v>95</v>
      </c>
      <c r="G101" s="263">
        <v>364.77</v>
      </c>
      <c r="H101" s="263"/>
      <c r="I101" s="263">
        <v>364.77</v>
      </c>
      <c r="J101" s="263"/>
      <c r="O101" s="79">
        <v>364.77</v>
      </c>
      <c r="P101" s="79">
        <v>364.77</v>
      </c>
    </row>
    <row r="102" spans="1:21" ht="42.75">
      <c r="A102" s="69" t="s">
        <v>728</v>
      </c>
      <c r="B102" s="70" t="s">
        <v>729</v>
      </c>
      <c r="C102" s="70" t="s">
        <v>730</v>
      </c>
      <c r="D102" s="71" t="s">
        <v>454</v>
      </c>
      <c r="E102" s="72">
        <v>2</v>
      </c>
      <c r="F102" s="73">
        <v>29.95</v>
      </c>
      <c r="G102" s="74" t="s">
        <v>98</v>
      </c>
      <c r="H102" s="75">
        <v>59.9</v>
      </c>
      <c r="I102" s="76">
        <v>1</v>
      </c>
      <c r="J102" s="75">
        <v>59.9</v>
      </c>
      <c r="R102" s="47">
        <v>0</v>
      </c>
      <c r="S102" s="47">
        <v>0</v>
      </c>
      <c r="T102" s="47">
        <v>0</v>
      </c>
      <c r="U102" s="47">
        <v>0</v>
      </c>
    </row>
    <row r="103" spans="1:21" ht="15">
      <c r="C103" s="77" t="s">
        <v>95</v>
      </c>
      <c r="G103" s="263">
        <v>59.9</v>
      </c>
      <c r="H103" s="263"/>
      <c r="I103" s="263">
        <v>59.9</v>
      </c>
      <c r="J103" s="263"/>
      <c r="O103" s="47">
        <v>59.9</v>
      </c>
      <c r="P103" s="47">
        <v>59.9</v>
      </c>
    </row>
    <row r="104" spans="1:21" ht="99.75">
      <c r="A104" s="69" t="s">
        <v>731</v>
      </c>
      <c r="B104" s="70" t="s">
        <v>732</v>
      </c>
      <c r="C104" s="70" t="s">
        <v>733</v>
      </c>
      <c r="D104" s="71" t="s">
        <v>454</v>
      </c>
      <c r="E104" s="72">
        <v>1</v>
      </c>
      <c r="F104" s="73">
        <v>194.4</v>
      </c>
      <c r="G104" s="74" t="s">
        <v>98</v>
      </c>
      <c r="H104" s="75">
        <v>194.4</v>
      </c>
      <c r="I104" s="76">
        <v>1</v>
      </c>
      <c r="J104" s="75">
        <v>194.4</v>
      </c>
      <c r="R104" s="47">
        <v>0</v>
      </c>
      <c r="S104" s="47">
        <v>0</v>
      </c>
      <c r="T104" s="47">
        <v>0</v>
      </c>
      <c r="U104" s="47">
        <v>0</v>
      </c>
    </row>
    <row r="105" spans="1:21" ht="15">
      <c r="C105" s="77" t="s">
        <v>95</v>
      </c>
      <c r="G105" s="263">
        <v>194.4</v>
      </c>
      <c r="H105" s="263"/>
      <c r="I105" s="263">
        <v>194.4</v>
      </c>
      <c r="J105" s="263"/>
      <c r="O105" s="47">
        <v>194.4</v>
      </c>
      <c r="P105" s="47">
        <v>194.4</v>
      </c>
    </row>
    <row r="106" spans="1:21" ht="28.5">
      <c r="A106" s="64" t="s">
        <v>436</v>
      </c>
      <c r="B106" s="65" t="s">
        <v>734</v>
      </c>
      <c r="C106" s="65" t="s">
        <v>735</v>
      </c>
      <c r="D106" s="66" t="s">
        <v>736</v>
      </c>
      <c r="E106" s="45">
        <v>0.02</v>
      </c>
      <c r="F106" s="67"/>
      <c r="G106" s="56"/>
      <c r="H106" s="58"/>
      <c r="I106" s="68" t="s">
        <v>98</v>
      </c>
      <c r="J106" s="58"/>
      <c r="R106" s="47">
        <v>9.81</v>
      </c>
      <c r="S106" s="47">
        <v>9.81</v>
      </c>
      <c r="T106" s="47">
        <v>5.71</v>
      </c>
      <c r="U106" s="47">
        <v>5.71</v>
      </c>
    </row>
    <row r="107" spans="1:21" ht="14.25">
      <c r="A107" s="64"/>
      <c r="B107" s="65"/>
      <c r="C107" s="65" t="s">
        <v>88</v>
      </c>
      <c r="D107" s="66"/>
      <c r="E107" s="45"/>
      <c r="F107" s="67">
        <v>475.27</v>
      </c>
      <c r="G107" s="56" t="s">
        <v>98</v>
      </c>
      <c r="H107" s="58">
        <v>9.51</v>
      </c>
      <c r="I107" s="68">
        <v>1</v>
      </c>
      <c r="J107" s="58">
        <v>9.51</v>
      </c>
      <c r="Q107" s="47">
        <v>9.51</v>
      </c>
    </row>
    <row r="108" spans="1:21" ht="14.25">
      <c r="A108" s="64"/>
      <c r="B108" s="65"/>
      <c r="C108" s="65" t="s">
        <v>89</v>
      </c>
      <c r="D108" s="66"/>
      <c r="E108" s="45"/>
      <c r="F108" s="67">
        <v>5.92</v>
      </c>
      <c r="G108" s="56" t="s">
        <v>98</v>
      </c>
      <c r="H108" s="58">
        <v>0.12</v>
      </c>
      <c r="I108" s="68">
        <v>1</v>
      </c>
      <c r="J108" s="58">
        <v>0.12</v>
      </c>
    </row>
    <row r="109" spans="1:21" ht="14.25">
      <c r="A109" s="64"/>
      <c r="B109" s="65"/>
      <c r="C109" s="65" t="s">
        <v>96</v>
      </c>
      <c r="D109" s="66"/>
      <c r="E109" s="45"/>
      <c r="F109" s="67">
        <v>0.68</v>
      </c>
      <c r="G109" s="56" t="s">
        <v>98</v>
      </c>
      <c r="H109" s="80">
        <v>0.01</v>
      </c>
      <c r="I109" s="68">
        <v>1</v>
      </c>
      <c r="J109" s="80">
        <v>0.01</v>
      </c>
      <c r="Q109" s="47">
        <v>0.01</v>
      </c>
    </row>
    <row r="110" spans="1:21" ht="14.25">
      <c r="A110" s="64"/>
      <c r="B110" s="65"/>
      <c r="C110" s="65" t="s">
        <v>97</v>
      </c>
      <c r="D110" s="66"/>
      <c r="E110" s="45"/>
      <c r="F110" s="67">
        <v>2045</v>
      </c>
      <c r="G110" s="56" t="s">
        <v>98</v>
      </c>
      <c r="H110" s="58">
        <v>40.9</v>
      </c>
      <c r="I110" s="68">
        <v>1</v>
      </c>
      <c r="J110" s="58">
        <v>40.9</v>
      </c>
    </row>
    <row r="111" spans="1:21" ht="14.25">
      <c r="A111" s="64"/>
      <c r="B111" s="65"/>
      <c r="C111" s="65" t="s">
        <v>90</v>
      </c>
      <c r="D111" s="66" t="s">
        <v>91</v>
      </c>
      <c r="E111" s="45">
        <v>103</v>
      </c>
      <c r="F111" s="67"/>
      <c r="G111" s="56"/>
      <c r="H111" s="58">
        <v>9.81</v>
      </c>
      <c r="I111" s="68">
        <v>103</v>
      </c>
      <c r="J111" s="58">
        <v>9.81</v>
      </c>
    </row>
    <row r="112" spans="1:21" ht="14.25">
      <c r="A112" s="64"/>
      <c r="B112" s="65"/>
      <c r="C112" s="65" t="s">
        <v>92</v>
      </c>
      <c r="D112" s="66" t="s">
        <v>91</v>
      </c>
      <c r="E112" s="45">
        <v>60</v>
      </c>
      <c r="F112" s="67"/>
      <c r="G112" s="56"/>
      <c r="H112" s="58">
        <v>5.71</v>
      </c>
      <c r="I112" s="68">
        <v>60</v>
      </c>
      <c r="J112" s="58">
        <v>5.71</v>
      </c>
    </row>
    <row r="113" spans="1:21" ht="14.25">
      <c r="A113" s="69"/>
      <c r="B113" s="70"/>
      <c r="C113" s="70" t="s">
        <v>93</v>
      </c>
      <c r="D113" s="71" t="s">
        <v>94</v>
      </c>
      <c r="E113" s="72">
        <v>52.4</v>
      </c>
      <c r="F113" s="73"/>
      <c r="G113" s="74" t="s">
        <v>98</v>
      </c>
      <c r="H113" s="75">
        <v>1.048</v>
      </c>
      <c r="I113" s="76"/>
      <c r="J113" s="75"/>
    </row>
    <row r="114" spans="1:21" ht="15">
      <c r="C114" s="77" t="s">
        <v>95</v>
      </c>
      <c r="G114" s="263">
        <v>66.05</v>
      </c>
      <c r="H114" s="263"/>
      <c r="I114" s="263">
        <v>66.05</v>
      </c>
      <c r="J114" s="263"/>
      <c r="O114" s="79">
        <v>66.05</v>
      </c>
      <c r="P114" s="79">
        <v>66.05</v>
      </c>
    </row>
    <row r="115" spans="1:21" ht="143.25">
      <c r="A115" s="64" t="s">
        <v>440</v>
      </c>
      <c r="B115" s="65" t="s">
        <v>159</v>
      </c>
      <c r="C115" s="65" t="s">
        <v>737</v>
      </c>
      <c r="D115" s="66" t="s">
        <v>738</v>
      </c>
      <c r="E115" s="45">
        <v>2.0499999999999998</v>
      </c>
      <c r="F115" s="67"/>
      <c r="G115" s="56"/>
      <c r="H115" s="58"/>
      <c r="I115" s="68" t="s">
        <v>98</v>
      </c>
      <c r="J115" s="58"/>
      <c r="R115" s="47">
        <v>98.79</v>
      </c>
      <c r="S115" s="47">
        <v>98.79</v>
      </c>
      <c r="T115" s="47">
        <v>69.150000000000006</v>
      </c>
      <c r="U115" s="47">
        <v>69.150000000000006</v>
      </c>
    </row>
    <row r="116" spans="1:21" ht="14.25">
      <c r="A116" s="64"/>
      <c r="B116" s="65"/>
      <c r="C116" s="65" t="s">
        <v>88</v>
      </c>
      <c r="D116" s="66"/>
      <c r="E116" s="45"/>
      <c r="F116" s="67">
        <v>34.92</v>
      </c>
      <c r="G116" s="56" t="s">
        <v>451</v>
      </c>
      <c r="H116" s="58">
        <v>98.79</v>
      </c>
      <c r="I116" s="68">
        <v>1</v>
      </c>
      <c r="J116" s="58">
        <v>98.79</v>
      </c>
      <c r="Q116" s="47">
        <v>98.79</v>
      </c>
    </row>
    <row r="117" spans="1:21" ht="14.25">
      <c r="A117" s="64"/>
      <c r="B117" s="65"/>
      <c r="C117" s="65" t="s">
        <v>89</v>
      </c>
      <c r="D117" s="66"/>
      <c r="E117" s="45"/>
      <c r="F117" s="67">
        <v>22.63</v>
      </c>
      <c r="G117" s="56" t="s">
        <v>452</v>
      </c>
      <c r="H117" s="58">
        <v>69.59</v>
      </c>
      <c r="I117" s="68">
        <v>1</v>
      </c>
      <c r="J117" s="58">
        <v>69.59</v>
      </c>
    </row>
    <row r="118" spans="1:21" ht="14.25">
      <c r="A118" s="64"/>
      <c r="B118" s="65"/>
      <c r="C118" s="65" t="s">
        <v>97</v>
      </c>
      <c r="D118" s="66"/>
      <c r="E118" s="45"/>
      <c r="F118" s="67">
        <v>2044.28</v>
      </c>
      <c r="G118" s="56" t="s">
        <v>98</v>
      </c>
      <c r="H118" s="58">
        <v>4190.7700000000004</v>
      </c>
      <c r="I118" s="68">
        <v>1</v>
      </c>
      <c r="J118" s="58">
        <v>4190.7700000000004</v>
      </c>
    </row>
    <row r="119" spans="1:21" ht="42.75">
      <c r="A119" s="64" t="s">
        <v>739</v>
      </c>
      <c r="B119" s="65" t="s">
        <v>740</v>
      </c>
      <c r="C119" s="65" t="s">
        <v>741</v>
      </c>
      <c r="D119" s="66" t="s">
        <v>687</v>
      </c>
      <c r="E119" s="45">
        <v>-22.55</v>
      </c>
      <c r="F119" s="67">
        <v>142.44999999999999</v>
      </c>
      <c r="G119" s="84" t="s">
        <v>98</v>
      </c>
      <c r="H119" s="58">
        <v>-3212.25</v>
      </c>
      <c r="I119" s="68">
        <v>1</v>
      </c>
      <c r="J119" s="58">
        <v>-3212.25</v>
      </c>
      <c r="R119" s="47">
        <v>0</v>
      </c>
      <c r="S119" s="47">
        <v>0</v>
      </c>
      <c r="T119" s="47">
        <v>0</v>
      </c>
      <c r="U119" s="47">
        <v>0</v>
      </c>
    </row>
    <row r="120" spans="1:21" ht="14.25">
      <c r="A120" s="64"/>
      <c r="B120" s="65"/>
      <c r="C120" s="65" t="s">
        <v>90</v>
      </c>
      <c r="D120" s="66" t="s">
        <v>91</v>
      </c>
      <c r="E120" s="45">
        <v>100</v>
      </c>
      <c r="F120" s="67"/>
      <c r="G120" s="56"/>
      <c r="H120" s="58">
        <v>98.79</v>
      </c>
      <c r="I120" s="68">
        <v>100</v>
      </c>
      <c r="J120" s="58">
        <v>98.79</v>
      </c>
    </row>
    <row r="121" spans="1:21" ht="14.25">
      <c r="A121" s="64"/>
      <c r="B121" s="65"/>
      <c r="C121" s="65" t="s">
        <v>92</v>
      </c>
      <c r="D121" s="66" t="s">
        <v>91</v>
      </c>
      <c r="E121" s="45">
        <v>70</v>
      </c>
      <c r="F121" s="67"/>
      <c r="G121" s="56"/>
      <c r="H121" s="58">
        <v>69.150000000000006</v>
      </c>
      <c r="I121" s="68">
        <v>70</v>
      </c>
      <c r="J121" s="58">
        <v>69.150000000000006</v>
      </c>
    </row>
    <row r="122" spans="1:21" ht="14.25">
      <c r="A122" s="69"/>
      <c r="B122" s="70"/>
      <c r="C122" s="70" t="s">
        <v>93</v>
      </c>
      <c r="D122" s="71" t="s">
        <v>94</v>
      </c>
      <c r="E122" s="72">
        <v>3.52</v>
      </c>
      <c r="F122" s="73"/>
      <c r="G122" s="74" t="s">
        <v>451</v>
      </c>
      <c r="H122" s="75">
        <v>9.9580799999999989</v>
      </c>
      <c r="I122" s="76"/>
      <c r="J122" s="75"/>
    </row>
    <row r="123" spans="1:21" ht="15">
      <c r="C123" s="77" t="s">
        <v>95</v>
      </c>
      <c r="G123" s="263">
        <v>1314.8400000000006</v>
      </c>
      <c r="H123" s="263"/>
      <c r="I123" s="263">
        <v>1314.8399999999997</v>
      </c>
      <c r="J123" s="263"/>
      <c r="O123" s="79">
        <v>1314.8400000000006</v>
      </c>
      <c r="P123" s="79">
        <v>1314.8399999999997</v>
      </c>
    </row>
    <row r="124" spans="1:21" ht="42.75">
      <c r="A124" s="69" t="s">
        <v>446</v>
      </c>
      <c r="B124" s="70" t="s">
        <v>742</v>
      </c>
      <c r="C124" s="70" t="s">
        <v>743</v>
      </c>
      <c r="D124" s="71" t="s">
        <v>684</v>
      </c>
      <c r="E124" s="72">
        <v>0.25</v>
      </c>
      <c r="F124" s="73">
        <v>237.7</v>
      </c>
      <c r="G124" s="74" t="s">
        <v>98</v>
      </c>
      <c r="H124" s="75">
        <v>59.43</v>
      </c>
      <c r="I124" s="76">
        <v>1</v>
      </c>
      <c r="J124" s="75">
        <v>59.43</v>
      </c>
      <c r="R124" s="47">
        <v>0</v>
      </c>
      <c r="S124" s="47">
        <v>0</v>
      </c>
      <c r="T124" s="47">
        <v>0</v>
      </c>
      <c r="U124" s="47">
        <v>0</v>
      </c>
    </row>
    <row r="125" spans="1:21" ht="15">
      <c r="C125" s="77" t="s">
        <v>95</v>
      </c>
      <c r="G125" s="263">
        <v>59.43</v>
      </c>
      <c r="H125" s="263"/>
      <c r="I125" s="263">
        <v>59.43</v>
      </c>
      <c r="J125" s="263"/>
      <c r="O125" s="47">
        <v>59.43</v>
      </c>
      <c r="P125" s="47">
        <v>59.43</v>
      </c>
    </row>
    <row r="126" spans="1:21" ht="42.75">
      <c r="A126" s="69" t="s">
        <v>744</v>
      </c>
      <c r="B126" s="70" t="s">
        <v>745</v>
      </c>
      <c r="C126" s="70" t="s">
        <v>746</v>
      </c>
      <c r="D126" s="71" t="s">
        <v>684</v>
      </c>
      <c r="E126" s="72">
        <v>0.05</v>
      </c>
      <c r="F126" s="73">
        <v>266.10000000000002</v>
      </c>
      <c r="G126" s="74" t="s">
        <v>98</v>
      </c>
      <c r="H126" s="75">
        <v>13.31</v>
      </c>
      <c r="I126" s="76">
        <v>1</v>
      </c>
      <c r="J126" s="75">
        <v>13.31</v>
      </c>
      <c r="R126" s="47">
        <v>0</v>
      </c>
      <c r="S126" s="47">
        <v>0</v>
      </c>
      <c r="T126" s="47">
        <v>0</v>
      </c>
      <c r="U126" s="47">
        <v>0</v>
      </c>
    </row>
    <row r="127" spans="1:21" ht="15">
      <c r="C127" s="77" t="s">
        <v>95</v>
      </c>
      <c r="G127" s="263">
        <v>13.31</v>
      </c>
      <c r="H127" s="263"/>
      <c r="I127" s="263">
        <v>13.31</v>
      </c>
      <c r="J127" s="263"/>
      <c r="O127" s="47">
        <v>13.31</v>
      </c>
      <c r="P127" s="47">
        <v>13.31</v>
      </c>
    </row>
    <row r="128" spans="1:21" ht="42.75">
      <c r="A128" s="69" t="s">
        <v>453</v>
      </c>
      <c r="B128" s="70" t="s">
        <v>747</v>
      </c>
      <c r="C128" s="70" t="s">
        <v>748</v>
      </c>
      <c r="D128" s="71" t="s">
        <v>684</v>
      </c>
      <c r="E128" s="72">
        <v>1.75</v>
      </c>
      <c r="F128" s="73">
        <v>299</v>
      </c>
      <c r="G128" s="74" t="s">
        <v>98</v>
      </c>
      <c r="H128" s="75">
        <v>523.25</v>
      </c>
      <c r="I128" s="76">
        <v>1</v>
      </c>
      <c r="J128" s="75">
        <v>523.25</v>
      </c>
      <c r="R128" s="47">
        <v>0</v>
      </c>
      <c r="S128" s="47">
        <v>0</v>
      </c>
      <c r="T128" s="47">
        <v>0</v>
      </c>
      <c r="U128" s="47">
        <v>0</v>
      </c>
    </row>
    <row r="129" spans="1:32" ht="15">
      <c r="C129" s="77" t="s">
        <v>95</v>
      </c>
      <c r="G129" s="263">
        <v>523.25</v>
      </c>
      <c r="H129" s="263"/>
      <c r="I129" s="263">
        <v>523.25</v>
      </c>
      <c r="J129" s="263"/>
      <c r="O129" s="47">
        <v>523.25</v>
      </c>
      <c r="P129" s="47">
        <v>523.25</v>
      </c>
    </row>
    <row r="130" spans="1:32" ht="143.25">
      <c r="A130" s="64" t="s">
        <v>455</v>
      </c>
      <c r="B130" s="65" t="s">
        <v>160</v>
      </c>
      <c r="C130" s="65" t="s">
        <v>749</v>
      </c>
      <c r="D130" s="66" t="s">
        <v>750</v>
      </c>
      <c r="E130" s="45">
        <v>0.3</v>
      </c>
      <c r="F130" s="67"/>
      <c r="G130" s="56"/>
      <c r="H130" s="58"/>
      <c r="I130" s="68" t="s">
        <v>98</v>
      </c>
      <c r="J130" s="58"/>
      <c r="R130" s="47">
        <v>46.05</v>
      </c>
      <c r="S130" s="47">
        <v>46.05</v>
      </c>
      <c r="T130" s="47">
        <v>32.24</v>
      </c>
      <c r="U130" s="47">
        <v>32.24</v>
      </c>
    </row>
    <row r="131" spans="1:32" ht="14.25">
      <c r="A131" s="64"/>
      <c r="B131" s="65"/>
      <c r="C131" s="65" t="s">
        <v>88</v>
      </c>
      <c r="D131" s="66"/>
      <c r="E131" s="45"/>
      <c r="F131" s="67">
        <v>111.23</v>
      </c>
      <c r="G131" s="56" t="s">
        <v>451</v>
      </c>
      <c r="H131" s="58">
        <v>46.05</v>
      </c>
      <c r="I131" s="68">
        <v>1</v>
      </c>
      <c r="J131" s="58">
        <v>46.05</v>
      </c>
      <c r="Q131" s="47">
        <v>46.05</v>
      </c>
    </row>
    <row r="132" spans="1:32" ht="14.25">
      <c r="A132" s="64"/>
      <c r="B132" s="65"/>
      <c r="C132" s="65" t="s">
        <v>89</v>
      </c>
      <c r="D132" s="66"/>
      <c r="E132" s="45"/>
      <c r="F132" s="67">
        <v>63.63</v>
      </c>
      <c r="G132" s="56" t="s">
        <v>452</v>
      </c>
      <c r="H132" s="58">
        <v>28.63</v>
      </c>
      <c r="I132" s="68">
        <v>1</v>
      </c>
      <c r="J132" s="58">
        <v>28.63</v>
      </c>
    </row>
    <row r="133" spans="1:32" ht="14.25">
      <c r="A133" s="64"/>
      <c r="B133" s="65"/>
      <c r="C133" s="65" t="s">
        <v>97</v>
      </c>
      <c r="D133" s="66"/>
      <c r="E133" s="45"/>
      <c r="F133" s="67">
        <v>8150.64</v>
      </c>
      <c r="G133" s="56" t="s">
        <v>98</v>
      </c>
      <c r="H133" s="58">
        <v>2445.19</v>
      </c>
      <c r="I133" s="68">
        <v>1</v>
      </c>
      <c r="J133" s="58">
        <v>2445.19</v>
      </c>
    </row>
    <row r="134" spans="1:32" ht="14.25">
      <c r="A134" s="64"/>
      <c r="B134" s="65"/>
      <c r="C134" s="65" t="s">
        <v>90</v>
      </c>
      <c r="D134" s="66" t="s">
        <v>91</v>
      </c>
      <c r="E134" s="45">
        <v>100</v>
      </c>
      <c r="F134" s="67"/>
      <c r="G134" s="56"/>
      <c r="H134" s="58">
        <v>46.05</v>
      </c>
      <c r="I134" s="68">
        <v>100</v>
      </c>
      <c r="J134" s="58">
        <v>46.05</v>
      </c>
    </row>
    <row r="135" spans="1:32" ht="14.25">
      <c r="A135" s="64"/>
      <c r="B135" s="65"/>
      <c r="C135" s="65" t="s">
        <v>92</v>
      </c>
      <c r="D135" s="66" t="s">
        <v>91</v>
      </c>
      <c r="E135" s="45">
        <v>70</v>
      </c>
      <c r="F135" s="67"/>
      <c r="G135" s="56"/>
      <c r="H135" s="58">
        <v>32.24</v>
      </c>
      <c r="I135" s="68">
        <v>70</v>
      </c>
      <c r="J135" s="58">
        <v>32.24</v>
      </c>
    </row>
    <row r="136" spans="1:32" ht="14.25">
      <c r="A136" s="69"/>
      <c r="B136" s="70"/>
      <c r="C136" s="70" t="s">
        <v>93</v>
      </c>
      <c r="D136" s="71" t="s">
        <v>94</v>
      </c>
      <c r="E136" s="72">
        <v>10.029999999999999</v>
      </c>
      <c r="F136" s="73"/>
      <c r="G136" s="74" t="s">
        <v>451</v>
      </c>
      <c r="H136" s="75">
        <v>4.1524199999999984</v>
      </c>
      <c r="I136" s="76"/>
      <c r="J136" s="75"/>
    </row>
    <row r="137" spans="1:32" ht="15">
      <c r="C137" s="77" t="s">
        <v>95</v>
      </c>
      <c r="G137" s="263">
        <v>2598.1600000000003</v>
      </c>
      <c r="H137" s="263"/>
      <c r="I137" s="263">
        <v>2598.16</v>
      </c>
      <c r="J137" s="263"/>
      <c r="O137" s="79">
        <v>2598.1600000000003</v>
      </c>
      <c r="P137" s="79">
        <v>2598.16</v>
      </c>
    </row>
    <row r="139" spans="1:32" ht="15">
      <c r="A139" s="261" t="s">
        <v>751</v>
      </c>
      <c r="B139" s="261"/>
      <c r="C139" s="261"/>
      <c r="D139" s="261"/>
      <c r="E139" s="261"/>
      <c r="F139" s="261"/>
      <c r="G139" s="263">
        <v>8802.0600000000031</v>
      </c>
      <c r="H139" s="263"/>
      <c r="I139" s="263">
        <v>8802.0600000000013</v>
      </c>
      <c r="J139" s="263"/>
      <c r="AF139" s="85" t="s">
        <v>751</v>
      </c>
    </row>
    <row r="143" spans="1:32" ht="16.5">
      <c r="A143" s="264" t="s">
        <v>752</v>
      </c>
      <c r="B143" s="264"/>
      <c r="C143" s="264"/>
      <c r="D143" s="264"/>
      <c r="E143" s="264"/>
      <c r="F143" s="264"/>
      <c r="G143" s="264"/>
      <c r="H143" s="264"/>
      <c r="I143" s="264"/>
      <c r="J143" s="264"/>
      <c r="AE143" s="63" t="s">
        <v>752</v>
      </c>
    </row>
    <row r="144" spans="1:32" ht="143.25">
      <c r="A144" s="64" t="s">
        <v>456</v>
      </c>
      <c r="B144" s="65" t="s">
        <v>155</v>
      </c>
      <c r="C144" s="65" t="s">
        <v>679</v>
      </c>
      <c r="D144" s="66" t="s">
        <v>680</v>
      </c>
      <c r="E144" s="45">
        <v>0.155</v>
      </c>
      <c r="F144" s="67"/>
      <c r="G144" s="56"/>
      <c r="H144" s="58"/>
      <c r="I144" s="68" t="s">
        <v>98</v>
      </c>
      <c r="J144" s="58"/>
      <c r="R144" s="47">
        <v>570.61</v>
      </c>
      <c r="S144" s="47">
        <v>570.61</v>
      </c>
      <c r="T144" s="47">
        <v>370.01</v>
      </c>
      <c r="U144" s="47">
        <v>370.01</v>
      </c>
    </row>
    <row r="145" spans="1:21" ht="14.25">
      <c r="A145" s="64"/>
      <c r="B145" s="65"/>
      <c r="C145" s="65" t="s">
        <v>88</v>
      </c>
      <c r="D145" s="66"/>
      <c r="E145" s="45"/>
      <c r="F145" s="67">
        <v>1887.18</v>
      </c>
      <c r="G145" s="56" t="s">
        <v>451</v>
      </c>
      <c r="H145" s="58">
        <v>403.67</v>
      </c>
      <c r="I145" s="68">
        <v>1</v>
      </c>
      <c r="J145" s="58">
        <v>403.67</v>
      </c>
      <c r="Q145" s="47">
        <v>403.67</v>
      </c>
    </row>
    <row r="146" spans="1:21" ht="14.25">
      <c r="A146" s="64"/>
      <c r="B146" s="65"/>
      <c r="C146" s="65" t="s">
        <v>89</v>
      </c>
      <c r="D146" s="66"/>
      <c r="E146" s="45"/>
      <c r="F146" s="67">
        <v>1362.19</v>
      </c>
      <c r="G146" s="56" t="s">
        <v>452</v>
      </c>
      <c r="H146" s="58">
        <v>316.70999999999998</v>
      </c>
      <c r="I146" s="68">
        <v>1</v>
      </c>
      <c r="J146" s="58">
        <v>316.70999999999998</v>
      </c>
    </row>
    <row r="147" spans="1:21" ht="14.25">
      <c r="A147" s="64"/>
      <c r="B147" s="65"/>
      <c r="C147" s="65" t="s">
        <v>96</v>
      </c>
      <c r="D147" s="66"/>
      <c r="E147" s="45"/>
      <c r="F147" s="67">
        <v>181.17</v>
      </c>
      <c r="G147" s="56" t="s">
        <v>452</v>
      </c>
      <c r="H147" s="80">
        <v>42.12</v>
      </c>
      <c r="I147" s="68">
        <v>1</v>
      </c>
      <c r="J147" s="80">
        <v>42.12</v>
      </c>
      <c r="Q147" s="47">
        <v>42.12</v>
      </c>
    </row>
    <row r="148" spans="1:21" ht="14.25">
      <c r="A148" s="64"/>
      <c r="B148" s="65"/>
      <c r="C148" s="65" t="s">
        <v>97</v>
      </c>
      <c r="D148" s="66"/>
      <c r="E148" s="45"/>
      <c r="F148" s="67">
        <v>305.26</v>
      </c>
      <c r="G148" s="56" t="s">
        <v>98</v>
      </c>
      <c r="H148" s="58">
        <v>47.32</v>
      </c>
      <c r="I148" s="68">
        <v>1</v>
      </c>
      <c r="J148" s="58">
        <v>47.32</v>
      </c>
    </row>
    <row r="149" spans="1:21" ht="28.5">
      <c r="A149" s="64" t="s">
        <v>753</v>
      </c>
      <c r="B149" s="65" t="s">
        <v>682</v>
      </c>
      <c r="C149" s="65" t="s">
        <v>683</v>
      </c>
      <c r="D149" s="66" t="s">
        <v>684</v>
      </c>
      <c r="E149" s="45">
        <v>-1.3934500000000001</v>
      </c>
      <c r="F149" s="67">
        <v>26.21</v>
      </c>
      <c r="G149" s="84" t="s">
        <v>98</v>
      </c>
      <c r="H149" s="58">
        <v>-36.520000000000003</v>
      </c>
      <c r="I149" s="68">
        <v>1</v>
      </c>
      <c r="J149" s="58">
        <v>-36.520000000000003</v>
      </c>
      <c r="R149" s="47">
        <v>0</v>
      </c>
      <c r="S149" s="47">
        <v>0</v>
      </c>
      <c r="T149" s="47">
        <v>0</v>
      </c>
      <c r="U149" s="47">
        <v>0</v>
      </c>
    </row>
    <row r="150" spans="1:21" ht="14.25">
      <c r="A150" s="64"/>
      <c r="B150" s="65"/>
      <c r="C150" s="65" t="s">
        <v>90</v>
      </c>
      <c r="D150" s="66" t="s">
        <v>91</v>
      </c>
      <c r="E150" s="45">
        <v>128</v>
      </c>
      <c r="F150" s="67"/>
      <c r="G150" s="56"/>
      <c r="H150" s="58">
        <v>570.61</v>
      </c>
      <c r="I150" s="68">
        <v>128</v>
      </c>
      <c r="J150" s="58">
        <v>570.61</v>
      </c>
    </row>
    <row r="151" spans="1:21" ht="14.25">
      <c r="A151" s="64"/>
      <c r="B151" s="65"/>
      <c r="C151" s="65" t="s">
        <v>92</v>
      </c>
      <c r="D151" s="66" t="s">
        <v>91</v>
      </c>
      <c r="E151" s="45">
        <v>83</v>
      </c>
      <c r="F151" s="67"/>
      <c r="G151" s="56"/>
      <c r="H151" s="58">
        <v>370.01</v>
      </c>
      <c r="I151" s="68">
        <v>83</v>
      </c>
      <c r="J151" s="58">
        <v>370.01</v>
      </c>
    </row>
    <row r="152" spans="1:21" ht="14.25">
      <c r="A152" s="69"/>
      <c r="B152" s="70"/>
      <c r="C152" s="70" t="s">
        <v>93</v>
      </c>
      <c r="D152" s="71" t="s">
        <v>94</v>
      </c>
      <c r="E152" s="72">
        <v>190.24</v>
      </c>
      <c r="F152" s="73"/>
      <c r="G152" s="74" t="s">
        <v>451</v>
      </c>
      <c r="H152" s="75">
        <v>40.69233599999999</v>
      </c>
      <c r="I152" s="76"/>
      <c r="J152" s="75"/>
    </row>
    <row r="153" spans="1:21" ht="15">
      <c r="C153" s="77" t="s">
        <v>95</v>
      </c>
      <c r="G153" s="263">
        <v>1671.8000000000002</v>
      </c>
      <c r="H153" s="263"/>
      <c r="I153" s="263">
        <v>1671.8000000000002</v>
      </c>
      <c r="J153" s="263"/>
      <c r="O153" s="79">
        <v>1671.8000000000002</v>
      </c>
      <c r="P153" s="79">
        <v>1671.8000000000002</v>
      </c>
    </row>
    <row r="154" spans="1:21" ht="85.5">
      <c r="A154" s="69" t="s">
        <v>457</v>
      </c>
      <c r="B154" s="70" t="s">
        <v>685</v>
      </c>
      <c r="C154" s="70" t="s">
        <v>686</v>
      </c>
      <c r="D154" s="71" t="s">
        <v>687</v>
      </c>
      <c r="E154" s="72">
        <v>15.5</v>
      </c>
      <c r="F154" s="73">
        <v>29.53</v>
      </c>
      <c r="G154" s="74" t="s">
        <v>98</v>
      </c>
      <c r="H154" s="75">
        <v>457.72</v>
      </c>
      <c r="I154" s="76">
        <v>1</v>
      </c>
      <c r="J154" s="75">
        <v>457.72</v>
      </c>
      <c r="R154" s="47">
        <v>0</v>
      </c>
      <c r="S154" s="47">
        <v>0</v>
      </c>
      <c r="T154" s="47">
        <v>0</v>
      </c>
      <c r="U154" s="47">
        <v>0</v>
      </c>
    </row>
    <row r="155" spans="1:21" ht="15">
      <c r="C155" s="77" t="s">
        <v>95</v>
      </c>
      <c r="G155" s="263">
        <v>457.72</v>
      </c>
      <c r="H155" s="263"/>
      <c r="I155" s="263">
        <v>457.72</v>
      </c>
      <c r="J155" s="263"/>
      <c r="O155" s="47">
        <v>457.72</v>
      </c>
      <c r="P155" s="47">
        <v>457.72</v>
      </c>
    </row>
    <row r="156" spans="1:21" ht="143.25">
      <c r="A156" s="64" t="s">
        <v>754</v>
      </c>
      <c r="B156" s="65" t="s">
        <v>156</v>
      </c>
      <c r="C156" s="65" t="s">
        <v>688</v>
      </c>
      <c r="D156" s="66" t="s">
        <v>680</v>
      </c>
      <c r="E156" s="45">
        <v>1.4999999999999999E-2</v>
      </c>
      <c r="F156" s="67"/>
      <c r="G156" s="56"/>
      <c r="H156" s="58"/>
      <c r="I156" s="68" t="s">
        <v>98</v>
      </c>
      <c r="J156" s="58"/>
      <c r="R156" s="47">
        <v>42.52</v>
      </c>
      <c r="S156" s="47">
        <v>42.52</v>
      </c>
      <c r="T156" s="47">
        <v>27.57</v>
      </c>
      <c r="U156" s="47">
        <v>27.57</v>
      </c>
    </row>
    <row r="157" spans="1:21" ht="14.25">
      <c r="A157" s="64"/>
      <c r="B157" s="65"/>
      <c r="C157" s="65" t="s">
        <v>88</v>
      </c>
      <c r="D157" s="66"/>
      <c r="E157" s="45"/>
      <c r="F157" s="67">
        <v>1484.43</v>
      </c>
      <c r="G157" s="56" t="s">
        <v>451</v>
      </c>
      <c r="H157" s="58">
        <v>30.73</v>
      </c>
      <c r="I157" s="68">
        <v>1</v>
      </c>
      <c r="J157" s="58">
        <v>30.73</v>
      </c>
      <c r="Q157" s="47">
        <v>30.73</v>
      </c>
    </row>
    <row r="158" spans="1:21" ht="14.25">
      <c r="A158" s="64"/>
      <c r="B158" s="65"/>
      <c r="C158" s="65" t="s">
        <v>89</v>
      </c>
      <c r="D158" s="66"/>
      <c r="E158" s="45"/>
      <c r="F158" s="67">
        <v>839.67</v>
      </c>
      <c r="G158" s="56" t="s">
        <v>452</v>
      </c>
      <c r="H158" s="58">
        <v>18.89</v>
      </c>
      <c r="I158" s="68">
        <v>1</v>
      </c>
      <c r="J158" s="58">
        <v>18.89</v>
      </c>
    </row>
    <row r="159" spans="1:21" ht="14.25">
      <c r="A159" s="64"/>
      <c r="B159" s="65"/>
      <c r="C159" s="65" t="s">
        <v>96</v>
      </c>
      <c r="D159" s="66"/>
      <c r="E159" s="45"/>
      <c r="F159" s="67">
        <v>110.7</v>
      </c>
      <c r="G159" s="56" t="s">
        <v>452</v>
      </c>
      <c r="H159" s="80">
        <v>2.4900000000000002</v>
      </c>
      <c r="I159" s="68">
        <v>1</v>
      </c>
      <c r="J159" s="80">
        <v>2.4900000000000002</v>
      </c>
      <c r="Q159" s="47">
        <v>2.4900000000000002</v>
      </c>
    </row>
    <row r="160" spans="1:21" ht="14.25">
      <c r="A160" s="64"/>
      <c r="B160" s="65"/>
      <c r="C160" s="65" t="s">
        <v>97</v>
      </c>
      <c r="D160" s="66"/>
      <c r="E160" s="45"/>
      <c r="F160" s="67">
        <v>402.87</v>
      </c>
      <c r="G160" s="56" t="s">
        <v>98</v>
      </c>
      <c r="H160" s="58">
        <v>6.04</v>
      </c>
      <c r="I160" s="68">
        <v>1</v>
      </c>
      <c r="J160" s="58">
        <v>6.04</v>
      </c>
    </row>
    <row r="161" spans="1:21" ht="28.5">
      <c r="A161" s="64" t="s">
        <v>755</v>
      </c>
      <c r="B161" s="65" t="s">
        <v>690</v>
      </c>
      <c r="C161" s="65" t="s">
        <v>691</v>
      </c>
      <c r="D161" s="66" t="s">
        <v>684</v>
      </c>
      <c r="E161" s="45">
        <v>-0.13935</v>
      </c>
      <c r="F161" s="67">
        <v>37.89</v>
      </c>
      <c r="G161" s="84" t="s">
        <v>98</v>
      </c>
      <c r="H161" s="58">
        <v>-5.28</v>
      </c>
      <c r="I161" s="68">
        <v>1</v>
      </c>
      <c r="J161" s="58">
        <v>-5.28</v>
      </c>
      <c r="R161" s="47">
        <v>0</v>
      </c>
      <c r="S161" s="47">
        <v>0</v>
      </c>
      <c r="T161" s="47">
        <v>0</v>
      </c>
      <c r="U161" s="47">
        <v>0</v>
      </c>
    </row>
    <row r="162" spans="1:21" ht="14.25">
      <c r="A162" s="64"/>
      <c r="B162" s="65"/>
      <c r="C162" s="65" t="s">
        <v>90</v>
      </c>
      <c r="D162" s="66" t="s">
        <v>91</v>
      </c>
      <c r="E162" s="45">
        <v>128</v>
      </c>
      <c r="F162" s="67"/>
      <c r="G162" s="56"/>
      <c r="H162" s="58">
        <v>42.52</v>
      </c>
      <c r="I162" s="68">
        <v>128</v>
      </c>
      <c r="J162" s="58">
        <v>42.52</v>
      </c>
    </row>
    <row r="163" spans="1:21" ht="14.25">
      <c r="A163" s="64"/>
      <c r="B163" s="65"/>
      <c r="C163" s="65" t="s">
        <v>92</v>
      </c>
      <c r="D163" s="66" t="s">
        <v>91</v>
      </c>
      <c r="E163" s="45">
        <v>83</v>
      </c>
      <c r="F163" s="67"/>
      <c r="G163" s="56"/>
      <c r="H163" s="58">
        <v>27.57</v>
      </c>
      <c r="I163" s="68">
        <v>83</v>
      </c>
      <c r="J163" s="58">
        <v>27.57</v>
      </c>
    </row>
    <row r="164" spans="1:21" ht="14.25">
      <c r="A164" s="69"/>
      <c r="B164" s="70"/>
      <c r="C164" s="70" t="s">
        <v>93</v>
      </c>
      <c r="D164" s="71" t="s">
        <v>94</v>
      </c>
      <c r="E164" s="72">
        <v>149.63999999999999</v>
      </c>
      <c r="F164" s="73"/>
      <c r="G164" s="74" t="s">
        <v>451</v>
      </c>
      <c r="H164" s="75">
        <v>3.0975479999999993</v>
      </c>
      <c r="I164" s="76"/>
      <c r="J164" s="75"/>
    </row>
    <row r="165" spans="1:21" ht="15">
      <c r="C165" s="77" t="s">
        <v>95</v>
      </c>
      <c r="G165" s="263">
        <v>120.47</v>
      </c>
      <c r="H165" s="263"/>
      <c r="I165" s="263">
        <v>120.47</v>
      </c>
      <c r="J165" s="263"/>
      <c r="O165" s="79">
        <v>120.47</v>
      </c>
      <c r="P165" s="79">
        <v>120.47</v>
      </c>
    </row>
    <row r="166" spans="1:21" ht="85.5">
      <c r="A166" s="69" t="s">
        <v>461</v>
      </c>
      <c r="B166" s="70" t="s">
        <v>692</v>
      </c>
      <c r="C166" s="70" t="s">
        <v>693</v>
      </c>
      <c r="D166" s="71" t="s">
        <v>687</v>
      </c>
      <c r="E166" s="72">
        <v>1.5</v>
      </c>
      <c r="F166" s="73">
        <v>39.9</v>
      </c>
      <c r="G166" s="74" t="s">
        <v>98</v>
      </c>
      <c r="H166" s="75">
        <v>59.85</v>
      </c>
      <c r="I166" s="76">
        <v>1</v>
      </c>
      <c r="J166" s="75">
        <v>59.85</v>
      </c>
      <c r="R166" s="47">
        <v>0</v>
      </c>
      <c r="S166" s="47">
        <v>0</v>
      </c>
      <c r="T166" s="47">
        <v>0</v>
      </c>
      <c r="U166" s="47">
        <v>0</v>
      </c>
    </row>
    <row r="167" spans="1:21" ht="15">
      <c r="C167" s="77" t="s">
        <v>95</v>
      </c>
      <c r="G167" s="263">
        <v>59.85</v>
      </c>
      <c r="H167" s="263"/>
      <c r="I167" s="263">
        <v>59.85</v>
      </c>
      <c r="J167" s="263"/>
      <c r="O167" s="47">
        <v>59.85</v>
      </c>
      <c r="P167" s="47">
        <v>59.85</v>
      </c>
    </row>
    <row r="168" spans="1:21" ht="143.25">
      <c r="A168" s="64" t="s">
        <v>464</v>
      </c>
      <c r="B168" s="65" t="s">
        <v>157</v>
      </c>
      <c r="C168" s="65" t="s">
        <v>694</v>
      </c>
      <c r="D168" s="66" t="s">
        <v>680</v>
      </c>
      <c r="E168" s="45">
        <v>0.09</v>
      </c>
      <c r="F168" s="67"/>
      <c r="G168" s="56"/>
      <c r="H168" s="58"/>
      <c r="I168" s="68" t="s">
        <v>98</v>
      </c>
      <c r="J168" s="58"/>
      <c r="R168" s="47">
        <v>203.1</v>
      </c>
      <c r="S168" s="47">
        <v>203.1</v>
      </c>
      <c r="T168" s="47">
        <v>131.69999999999999</v>
      </c>
      <c r="U168" s="47">
        <v>131.69999999999999</v>
      </c>
    </row>
    <row r="169" spans="1:21" ht="14.25">
      <c r="A169" s="64"/>
      <c r="B169" s="65"/>
      <c r="C169" s="65" t="s">
        <v>88</v>
      </c>
      <c r="D169" s="66"/>
      <c r="E169" s="45"/>
      <c r="F169" s="67">
        <v>1208.26</v>
      </c>
      <c r="G169" s="56" t="s">
        <v>451</v>
      </c>
      <c r="H169" s="58">
        <v>150.07</v>
      </c>
      <c r="I169" s="68">
        <v>1</v>
      </c>
      <c r="J169" s="58">
        <v>150.07</v>
      </c>
      <c r="Q169" s="47">
        <v>150.07</v>
      </c>
    </row>
    <row r="170" spans="1:21" ht="14.25">
      <c r="A170" s="64"/>
      <c r="B170" s="65"/>
      <c r="C170" s="65" t="s">
        <v>89</v>
      </c>
      <c r="D170" s="66"/>
      <c r="E170" s="45"/>
      <c r="F170" s="67">
        <v>491.32</v>
      </c>
      <c r="G170" s="56" t="s">
        <v>452</v>
      </c>
      <c r="H170" s="58">
        <v>66.33</v>
      </c>
      <c r="I170" s="68">
        <v>1</v>
      </c>
      <c r="J170" s="58">
        <v>66.33</v>
      </c>
    </row>
    <row r="171" spans="1:21" ht="14.25">
      <c r="A171" s="64"/>
      <c r="B171" s="65"/>
      <c r="C171" s="65" t="s">
        <v>96</v>
      </c>
      <c r="D171" s="66"/>
      <c r="E171" s="45"/>
      <c r="F171" s="67">
        <v>63.72</v>
      </c>
      <c r="G171" s="56" t="s">
        <v>452</v>
      </c>
      <c r="H171" s="80">
        <v>8.6</v>
      </c>
      <c r="I171" s="68">
        <v>1</v>
      </c>
      <c r="J171" s="80">
        <v>8.6</v>
      </c>
      <c r="Q171" s="47">
        <v>8.6</v>
      </c>
    </row>
    <row r="172" spans="1:21" ht="14.25">
      <c r="A172" s="64"/>
      <c r="B172" s="65"/>
      <c r="C172" s="65" t="s">
        <v>97</v>
      </c>
      <c r="D172" s="66"/>
      <c r="E172" s="45"/>
      <c r="F172" s="67">
        <v>1504.75</v>
      </c>
      <c r="G172" s="56" t="s">
        <v>98</v>
      </c>
      <c r="H172" s="58">
        <v>135.43</v>
      </c>
      <c r="I172" s="68">
        <v>1</v>
      </c>
      <c r="J172" s="58">
        <v>135.43</v>
      </c>
    </row>
    <row r="173" spans="1:21" ht="57">
      <c r="A173" s="64" t="s">
        <v>756</v>
      </c>
      <c r="B173" s="65" t="s">
        <v>696</v>
      </c>
      <c r="C173" s="65" t="s">
        <v>697</v>
      </c>
      <c r="D173" s="66" t="s">
        <v>687</v>
      </c>
      <c r="E173" s="45">
        <v>-8.4420000000000002</v>
      </c>
      <c r="F173" s="67">
        <v>15.56</v>
      </c>
      <c r="G173" s="84" t="s">
        <v>98</v>
      </c>
      <c r="H173" s="58">
        <v>-131.36000000000001</v>
      </c>
      <c r="I173" s="68">
        <v>1</v>
      </c>
      <c r="J173" s="58">
        <v>-131.36000000000001</v>
      </c>
      <c r="R173" s="47">
        <v>0</v>
      </c>
      <c r="S173" s="47">
        <v>0</v>
      </c>
      <c r="T173" s="47">
        <v>0</v>
      </c>
      <c r="U173" s="47">
        <v>0</v>
      </c>
    </row>
    <row r="174" spans="1:21" ht="14.25">
      <c r="A174" s="64"/>
      <c r="B174" s="65"/>
      <c r="C174" s="65" t="s">
        <v>90</v>
      </c>
      <c r="D174" s="66" t="s">
        <v>91</v>
      </c>
      <c r="E174" s="45">
        <v>128</v>
      </c>
      <c r="F174" s="67"/>
      <c r="G174" s="56"/>
      <c r="H174" s="58">
        <v>203.1</v>
      </c>
      <c r="I174" s="68">
        <v>128</v>
      </c>
      <c r="J174" s="58">
        <v>203.1</v>
      </c>
    </row>
    <row r="175" spans="1:21" ht="14.25">
      <c r="A175" s="64"/>
      <c r="B175" s="65"/>
      <c r="C175" s="65" t="s">
        <v>92</v>
      </c>
      <c r="D175" s="66" t="s">
        <v>91</v>
      </c>
      <c r="E175" s="45">
        <v>83</v>
      </c>
      <c r="F175" s="67"/>
      <c r="G175" s="56"/>
      <c r="H175" s="58">
        <v>131.69999999999999</v>
      </c>
      <c r="I175" s="68">
        <v>83</v>
      </c>
      <c r="J175" s="58">
        <v>131.69999999999999</v>
      </c>
    </row>
    <row r="176" spans="1:21" ht="14.25">
      <c r="A176" s="69"/>
      <c r="B176" s="70"/>
      <c r="C176" s="70" t="s">
        <v>93</v>
      </c>
      <c r="D176" s="71" t="s">
        <v>94</v>
      </c>
      <c r="E176" s="72">
        <v>121.8</v>
      </c>
      <c r="F176" s="73"/>
      <c r="G176" s="74" t="s">
        <v>451</v>
      </c>
      <c r="H176" s="75">
        <v>15.127559999999997</v>
      </c>
      <c r="I176" s="76"/>
      <c r="J176" s="75"/>
    </row>
    <row r="177" spans="1:21" ht="15">
      <c r="C177" s="77" t="s">
        <v>95</v>
      </c>
      <c r="G177" s="263">
        <v>555.27</v>
      </c>
      <c r="H177" s="263"/>
      <c r="I177" s="263">
        <v>555.27</v>
      </c>
      <c r="J177" s="263"/>
      <c r="O177" s="79">
        <v>555.27</v>
      </c>
      <c r="P177" s="79">
        <v>555.27</v>
      </c>
    </row>
    <row r="178" spans="1:21" ht="85.5">
      <c r="A178" s="69" t="s">
        <v>465</v>
      </c>
      <c r="B178" s="70" t="s">
        <v>698</v>
      </c>
      <c r="C178" s="70" t="s">
        <v>699</v>
      </c>
      <c r="D178" s="71" t="s">
        <v>687</v>
      </c>
      <c r="E178" s="72">
        <v>9</v>
      </c>
      <c r="F178" s="73">
        <v>43.57</v>
      </c>
      <c r="G178" s="74" t="s">
        <v>98</v>
      </c>
      <c r="H178" s="75">
        <v>392.13</v>
      </c>
      <c r="I178" s="76">
        <v>1</v>
      </c>
      <c r="J178" s="75">
        <v>392.13</v>
      </c>
      <c r="R178" s="47">
        <v>0</v>
      </c>
      <c r="S178" s="47">
        <v>0</v>
      </c>
      <c r="T178" s="47">
        <v>0</v>
      </c>
      <c r="U178" s="47">
        <v>0</v>
      </c>
    </row>
    <row r="179" spans="1:21" ht="15">
      <c r="C179" s="77" t="s">
        <v>95</v>
      </c>
      <c r="G179" s="263">
        <v>392.13</v>
      </c>
      <c r="H179" s="263"/>
      <c r="I179" s="263">
        <v>392.13</v>
      </c>
      <c r="J179" s="263"/>
      <c r="O179" s="47">
        <v>392.13</v>
      </c>
      <c r="P179" s="47">
        <v>392.13</v>
      </c>
    </row>
    <row r="180" spans="1:21" ht="42.75">
      <c r="A180" s="69" t="s">
        <v>468</v>
      </c>
      <c r="B180" s="70" t="s">
        <v>757</v>
      </c>
      <c r="C180" s="70" t="s">
        <v>758</v>
      </c>
      <c r="D180" s="71" t="s">
        <v>702</v>
      </c>
      <c r="E180" s="72">
        <v>0.3</v>
      </c>
      <c r="F180" s="73">
        <v>101</v>
      </c>
      <c r="G180" s="74" t="s">
        <v>98</v>
      </c>
      <c r="H180" s="75">
        <v>30.3</v>
      </c>
      <c r="I180" s="76">
        <v>1</v>
      </c>
      <c r="J180" s="75">
        <v>30.3</v>
      </c>
      <c r="R180" s="47">
        <v>0</v>
      </c>
      <c r="S180" s="47">
        <v>0</v>
      </c>
      <c r="T180" s="47">
        <v>0</v>
      </c>
      <c r="U180" s="47">
        <v>0</v>
      </c>
    </row>
    <row r="181" spans="1:21" ht="15">
      <c r="C181" s="77" t="s">
        <v>95</v>
      </c>
      <c r="G181" s="263">
        <v>30.3</v>
      </c>
      <c r="H181" s="263"/>
      <c r="I181" s="263">
        <v>30.3</v>
      </c>
      <c r="J181" s="263"/>
      <c r="O181" s="47">
        <v>30.3</v>
      </c>
      <c r="P181" s="47">
        <v>30.3</v>
      </c>
    </row>
    <row r="182" spans="1:21" ht="42.75">
      <c r="A182" s="69" t="s">
        <v>475</v>
      </c>
      <c r="B182" s="70" t="s">
        <v>759</v>
      </c>
      <c r="C182" s="70" t="s">
        <v>760</v>
      </c>
      <c r="D182" s="71" t="s">
        <v>702</v>
      </c>
      <c r="E182" s="72">
        <v>0.1</v>
      </c>
      <c r="F182" s="73">
        <v>83.6</v>
      </c>
      <c r="G182" s="74" t="s">
        <v>98</v>
      </c>
      <c r="H182" s="75">
        <v>8.36</v>
      </c>
      <c r="I182" s="76">
        <v>1</v>
      </c>
      <c r="J182" s="75">
        <v>8.36</v>
      </c>
      <c r="R182" s="47">
        <v>0</v>
      </c>
      <c r="S182" s="47">
        <v>0</v>
      </c>
      <c r="T182" s="47">
        <v>0</v>
      </c>
      <c r="U182" s="47">
        <v>0</v>
      </c>
    </row>
    <row r="183" spans="1:21" ht="15">
      <c r="C183" s="77" t="s">
        <v>95</v>
      </c>
      <c r="G183" s="263">
        <v>8.36</v>
      </c>
      <c r="H183" s="263"/>
      <c r="I183" s="263">
        <v>8.36</v>
      </c>
      <c r="J183" s="263"/>
      <c r="O183" s="47">
        <v>8.36</v>
      </c>
      <c r="P183" s="47">
        <v>8.36</v>
      </c>
    </row>
    <row r="184" spans="1:21" ht="28.5">
      <c r="A184" s="69" t="s">
        <v>478</v>
      </c>
      <c r="B184" s="70" t="s">
        <v>703</v>
      </c>
      <c r="C184" s="70" t="s">
        <v>704</v>
      </c>
      <c r="D184" s="71" t="s">
        <v>702</v>
      </c>
      <c r="E184" s="72">
        <v>0.1</v>
      </c>
      <c r="F184" s="73">
        <v>13.2</v>
      </c>
      <c r="G184" s="74" t="s">
        <v>98</v>
      </c>
      <c r="H184" s="75">
        <v>1.32</v>
      </c>
      <c r="I184" s="76">
        <v>1</v>
      </c>
      <c r="J184" s="75">
        <v>1.32</v>
      </c>
      <c r="R184" s="47">
        <v>0</v>
      </c>
      <c r="S184" s="47">
        <v>0</v>
      </c>
      <c r="T184" s="47">
        <v>0</v>
      </c>
      <c r="U184" s="47">
        <v>0</v>
      </c>
    </row>
    <row r="185" spans="1:21" ht="15">
      <c r="C185" s="77" t="s">
        <v>95</v>
      </c>
      <c r="G185" s="263">
        <v>1.32</v>
      </c>
      <c r="H185" s="263"/>
      <c r="I185" s="263">
        <v>1.32</v>
      </c>
      <c r="J185" s="263"/>
      <c r="O185" s="47">
        <v>1.32</v>
      </c>
      <c r="P185" s="47">
        <v>1.32</v>
      </c>
    </row>
    <row r="186" spans="1:21" ht="28.5">
      <c r="A186" s="69" t="s">
        <v>485</v>
      </c>
      <c r="B186" s="70" t="s">
        <v>705</v>
      </c>
      <c r="C186" s="70" t="s">
        <v>706</v>
      </c>
      <c r="D186" s="71" t="s">
        <v>702</v>
      </c>
      <c r="E186" s="72">
        <v>0.1</v>
      </c>
      <c r="F186" s="73">
        <v>11.9</v>
      </c>
      <c r="G186" s="74" t="s">
        <v>98</v>
      </c>
      <c r="H186" s="75">
        <v>1.19</v>
      </c>
      <c r="I186" s="76">
        <v>1</v>
      </c>
      <c r="J186" s="75">
        <v>1.19</v>
      </c>
      <c r="R186" s="47">
        <v>0</v>
      </c>
      <c r="S186" s="47">
        <v>0</v>
      </c>
      <c r="T186" s="47">
        <v>0</v>
      </c>
      <c r="U186" s="47">
        <v>0</v>
      </c>
    </row>
    <row r="187" spans="1:21" ht="15">
      <c r="C187" s="77" t="s">
        <v>95</v>
      </c>
      <c r="G187" s="263">
        <v>1.19</v>
      </c>
      <c r="H187" s="263"/>
      <c r="I187" s="263">
        <v>1.19</v>
      </c>
      <c r="J187" s="263"/>
      <c r="O187" s="47">
        <v>1.19</v>
      </c>
      <c r="P187" s="47">
        <v>1.19</v>
      </c>
    </row>
    <row r="188" spans="1:21" ht="28.5">
      <c r="A188" s="69" t="s">
        <v>487</v>
      </c>
      <c r="B188" s="70" t="s">
        <v>761</v>
      </c>
      <c r="C188" s="70" t="s">
        <v>762</v>
      </c>
      <c r="D188" s="71" t="s">
        <v>702</v>
      </c>
      <c r="E188" s="72">
        <v>0.1</v>
      </c>
      <c r="F188" s="73">
        <v>49.8</v>
      </c>
      <c r="G188" s="74" t="s">
        <v>98</v>
      </c>
      <c r="H188" s="75">
        <v>4.9800000000000004</v>
      </c>
      <c r="I188" s="76">
        <v>1</v>
      </c>
      <c r="J188" s="75">
        <v>4.9800000000000004</v>
      </c>
      <c r="R188" s="47">
        <v>0</v>
      </c>
      <c r="S188" s="47">
        <v>0</v>
      </c>
      <c r="T188" s="47">
        <v>0</v>
      </c>
      <c r="U188" s="47">
        <v>0</v>
      </c>
    </row>
    <row r="189" spans="1:21" ht="15">
      <c r="C189" s="77" t="s">
        <v>95</v>
      </c>
      <c r="G189" s="263">
        <v>4.9800000000000004</v>
      </c>
      <c r="H189" s="263"/>
      <c r="I189" s="263">
        <v>4.9800000000000004</v>
      </c>
      <c r="J189" s="263"/>
      <c r="O189" s="47">
        <v>4.9800000000000004</v>
      </c>
      <c r="P189" s="47">
        <v>4.9800000000000004</v>
      </c>
    </row>
    <row r="190" spans="1:21" ht="28.5">
      <c r="A190" s="69" t="s">
        <v>492</v>
      </c>
      <c r="B190" s="70" t="s">
        <v>709</v>
      </c>
      <c r="C190" s="70" t="s">
        <v>710</v>
      </c>
      <c r="D190" s="71" t="s">
        <v>702</v>
      </c>
      <c r="E190" s="72">
        <v>0.1</v>
      </c>
      <c r="F190" s="73">
        <v>31.6</v>
      </c>
      <c r="G190" s="74" t="s">
        <v>98</v>
      </c>
      <c r="H190" s="75">
        <v>3.16</v>
      </c>
      <c r="I190" s="76">
        <v>1</v>
      </c>
      <c r="J190" s="75">
        <v>3.16</v>
      </c>
      <c r="R190" s="47">
        <v>0</v>
      </c>
      <c r="S190" s="47">
        <v>0</v>
      </c>
      <c r="T190" s="47">
        <v>0</v>
      </c>
      <c r="U190" s="47">
        <v>0</v>
      </c>
    </row>
    <row r="191" spans="1:21" ht="15">
      <c r="C191" s="77" t="s">
        <v>95</v>
      </c>
      <c r="G191" s="263">
        <v>3.16</v>
      </c>
      <c r="H191" s="263"/>
      <c r="I191" s="263">
        <v>3.16</v>
      </c>
      <c r="J191" s="263"/>
      <c r="O191" s="47">
        <v>3.16</v>
      </c>
      <c r="P191" s="47">
        <v>3.16</v>
      </c>
    </row>
    <row r="192" spans="1:21" ht="28.5">
      <c r="A192" s="69" t="s">
        <v>496</v>
      </c>
      <c r="B192" s="70" t="s">
        <v>718</v>
      </c>
      <c r="C192" s="70" t="s">
        <v>719</v>
      </c>
      <c r="D192" s="71" t="s">
        <v>702</v>
      </c>
      <c r="E192" s="72">
        <v>0.7</v>
      </c>
      <c r="F192" s="73">
        <v>14.2</v>
      </c>
      <c r="G192" s="74" t="s">
        <v>98</v>
      </c>
      <c r="H192" s="75">
        <v>9.94</v>
      </c>
      <c r="I192" s="76">
        <v>1</v>
      </c>
      <c r="J192" s="75">
        <v>9.94</v>
      </c>
      <c r="R192" s="47">
        <v>0</v>
      </c>
      <c r="S192" s="47">
        <v>0</v>
      </c>
      <c r="T192" s="47">
        <v>0</v>
      </c>
      <c r="U192" s="47">
        <v>0</v>
      </c>
    </row>
    <row r="193" spans="1:21" ht="15">
      <c r="C193" s="77" t="s">
        <v>95</v>
      </c>
      <c r="G193" s="263">
        <v>9.94</v>
      </c>
      <c r="H193" s="263"/>
      <c r="I193" s="263">
        <v>9.94</v>
      </c>
      <c r="J193" s="263"/>
      <c r="O193" s="47">
        <v>9.94</v>
      </c>
      <c r="P193" s="47">
        <v>9.94</v>
      </c>
    </row>
    <row r="194" spans="1:21" ht="28.5">
      <c r="A194" s="69" t="s">
        <v>501</v>
      </c>
      <c r="B194" s="70" t="s">
        <v>720</v>
      </c>
      <c r="C194" s="70" t="s">
        <v>721</v>
      </c>
      <c r="D194" s="71" t="s">
        <v>702</v>
      </c>
      <c r="E194" s="72">
        <v>0.5</v>
      </c>
      <c r="F194" s="73">
        <v>20.3</v>
      </c>
      <c r="G194" s="74" t="s">
        <v>98</v>
      </c>
      <c r="H194" s="75">
        <v>10.15</v>
      </c>
      <c r="I194" s="76">
        <v>1</v>
      </c>
      <c r="J194" s="75">
        <v>10.15</v>
      </c>
      <c r="R194" s="47">
        <v>0</v>
      </c>
      <c r="S194" s="47">
        <v>0</v>
      </c>
      <c r="T194" s="47">
        <v>0</v>
      </c>
      <c r="U194" s="47">
        <v>0</v>
      </c>
    </row>
    <row r="195" spans="1:21" ht="15">
      <c r="C195" s="77" t="s">
        <v>95</v>
      </c>
      <c r="G195" s="263">
        <v>10.15</v>
      </c>
      <c r="H195" s="263"/>
      <c r="I195" s="263">
        <v>10.15</v>
      </c>
      <c r="J195" s="263"/>
      <c r="O195" s="47">
        <v>10.15</v>
      </c>
      <c r="P195" s="47">
        <v>10.15</v>
      </c>
    </row>
    <row r="196" spans="1:21" ht="28.5">
      <c r="A196" s="69" t="s">
        <v>504</v>
      </c>
      <c r="B196" s="70" t="s">
        <v>722</v>
      </c>
      <c r="C196" s="70" t="s">
        <v>723</v>
      </c>
      <c r="D196" s="71" t="s">
        <v>702</v>
      </c>
      <c r="E196" s="72">
        <v>0.1</v>
      </c>
      <c r="F196" s="73">
        <v>64.599999999999994</v>
      </c>
      <c r="G196" s="74" t="s">
        <v>98</v>
      </c>
      <c r="H196" s="75">
        <v>6.46</v>
      </c>
      <c r="I196" s="76">
        <v>1</v>
      </c>
      <c r="J196" s="75">
        <v>6.46</v>
      </c>
      <c r="R196" s="47">
        <v>0</v>
      </c>
      <c r="S196" s="47">
        <v>0</v>
      </c>
      <c r="T196" s="47">
        <v>0</v>
      </c>
      <c r="U196" s="47">
        <v>0</v>
      </c>
    </row>
    <row r="197" spans="1:21" ht="15">
      <c r="C197" s="77" t="s">
        <v>95</v>
      </c>
      <c r="G197" s="263">
        <v>6.46</v>
      </c>
      <c r="H197" s="263"/>
      <c r="I197" s="263">
        <v>6.46</v>
      </c>
      <c r="J197" s="263"/>
      <c r="O197" s="47">
        <v>6.46</v>
      </c>
      <c r="P197" s="47">
        <v>6.46</v>
      </c>
    </row>
    <row r="198" spans="1:21" ht="42.75">
      <c r="A198" s="69" t="s">
        <v>506</v>
      </c>
      <c r="B198" s="70" t="s">
        <v>724</v>
      </c>
      <c r="C198" s="70" t="s">
        <v>725</v>
      </c>
      <c r="D198" s="71" t="s">
        <v>702</v>
      </c>
      <c r="E198" s="72">
        <v>0.3</v>
      </c>
      <c r="F198" s="73">
        <v>64.900000000000006</v>
      </c>
      <c r="G198" s="74" t="s">
        <v>98</v>
      </c>
      <c r="H198" s="75">
        <v>19.47</v>
      </c>
      <c r="I198" s="76">
        <v>1</v>
      </c>
      <c r="J198" s="75">
        <v>19.47</v>
      </c>
      <c r="R198" s="47">
        <v>0</v>
      </c>
      <c r="S198" s="47">
        <v>0</v>
      </c>
      <c r="T198" s="47">
        <v>0</v>
      </c>
      <c r="U198" s="47">
        <v>0</v>
      </c>
    </row>
    <row r="199" spans="1:21" ht="15">
      <c r="C199" s="77" t="s">
        <v>95</v>
      </c>
      <c r="G199" s="263">
        <v>19.47</v>
      </c>
      <c r="H199" s="263"/>
      <c r="I199" s="263">
        <v>19.47</v>
      </c>
      <c r="J199" s="263"/>
      <c r="O199" s="47">
        <v>19.47</v>
      </c>
      <c r="P199" s="47">
        <v>19.47</v>
      </c>
    </row>
    <row r="200" spans="1:21" ht="143.25">
      <c r="A200" s="64" t="s">
        <v>508</v>
      </c>
      <c r="B200" s="65" t="s">
        <v>158</v>
      </c>
      <c r="C200" s="65" t="s">
        <v>727</v>
      </c>
      <c r="D200" s="66" t="s">
        <v>460</v>
      </c>
      <c r="E200" s="45">
        <v>3</v>
      </c>
      <c r="F200" s="67"/>
      <c r="G200" s="56"/>
      <c r="H200" s="58"/>
      <c r="I200" s="68" t="s">
        <v>98</v>
      </c>
      <c r="J200" s="58"/>
      <c r="R200" s="47">
        <v>70.64</v>
      </c>
      <c r="S200" s="47">
        <v>70.64</v>
      </c>
      <c r="T200" s="47">
        <v>45.81</v>
      </c>
      <c r="U200" s="47">
        <v>45.81</v>
      </c>
    </row>
    <row r="201" spans="1:21" ht="14.25">
      <c r="A201" s="64"/>
      <c r="B201" s="65"/>
      <c r="C201" s="65" t="s">
        <v>88</v>
      </c>
      <c r="D201" s="66"/>
      <c r="E201" s="45"/>
      <c r="F201" s="67">
        <v>13.33</v>
      </c>
      <c r="G201" s="56" t="s">
        <v>451</v>
      </c>
      <c r="H201" s="58">
        <v>55.19</v>
      </c>
      <c r="I201" s="68">
        <v>1</v>
      </c>
      <c r="J201" s="58">
        <v>55.19</v>
      </c>
      <c r="Q201" s="47">
        <v>55.19</v>
      </c>
    </row>
    <row r="202" spans="1:21" ht="14.25">
      <c r="A202" s="64"/>
      <c r="B202" s="65"/>
      <c r="C202" s="65" t="s">
        <v>89</v>
      </c>
      <c r="D202" s="66"/>
      <c r="E202" s="45"/>
      <c r="F202" s="67">
        <v>3.71</v>
      </c>
      <c r="G202" s="56" t="s">
        <v>452</v>
      </c>
      <c r="H202" s="58">
        <v>16.7</v>
      </c>
      <c r="I202" s="68">
        <v>1</v>
      </c>
      <c r="J202" s="58">
        <v>16.7</v>
      </c>
    </row>
    <row r="203" spans="1:21" ht="14.25">
      <c r="A203" s="64"/>
      <c r="B203" s="65"/>
      <c r="C203" s="65" t="s">
        <v>97</v>
      </c>
      <c r="D203" s="66"/>
      <c r="E203" s="45"/>
      <c r="F203" s="67">
        <v>58.81</v>
      </c>
      <c r="G203" s="56" t="s">
        <v>98</v>
      </c>
      <c r="H203" s="58">
        <v>176.43</v>
      </c>
      <c r="I203" s="68">
        <v>1</v>
      </c>
      <c r="J203" s="58">
        <v>176.43</v>
      </c>
    </row>
    <row r="204" spans="1:21" ht="14.25">
      <c r="A204" s="64"/>
      <c r="B204" s="65"/>
      <c r="C204" s="65" t="s">
        <v>90</v>
      </c>
      <c r="D204" s="66" t="s">
        <v>91</v>
      </c>
      <c r="E204" s="45">
        <v>128</v>
      </c>
      <c r="F204" s="67"/>
      <c r="G204" s="56"/>
      <c r="H204" s="58">
        <v>70.64</v>
      </c>
      <c r="I204" s="68">
        <v>128</v>
      </c>
      <c r="J204" s="58">
        <v>70.64</v>
      </c>
    </row>
    <row r="205" spans="1:21" ht="14.25">
      <c r="A205" s="64"/>
      <c r="B205" s="65"/>
      <c r="C205" s="65" t="s">
        <v>92</v>
      </c>
      <c r="D205" s="66" t="s">
        <v>91</v>
      </c>
      <c r="E205" s="45">
        <v>83</v>
      </c>
      <c r="F205" s="67"/>
      <c r="G205" s="56"/>
      <c r="H205" s="58">
        <v>45.81</v>
      </c>
      <c r="I205" s="68">
        <v>83</v>
      </c>
      <c r="J205" s="58">
        <v>45.81</v>
      </c>
    </row>
    <row r="206" spans="1:21" ht="14.25">
      <c r="A206" s="69"/>
      <c r="B206" s="70"/>
      <c r="C206" s="70" t="s">
        <v>93</v>
      </c>
      <c r="D206" s="71" t="s">
        <v>94</v>
      </c>
      <c r="E206" s="72">
        <v>1.47</v>
      </c>
      <c r="F206" s="73"/>
      <c r="G206" s="74" t="s">
        <v>451</v>
      </c>
      <c r="H206" s="75">
        <v>6.0857999999999999</v>
      </c>
      <c r="I206" s="76"/>
      <c r="J206" s="75"/>
    </row>
    <row r="207" spans="1:21" ht="15">
      <c r="C207" s="77" t="s">
        <v>95</v>
      </c>
      <c r="G207" s="263">
        <v>364.77</v>
      </c>
      <c r="H207" s="263"/>
      <c r="I207" s="263">
        <v>364.77</v>
      </c>
      <c r="J207" s="263"/>
      <c r="O207" s="79">
        <v>364.77</v>
      </c>
      <c r="P207" s="79">
        <v>364.77</v>
      </c>
    </row>
    <row r="208" spans="1:21" ht="42.75">
      <c r="A208" s="69" t="s">
        <v>512</v>
      </c>
      <c r="B208" s="70" t="s">
        <v>729</v>
      </c>
      <c r="C208" s="70" t="s">
        <v>730</v>
      </c>
      <c r="D208" s="71" t="s">
        <v>454</v>
      </c>
      <c r="E208" s="72">
        <v>2</v>
      </c>
      <c r="F208" s="73">
        <v>29.95</v>
      </c>
      <c r="G208" s="74" t="s">
        <v>98</v>
      </c>
      <c r="H208" s="75">
        <v>59.9</v>
      </c>
      <c r="I208" s="76">
        <v>1</v>
      </c>
      <c r="J208" s="75">
        <v>59.9</v>
      </c>
      <c r="R208" s="47">
        <v>0</v>
      </c>
      <c r="S208" s="47">
        <v>0</v>
      </c>
      <c r="T208" s="47">
        <v>0</v>
      </c>
      <c r="U208" s="47">
        <v>0</v>
      </c>
    </row>
    <row r="209" spans="1:21" ht="15">
      <c r="C209" s="77" t="s">
        <v>95</v>
      </c>
      <c r="G209" s="263">
        <v>59.9</v>
      </c>
      <c r="H209" s="263"/>
      <c r="I209" s="263">
        <v>59.9</v>
      </c>
      <c r="J209" s="263"/>
      <c r="O209" s="47">
        <v>59.9</v>
      </c>
      <c r="P209" s="47">
        <v>59.9</v>
      </c>
    </row>
    <row r="210" spans="1:21" ht="99.75">
      <c r="A210" s="69" t="s">
        <v>514</v>
      </c>
      <c r="B210" s="70" t="s">
        <v>732</v>
      </c>
      <c r="C210" s="70" t="s">
        <v>733</v>
      </c>
      <c r="D210" s="71" t="s">
        <v>454</v>
      </c>
      <c r="E210" s="72">
        <v>1</v>
      </c>
      <c r="F210" s="73">
        <v>194.4</v>
      </c>
      <c r="G210" s="74" t="s">
        <v>98</v>
      </c>
      <c r="H210" s="75">
        <v>194.4</v>
      </c>
      <c r="I210" s="76">
        <v>1</v>
      </c>
      <c r="J210" s="75">
        <v>194.4</v>
      </c>
      <c r="R210" s="47">
        <v>0</v>
      </c>
      <c r="S210" s="47">
        <v>0</v>
      </c>
      <c r="T210" s="47">
        <v>0</v>
      </c>
      <c r="U210" s="47">
        <v>0</v>
      </c>
    </row>
    <row r="211" spans="1:21" ht="15">
      <c r="C211" s="77" t="s">
        <v>95</v>
      </c>
      <c r="G211" s="263">
        <v>194.4</v>
      </c>
      <c r="H211" s="263"/>
      <c r="I211" s="263">
        <v>194.4</v>
      </c>
      <c r="J211" s="263"/>
      <c r="O211" s="47">
        <v>194.4</v>
      </c>
      <c r="P211" s="47">
        <v>194.4</v>
      </c>
    </row>
    <row r="212" spans="1:21" ht="28.5">
      <c r="A212" s="64" t="s">
        <v>516</v>
      </c>
      <c r="B212" s="65" t="s">
        <v>734</v>
      </c>
      <c r="C212" s="65" t="s">
        <v>735</v>
      </c>
      <c r="D212" s="66" t="s">
        <v>736</v>
      </c>
      <c r="E212" s="45">
        <v>0.02</v>
      </c>
      <c r="F212" s="67"/>
      <c r="G212" s="56"/>
      <c r="H212" s="58"/>
      <c r="I212" s="68" t="s">
        <v>98</v>
      </c>
      <c r="J212" s="58"/>
      <c r="R212" s="47">
        <v>9.81</v>
      </c>
      <c r="S212" s="47">
        <v>9.81</v>
      </c>
      <c r="T212" s="47">
        <v>5.71</v>
      </c>
      <c r="U212" s="47">
        <v>5.71</v>
      </c>
    </row>
    <row r="213" spans="1:21" ht="14.25">
      <c r="A213" s="64"/>
      <c r="B213" s="65"/>
      <c r="C213" s="65" t="s">
        <v>88</v>
      </c>
      <c r="D213" s="66"/>
      <c r="E213" s="45"/>
      <c r="F213" s="67">
        <v>475.27</v>
      </c>
      <c r="G213" s="56" t="s">
        <v>98</v>
      </c>
      <c r="H213" s="58">
        <v>9.51</v>
      </c>
      <c r="I213" s="68">
        <v>1</v>
      </c>
      <c r="J213" s="58">
        <v>9.51</v>
      </c>
      <c r="Q213" s="47">
        <v>9.51</v>
      </c>
    </row>
    <row r="214" spans="1:21" ht="14.25">
      <c r="A214" s="64"/>
      <c r="B214" s="65"/>
      <c r="C214" s="65" t="s">
        <v>89</v>
      </c>
      <c r="D214" s="66"/>
      <c r="E214" s="45"/>
      <c r="F214" s="67">
        <v>5.92</v>
      </c>
      <c r="G214" s="56" t="s">
        <v>98</v>
      </c>
      <c r="H214" s="58">
        <v>0.12</v>
      </c>
      <c r="I214" s="68">
        <v>1</v>
      </c>
      <c r="J214" s="58">
        <v>0.12</v>
      </c>
    </row>
    <row r="215" spans="1:21" ht="14.25">
      <c r="A215" s="64"/>
      <c r="B215" s="65"/>
      <c r="C215" s="65" t="s">
        <v>96</v>
      </c>
      <c r="D215" s="66"/>
      <c r="E215" s="45"/>
      <c r="F215" s="67">
        <v>0.68</v>
      </c>
      <c r="G215" s="56" t="s">
        <v>98</v>
      </c>
      <c r="H215" s="80">
        <v>0.01</v>
      </c>
      <c r="I215" s="68">
        <v>1</v>
      </c>
      <c r="J215" s="80">
        <v>0.01</v>
      </c>
      <c r="Q215" s="47">
        <v>0.01</v>
      </c>
    </row>
    <row r="216" spans="1:21" ht="14.25">
      <c r="A216" s="64"/>
      <c r="B216" s="65"/>
      <c r="C216" s="65" t="s">
        <v>97</v>
      </c>
      <c r="D216" s="66"/>
      <c r="E216" s="45"/>
      <c r="F216" s="67">
        <v>2045</v>
      </c>
      <c r="G216" s="56" t="s">
        <v>98</v>
      </c>
      <c r="H216" s="58">
        <v>40.9</v>
      </c>
      <c r="I216" s="68">
        <v>1</v>
      </c>
      <c r="J216" s="58">
        <v>40.9</v>
      </c>
    </row>
    <row r="217" spans="1:21" ht="14.25">
      <c r="A217" s="64"/>
      <c r="B217" s="65"/>
      <c r="C217" s="65" t="s">
        <v>90</v>
      </c>
      <c r="D217" s="66" t="s">
        <v>91</v>
      </c>
      <c r="E217" s="45">
        <v>103</v>
      </c>
      <c r="F217" s="67"/>
      <c r="G217" s="56"/>
      <c r="H217" s="58">
        <v>9.81</v>
      </c>
      <c r="I217" s="68">
        <v>103</v>
      </c>
      <c r="J217" s="58">
        <v>9.81</v>
      </c>
    </row>
    <row r="218" spans="1:21" ht="14.25">
      <c r="A218" s="64"/>
      <c r="B218" s="65"/>
      <c r="C218" s="65" t="s">
        <v>92</v>
      </c>
      <c r="D218" s="66" t="s">
        <v>91</v>
      </c>
      <c r="E218" s="45">
        <v>60</v>
      </c>
      <c r="F218" s="67"/>
      <c r="G218" s="56"/>
      <c r="H218" s="58">
        <v>5.71</v>
      </c>
      <c r="I218" s="68">
        <v>60</v>
      </c>
      <c r="J218" s="58">
        <v>5.71</v>
      </c>
    </row>
    <row r="219" spans="1:21" ht="14.25">
      <c r="A219" s="69"/>
      <c r="B219" s="70"/>
      <c r="C219" s="70" t="s">
        <v>93</v>
      </c>
      <c r="D219" s="71" t="s">
        <v>94</v>
      </c>
      <c r="E219" s="72">
        <v>52.4</v>
      </c>
      <c r="F219" s="73"/>
      <c r="G219" s="74" t="s">
        <v>98</v>
      </c>
      <c r="H219" s="75">
        <v>1.048</v>
      </c>
      <c r="I219" s="76"/>
      <c r="J219" s="75"/>
    </row>
    <row r="220" spans="1:21" ht="15">
      <c r="C220" s="77" t="s">
        <v>95</v>
      </c>
      <c r="G220" s="263">
        <v>66.05</v>
      </c>
      <c r="H220" s="263"/>
      <c r="I220" s="263">
        <v>66.05</v>
      </c>
      <c r="J220" s="263"/>
      <c r="O220" s="79">
        <v>66.05</v>
      </c>
      <c r="P220" s="79">
        <v>66.05</v>
      </c>
    </row>
    <row r="221" spans="1:21" ht="143.25">
      <c r="A221" s="64" t="s">
        <v>520</v>
      </c>
      <c r="B221" s="65" t="s">
        <v>159</v>
      </c>
      <c r="C221" s="65" t="s">
        <v>737</v>
      </c>
      <c r="D221" s="66" t="s">
        <v>738</v>
      </c>
      <c r="E221" s="45">
        <v>1.7</v>
      </c>
      <c r="F221" s="67"/>
      <c r="G221" s="56"/>
      <c r="H221" s="58"/>
      <c r="I221" s="68" t="s">
        <v>98</v>
      </c>
      <c r="J221" s="58"/>
      <c r="R221" s="47">
        <v>81.92</v>
      </c>
      <c r="S221" s="47">
        <v>81.92</v>
      </c>
      <c r="T221" s="47">
        <v>57.34</v>
      </c>
      <c r="U221" s="47">
        <v>57.34</v>
      </c>
    </row>
    <row r="222" spans="1:21" ht="14.25">
      <c r="A222" s="64"/>
      <c r="B222" s="65"/>
      <c r="C222" s="65" t="s">
        <v>88</v>
      </c>
      <c r="D222" s="66"/>
      <c r="E222" s="45"/>
      <c r="F222" s="67">
        <v>34.92</v>
      </c>
      <c r="G222" s="56" t="s">
        <v>451</v>
      </c>
      <c r="H222" s="58">
        <v>81.92</v>
      </c>
      <c r="I222" s="68">
        <v>1</v>
      </c>
      <c r="J222" s="58">
        <v>81.92</v>
      </c>
      <c r="Q222" s="47">
        <v>81.92</v>
      </c>
    </row>
    <row r="223" spans="1:21" ht="14.25">
      <c r="A223" s="64"/>
      <c r="B223" s="65"/>
      <c r="C223" s="65" t="s">
        <v>89</v>
      </c>
      <c r="D223" s="66"/>
      <c r="E223" s="45"/>
      <c r="F223" s="67">
        <v>22.63</v>
      </c>
      <c r="G223" s="56" t="s">
        <v>452</v>
      </c>
      <c r="H223" s="58">
        <v>57.71</v>
      </c>
      <c r="I223" s="68">
        <v>1</v>
      </c>
      <c r="J223" s="58">
        <v>57.71</v>
      </c>
    </row>
    <row r="224" spans="1:21" ht="14.25">
      <c r="A224" s="64"/>
      <c r="B224" s="65"/>
      <c r="C224" s="65" t="s">
        <v>97</v>
      </c>
      <c r="D224" s="66"/>
      <c r="E224" s="45"/>
      <c r="F224" s="67">
        <v>2044.28</v>
      </c>
      <c r="G224" s="56" t="s">
        <v>98</v>
      </c>
      <c r="H224" s="58">
        <v>3475.28</v>
      </c>
      <c r="I224" s="68">
        <v>1</v>
      </c>
      <c r="J224" s="58">
        <v>3475.28</v>
      </c>
    </row>
    <row r="225" spans="1:21" ht="42.75">
      <c r="A225" s="64" t="s">
        <v>763</v>
      </c>
      <c r="B225" s="65" t="s">
        <v>740</v>
      </c>
      <c r="C225" s="65" t="s">
        <v>741</v>
      </c>
      <c r="D225" s="66" t="s">
        <v>687</v>
      </c>
      <c r="E225" s="45">
        <v>-18.7</v>
      </c>
      <c r="F225" s="67">
        <v>142.44999999999999</v>
      </c>
      <c r="G225" s="84" t="s">
        <v>98</v>
      </c>
      <c r="H225" s="58">
        <v>-2663.82</v>
      </c>
      <c r="I225" s="68">
        <v>1</v>
      </c>
      <c r="J225" s="58">
        <v>-2663.82</v>
      </c>
      <c r="R225" s="47">
        <v>0</v>
      </c>
      <c r="S225" s="47">
        <v>0</v>
      </c>
      <c r="T225" s="47">
        <v>0</v>
      </c>
      <c r="U225" s="47">
        <v>0</v>
      </c>
    </row>
    <row r="226" spans="1:21" ht="14.25">
      <c r="A226" s="64"/>
      <c r="B226" s="65"/>
      <c r="C226" s="65" t="s">
        <v>90</v>
      </c>
      <c r="D226" s="66" t="s">
        <v>91</v>
      </c>
      <c r="E226" s="45">
        <v>100</v>
      </c>
      <c r="F226" s="67"/>
      <c r="G226" s="56"/>
      <c r="H226" s="58">
        <v>81.92</v>
      </c>
      <c r="I226" s="68">
        <v>100</v>
      </c>
      <c r="J226" s="58">
        <v>81.92</v>
      </c>
    </row>
    <row r="227" spans="1:21" ht="14.25">
      <c r="A227" s="64"/>
      <c r="B227" s="65"/>
      <c r="C227" s="65" t="s">
        <v>92</v>
      </c>
      <c r="D227" s="66" t="s">
        <v>91</v>
      </c>
      <c r="E227" s="45">
        <v>70</v>
      </c>
      <c r="F227" s="67"/>
      <c r="G227" s="56"/>
      <c r="H227" s="58">
        <v>57.34</v>
      </c>
      <c r="I227" s="68">
        <v>70</v>
      </c>
      <c r="J227" s="58">
        <v>57.34</v>
      </c>
    </row>
    <row r="228" spans="1:21" ht="14.25">
      <c r="A228" s="69"/>
      <c r="B228" s="70"/>
      <c r="C228" s="70" t="s">
        <v>93</v>
      </c>
      <c r="D228" s="71" t="s">
        <v>94</v>
      </c>
      <c r="E228" s="72">
        <v>3.52</v>
      </c>
      <c r="F228" s="73"/>
      <c r="G228" s="74" t="s">
        <v>451</v>
      </c>
      <c r="H228" s="75">
        <v>8.2579199999999986</v>
      </c>
      <c r="I228" s="76"/>
      <c r="J228" s="75"/>
    </row>
    <row r="229" spans="1:21" ht="15">
      <c r="C229" s="77" t="s">
        <v>95</v>
      </c>
      <c r="G229" s="263">
        <v>1090.3500000000004</v>
      </c>
      <c r="H229" s="263"/>
      <c r="I229" s="263">
        <v>1090.3499999999999</v>
      </c>
      <c r="J229" s="263"/>
      <c r="O229" s="79">
        <v>1090.3500000000004</v>
      </c>
      <c r="P229" s="79">
        <v>1090.3499999999999</v>
      </c>
    </row>
    <row r="230" spans="1:21" ht="42.75">
      <c r="A230" s="69" t="s">
        <v>521</v>
      </c>
      <c r="B230" s="70" t="s">
        <v>764</v>
      </c>
      <c r="C230" s="70" t="s">
        <v>765</v>
      </c>
      <c r="D230" s="71" t="s">
        <v>684</v>
      </c>
      <c r="E230" s="72">
        <v>0.8</v>
      </c>
      <c r="F230" s="73">
        <v>322.8</v>
      </c>
      <c r="G230" s="74" t="s">
        <v>98</v>
      </c>
      <c r="H230" s="75">
        <v>258.24</v>
      </c>
      <c r="I230" s="76">
        <v>1</v>
      </c>
      <c r="J230" s="75">
        <v>258.24</v>
      </c>
      <c r="R230" s="47">
        <v>0</v>
      </c>
      <c r="S230" s="47">
        <v>0</v>
      </c>
      <c r="T230" s="47">
        <v>0</v>
      </c>
      <c r="U230" s="47">
        <v>0</v>
      </c>
    </row>
    <row r="231" spans="1:21" ht="15">
      <c r="C231" s="77" t="s">
        <v>95</v>
      </c>
      <c r="G231" s="263">
        <v>258.24</v>
      </c>
      <c r="H231" s="263"/>
      <c r="I231" s="263">
        <v>258.24</v>
      </c>
      <c r="J231" s="263"/>
      <c r="O231" s="47">
        <v>258.24</v>
      </c>
      <c r="P231" s="47">
        <v>258.24</v>
      </c>
    </row>
    <row r="232" spans="1:21" ht="42.75">
      <c r="A232" s="69" t="s">
        <v>522</v>
      </c>
      <c r="B232" s="70" t="s">
        <v>766</v>
      </c>
      <c r="C232" s="70" t="s">
        <v>767</v>
      </c>
      <c r="D232" s="71" t="s">
        <v>684</v>
      </c>
      <c r="E232" s="72">
        <v>0.9</v>
      </c>
      <c r="F232" s="73">
        <v>422.4</v>
      </c>
      <c r="G232" s="74" t="s">
        <v>98</v>
      </c>
      <c r="H232" s="75">
        <v>380.16</v>
      </c>
      <c r="I232" s="76">
        <v>1</v>
      </c>
      <c r="J232" s="75">
        <v>380.16</v>
      </c>
      <c r="R232" s="47">
        <v>0</v>
      </c>
      <c r="S232" s="47">
        <v>0</v>
      </c>
      <c r="T232" s="47">
        <v>0</v>
      </c>
      <c r="U232" s="47">
        <v>0</v>
      </c>
    </row>
    <row r="233" spans="1:21" ht="15">
      <c r="C233" s="77" t="s">
        <v>95</v>
      </c>
      <c r="G233" s="263">
        <v>380.16</v>
      </c>
      <c r="H233" s="263"/>
      <c r="I233" s="263">
        <v>380.16</v>
      </c>
      <c r="J233" s="263"/>
      <c r="O233" s="47">
        <v>380.16</v>
      </c>
      <c r="P233" s="47">
        <v>380.16</v>
      </c>
    </row>
    <row r="234" spans="1:21" ht="143.25">
      <c r="A234" s="64" t="s">
        <v>524</v>
      </c>
      <c r="B234" s="65" t="s">
        <v>160</v>
      </c>
      <c r="C234" s="65" t="s">
        <v>749</v>
      </c>
      <c r="D234" s="66" t="s">
        <v>750</v>
      </c>
      <c r="E234" s="45">
        <v>0.3</v>
      </c>
      <c r="F234" s="67"/>
      <c r="G234" s="56"/>
      <c r="H234" s="58"/>
      <c r="I234" s="68" t="s">
        <v>98</v>
      </c>
      <c r="J234" s="58"/>
      <c r="R234" s="47">
        <v>46.05</v>
      </c>
      <c r="S234" s="47">
        <v>46.05</v>
      </c>
      <c r="T234" s="47">
        <v>32.24</v>
      </c>
      <c r="U234" s="47">
        <v>32.24</v>
      </c>
    </row>
    <row r="235" spans="1:21" ht="14.25">
      <c r="A235" s="64"/>
      <c r="B235" s="65"/>
      <c r="C235" s="65" t="s">
        <v>88</v>
      </c>
      <c r="D235" s="66"/>
      <c r="E235" s="45"/>
      <c r="F235" s="67">
        <v>111.23</v>
      </c>
      <c r="G235" s="56" t="s">
        <v>451</v>
      </c>
      <c r="H235" s="58">
        <v>46.05</v>
      </c>
      <c r="I235" s="68">
        <v>1</v>
      </c>
      <c r="J235" s="58">
        <v>46.05</v>
      </c>
      <c r="Q235" s="47">
        <v>46.05</v>
      </c>
    </row>
    <row r="236" spans="1:21" ht="14.25">
      <c r="A236" s="64"/>
      <c r="B236" s="65"/>
      <c r="C236" s="65" t="s">
        <v>89</v>
      </c>
      <c r="D236" s="66"/>
      <c r="E236" s="45"/>
      <c r="F236" s="67">
        <v>63.63</v>
      </c>
      <c r="G236" s="56" t="s">
        <v>452</v>
      </c>
      <c r="H236" s="58">
        <v>28.63</v>
      </c>
      <c r="I236" s="68">
        <v>1</v>
      </c>
      <c r="J236" s="58">
        <v>28.63</v>
      </c>
    </row>
    <row r="237" spans="1:21" ht="14.25">
      <c r="A237" s="64"/>
      <c r="B237" s="65"/>
      <c r="C237" s="65" t="s">
        <v>97</v>
      </c>
      <c r="D237" s="66"/>
      <c r="E237" s="45"/>
      <c r="F237" s="67">
        <v>8150.64</v>
      </c>
      <c r="G237" s="56" t="s">
        <v>98</v>
      </c>
      <c r="H237" s="58">
        <v>2445.19</v>
      </c>
      <c r="I237" s="68">
        <v>1</v>
      </c>
      <c r="J237" s="58">
        <v>2445.19</v>
      </c>
    </row>
    <row r="238" spans="1:21" ht="14.25">
      <c r="A238" s="64"/>
      <c r="B238" s="65"/>
      <c r="C238" s="65" t="s">
        <v>90</v>
      </c>
      <c r="D238" s="66" t="s">
        <v>91</v>
      </c>
      <c r="E238" s="45">
        <v>100</v>
      </c>
      <c r="F238" s="67"/>
      <c r="G238" s="56"/>
      <c r="H238" s="58">
        <v>46.05</v>
      </c>
      <c r="I238" s="68">
        <v>100</v>
      </c>
      <c r="J238" s="58">
        <v>46.05</v>
      </c>
    </row>
    <row r="239" spans="1:21" ht="14.25">
      <c r="A239" s="64"/>
      <c r="B239" s="65"/>
      <c r="C239" s="65" t="s">
        <v>92</v>
      </c>
      <c r="D239" s="66" t="s">
        <v>91</v>
      </c>
      <c r="E239" s="45">
        <v>70</v>
      </c>
      <c r="F239" s="67"/>
      <c r="G239" s="56"/>
      <c r="H239" s="58">
        <v>32.24</v>
      </c>
      <c r="I239" s="68">
        <v>70</v>
      </c>
      <c r="J239" s="58">
        <v>32.24</v>
      </c>
    </row>
    <row r="240" spans="1:21" ht="14.25">
      <c r="A240" s="69"/>
      <c r="B240" s="70"/>
      <c r="C240" s="70" t="s">
        <v>93</v>
      </c>
      <c r="D240" s="71" t="s">
        <v>94</v>
      </c>
      <c r="E240" s="72">
        <v>10.029999999999999</v>
      </c>
      <c r="F240" s="73"/>
      <c r="G240" s="74" t="s">
        <v>451</v>
      </c>
      <c r="H240" s="75">
        <v>4.1524199999999984</v>
      </c>
      <c r="I240" s="76"/>
      <c r="J240" s="75"/>
    </row>
    <row r="241" spans="1:32" ht="15">
      <c r="C241" s="77" t="s">
        <v>95</v>
      </c>
      <c r="G241" s="263">
        <v>2598.1600000000003</v>
      </c>
      <c r="H241" s="263"/>
      <c r="I241" s="263">
        <v>2598.16</v>
      </c>
      <c r="J241" s="263"/>
      <c r="O241" s="79">
        <v>2598.1600000000003</v>
      </c>
      <c r="P241" s="79">
        <v>2598.16</v>
      </c>
    </row>
    <row r="243" spans="1:32" ht="15">
      <c r="A243" s="261" t="s">
        <v>768</v>
      </c>
      <c r="B243" s="261"/>
      <c r="C243" s="261"/>
      <c r="D243" s="261"/>
      <c r="E243" s="261"/>
      <c r="F243" s="261"/>
      <c r="G243" s="263">
        <v>8364.6</v>
      </c>
      <c r="H243" s="263"/>
      <c r="I243" s="263">
        <v>8364.6</v>
      </c>
      <c r="J243" s="263"/>
      <c r="AF243" s="85" t="s">
        <v>768</v>
      </c>
    </row>
    <row r="247" spans="1:32" ht="16.5">
      <c r="A247" s="264" t="s">
        <v>769</v>
      </c>
      <c r="B247" s="264"/>
      <c r="C247" s="264"/>
      <c r="D247" s="264"/>
      <c r="E247" s="264"/>
      <c r="F247" s="264"/>
      <c r="G247" s="264"/>
      <c r="H247" s="264"/>
      <c r="I247" s="264"/>
      <c r="J247" s="264"/>
      <c r="AE247" s="63" t="s">
        <v>769</v>
      </c>
    </row>
    <row r="248" spans="1:32" ht="99.75">
      <c r="A248" s="64" t="s">
        <v>526</v>
      </c>
      <c r="B248" s="65" t="s">
        <v>161</v>
      </c>
      <c r="C248" s="65" t="s">
        <v>770</v>
      </c>
      <c r="D248" s="66" t="s">
        <v>680</v>
      </c>
      <c r="E248" s="45">
        <v>5.0000000000000001E-3</v>
      </c>
      <c r="F248" s="67"/>
      <c r="G248" s="56"/>
      <c r="H248" s="58"/>
      <c r="I248" s="68" t="s">
        <v>98</v>
      </c>
      <c r="J248" s="58"/>
      <c r="R248" s="47">
        <v>11.23</v>
      </c>
      <c r="S248" s="47">
        <v>11.23</v>
      </c>
      <c r="T248" s="47">
        <v>8.42</v>
      </c>
      <c r="U248" s="47">
        <v>8.42</v>
      </c>
    </row>
    <row r="249" spans="1:32" ht="14.25">
      <c r="A249" s="64"/>
      <c r="B249" s="65"/>
      <c r="C249" s="65" t="s">
        <v>88</v>
      </c>
      <c r="D249" s="66"/>
      <c r="E249" s="45"/>
      <c r="F249" s="67">
        <v>2010.58</v>
      </c>
      <c r="G249" s="56" t="s">
        <v>771</v>
      </c>
      <c r="H249" s="58">
        <v>12.06</v>
      </c>
      <c r="I249" s="68">
        <v>1</v>
      </c>
      <c r="J249" s="58">
        <v>12.06</v>
      </c>
      <c r="Q249" s="47">
        <v>12.06</v>
      </c>
    </row>
    <row r="250" spans="1:32" ht="14.25">
      <c r="A250" s="64"/>
      <c r="B250" s="65"/>
      <c r="C250" s="65" t="s">
        <v>89</v>
      </c>
      <c r="D250" s="66"/>
      <c r="E250" s="45"/>
      <c r="F250" s="67">
        <v>5156.1899999999996</v>
      </c>
      <c r="G250" s="56" t="s">
        <v>771</v>
      </c>
      <c r="H250" s="58">
        <v>30.94</v>
      </c>
      <c r="I250" s="68">
        <v>1</v>
      </c>
      <c r="J250" s="58">
        <v>30.94</v>
      </c>
    </row>
    <row r="251" spans="1:32" ht="14.25">
      <c r="A251" s="64"/>
      <c r="B251" s="65"/>
      <c r="C251" s="65" t="s">
        <v>96</v>
      </c>
      <c r="D251" s="66"/>
      <c r="E251" s="45"/>
      <c r="F251" s="67">
        <v>330.1</v>
      </c>
      <c r="G251" s="56" t="s">
        <v>771</v>
      </c>
      <c r="H251" s="80">
        <v>1.98</v>
      </c>
      <c r="I251" s="68">
        <v>1</v>
      </c>
      <c r="J251" s="80">
        <v>1.98</v>
      </c>
      <c r="Q251" s="47">
        <v>1.98</v>
      </c>
    </row>
    <row r="252" spans="1:32" ht="14.25">
      <c r="A252" s="64"/>
      <c r="B252" s="65"/>
      <c r="C252" s="65" t="s">
        <v>90</v>
      </c>
      <c r="D252" s="66" t="s">
        <v>91</v>
      </c>
      <c r="E252" s="45">
        <v>80</v>
      </c>
      <c r="F252" s="67"/>
      <c r="G252" s="56"/>
      <c r="H252" s="58">
        <v>11.23</v>
      </c>
      <c r="I252" s="68">
        <v>80</v>
      </c>
      <c r="J252" s="58">
        <v>11.23</v>
      </c>
    </row>
    <row r="253" spans="1:32" ht="14.25">
      <c r="A253" s="64"/>
      <c r="B253" s="65"/>
      <c r="C253" s="65" t="s">
        <v>92</v>
      </c>
      <c r="D253" s="66" t="s">
        <v>91</v>
      </c>
      <c r="E253" s="45">
        <v>60</v>
      </c>
      <c r="F253" s="67"/>
      <c r="G253" s="56"/>
      <c r="H253" s="58">
        <v>8.42</v>
      </c>
      <c r="I253" s="68">
        <v>60</v>
      </c>
      <c r="J253" s="58">
        <v>8.42</v>
      </c>
    </row>
    <row r="254" spans="1:32" ht="14.25">
      <c r="A254" s="69"/>
      <c r="B254" s="70"/>
      <c r="C254" s="70" t="s">
        <v>93</v>
      </c>
      <c r="D254" s="71" t="s">
        <v>94</v>
      </c>
      <c r="E254" s="72">
        <v>209</v>
      </c>
      <c r="F254" s="73"/>
      <c r="G254" s="74" t="s">
        <v>771</v>
      </c>
      <c r="H254" s="75">
        <v>1.254</v>
      </c>
      <c r="I254" s="76"/>
      <c r="J254" s="75"/>
    </row>
    <row r="255" spans="1:32" ht="15">
      <c r="C255" s="77" t="s">
        <v>95</v>
      </c>
      <c r="G255" s="263">
        <v>62.65</v>
      </c>
      <c r="H255" s="263"/>
      <c r="I255" s="263">
        <v>62.65</v>
      </c>
      <c r="J255" s="263"/>
      <c r="O255" s="79">
        <v>62.65</v>
      </c>
      <c r="P255" s="79">
        <v>62.65</v>
      </c>
    </row>
    <row r="256" spans="1:32" ht="42.75">
      <c r="A256" s="69" t="s">
        <v>527</v>
      </c>
      <c r="B256" s="70" t="s">
        <v>772</v>
      </c>
      <c r="C256" s="70" t="s">
        <v>773</v>
      </c>
      <c r="D256" s="71" t="s">
        <v>687</v>
      </c>
      <c r="E256" s="72">
        <v>0.5</v>
      </c>
      <c r="F256" s="73">
        <v>54.46</v>
      </c>
      <c r="G256" s="74" t="s">
        <v>98</v>
      </c>
      <c r="H256" s="75">
        <v>27.23</v>
      </c>
      <c r="I256" s="76">
        <v>1</v>
      </c>
      <c r="J256" s="75">
        <v>27.23</v>
      </c>
      <c r="R256" s="47">
        <v>0</v>
      </c>
      <c r="S256" s="47">
        <v>0</v>
      </c>
      <c r="T256" s="47">
        <v>0</v>
      </c>
      <c r="U256" s="47">
        <v>0</v>
      </c>
    </row>
    <row r="257" spans="1:21" ht="15">
      <c r="C257" s="77" t="s">
        <v>95</v>
      </c>
      <c r="G257" s="263">
        <v>27.23</v>
      </c>
      <c r="H257" s="263"/>
      <c r="I257" s="263">
        <v>27.23</v>
      </c>
      <c r="J257" s="263"/>
      <c r="O257" s="47">
        <v>27.23</v>
      </c>
      <c r="P257" s="47">
        <v>27.23</v>
      </c>
    </row>
    <row r="258" spans="1:21" ht="99.75">
      <c r="A258" s="64" t="s">
        <v>531</v>
      </c>
      <c r="B258" s="65" t="s">
        <v>162</v>
      </c>
      <c r="C258" s="65" t="s">
        <v>774</v>
      </c>
      <c r="D258" s="66" t="s">
        <v>680</v>
      </c>
      <c r="E258" s="45">
        <v>0.09</v>
      </c>
      <c r="F258" s="67"/>
      <c r="G258" s="56"/>
      <c r="H258" s="58"/>
      <c r="I258" s="68" t="s">
        <v>98</v>
      </c>
      <c r="J258" s="58"/>
      <c r="R258" s="47">
        <v>202.23</v>
      </c>
      <c r="S258" s="47">
        <v>202.23</v>
      </c>
      <c r="T258" s="47">
        <v>151.66999999999999</v>
      </c>
      <c r="U258" s="47">
        <v>151.66999999999999</v>
      </c>
    </row>
    <row r="259" spans="1:21" ht="14.25">
      <c r="A259" s="64"/>
      <c r="B259" s="65"/>
      <c r="C259" s="65" t="s">
        <v>88</v>
      </c>
      <c r="D259" s="66"/>
      <c r="E259" s="45"/>
      <c r="F259" s="67">
        <v>2010.58</v>
      </c>
      <c r="G259" s="56" t="s">
        <v>771</v>
      </c>
      <c r="H259" s="58">
        <v>217.14</v>
      </c>
      <c r="I259" s="68">
        <v>1</v>
      </c>
      <c r="J259" s="58">
        <v>217.14</v>
      </c>
      <c r="Q259" s="47">
        <v>217.14</v>
      </c>
    </row>
    <row r="260" spans="1:21" ht="14.25">
      <c r="A260" s="64"/>
      <c r="B260" s="65"/>
      <c r="C260" s="65" t="s">
        <v>89</v>
      </c>
      <c r="D260" s="66"/>
      <c r="E260" s="45"/>
      <c r="F260" s="67">
        <v>5188.24</v>
      </c>
      <c r="G260" s="56" t="s">
        <v>771</v>
      </c>
      <c r="H260" s="58">
        <v>560.33000000000004</v>
      </c>
      <c r="I260" s="68">
        <v>1</v>
      </c>
      <c r="J260" s="58">
        <v>560.33000000000004</v>
      </c>
    </row>
    <row r="261" spans="1:21" ht="14.25">
      <c r="A261" s="64"/>
      <c r="B261" s="65"/>
      <c r="C261" s="65" t="s">
        <v>96</v>
      </c>
      <c r="D261" s="66"/>
      <c r="E261" s="45"/>
      <c r="F261" s="67">
        <v>330.1</v>
      </c>
      <c r="G261" s="56" t="s">
        <v>771</v>
      </c>
      <c r="H261" s="80">
        <v>35.65</v>
      </c>
      <c r="I261" s="68">
        <v>1</v>
      </c>
      <c r="J261" s="80">
        <v>35.65</v>
      </c>
      <c r="Q261" s="47">
        <v>35.65</v>
      </c>
    </row>
    <row r="262" spans="1:21" ht="14.25">
      <c r="A262" s="64"/>
      <c r="B262" s="65"/>
      <c r="C262" s="65" t="s">
        <v>90</v>
      </c>
      <c r="D262" s="66" t="s">
        <v>91</v>
      </c>
      <c r="E262" s="45">
        <v>80</v>
      </c>
      <c r="F262" s="67"/>
      <c r="G262" s="56"/>
      <c r="H262" s="58">
        <v>202.23</v>
      </c>
      <c r="I262" s="68">
        <v>80</v>
      </c>
      <c r="J262" s="58">
        <v>202.23</v>
      </c>
    </row>
    <row r="263" spans="1:21" ht="14.25">
      <c r="A263" s="64"/>
      <c r="B263" s="65"/>
      <c r="C263" s="65" t="s">
        <v>92</v>
      </c>
      <c r="D263" s="66" t="s">
        <v>91</v>
      </c>
      <c r="E263" s="45">
        <v>60</v>
      </c>
      <c r="F263" s="67"/>
      <c r="G263" s="56"/>
      <c r="H263" s="58">
        <v>151.66999999999999</v>
      </c>
      <c r="I263" s="68">
        <v>60</v>
      </c>
      <c r="J263" s="58">
        <v>151.66999999999999</v>
      </c>
    </row>
    <row r="264" spans="1:21" ht="14.25">
      <c r="A264" s="69"/>
      <c r="B264" s="70"/>
      <c r="C264" s="70" t="s">
        <v>93</v>
      </c>
      <c r="D264" s="71" t="s">
        <v>94</v>
      </c>
      <c r="E264" s="72">
        <v>209</v>
      </c>
      <c r="F264" s="73"/>
      <c r="G264" s="74" t="s">
        <v>771</v>
      </c>
      <c r="H264" s="75">
        <v>22.571999999999999</v>
      </c>
      <c r="I264" s="76"/>
      <c r="J264" s="75"/>
    </row>
    <row r="265" spans="1:21" ht="15">
      <c r="C265" s="77" t="s">
        <v>95</v>
      </c>
      <c r="G265" s="263">
        <v>1131.3699999999999</v>
      </c>
      <c r="H265" s="263"/>
      <c r="I265" s="263">
        <v>1131.3699999999999</v>
      </c>
      <c r="J265" s="263"/>
      <c r="O265" s="79">
        <v>1131.3699999999999</v>
      </c>
      <c r="P265" s="79">
        <v>1131.3699999999999</v>
      </c>
    </row>
    <row r="266" spans="1:21" ht="42.75">
      <c r="A266" s="69" t="s">
        <v>533</v>
      </c>
      <c r="B266" s="70" t="s">
        <v>772</v>
      </c>
      <c r="C266" s="70" t="s">
        <v>775</v>
      </c>
      <c r="D266" s="71" t="s">
        <v>687</v>
      </c>
      <c r="E266" s="72">
        <v>9</v>
      </c>
      <c r="F266" s="73">
        <v>80.069999999999993</v>
      </c>
      <c r="G266" s="74" t="s">
        <v>98</v>
      </c>
      <c r="H266" s="75">
        <v>720.63</v>
      </c>
      <c r="I266" s="76">
        <v>1</v>
      </c>
      <c r="J266" s="75">
        <v>720.63</v>
      </c>
      <c r="R266" s="47">
        <v>0</v>
      </c>
      <c r="S266" s="47">
        <v>0</v>
      </c>
      <c r="T266" s="47">
        <v>0</v>
      </c>
      <c r="U266" s="47">
        <v>0</v>
      </c>
    </row>
    <row r="267" spans="1:21" ht="15">
      <c r="C267" s="77" t="s">
        <v>95</v>
      </c>
      <c r="G267" s="263">
        <v>720.63</v>
      </c>
      <c r="H267" s="263"/>
      <c r="I267" s="263">
        <v>720.63</v>
      </c>
      <c r="J267" s="263"/>
      <c r="O267" s="47">
        <v>720.63</v>
      </c>
      <c r="P267" s="47">
        <v>720.63</v>
      </c>
    </row>
    <row r="268" spans="1:21" ht="99.75">
      <c r="A268" s="64" t="s">
        <v>538</v>
      </c>
      <c r="B268" s="65" t="s">
        <v>163</v>
      </c>
      <c r="C268" s="65" t="s">
        <v>776</v>
      </c>
      <c r="D268" s="66" t="s">
        <v>680</v>
      </c>
      <c r="E268" s="45">
        <v>0.02</v>
      </c>
      <c r="F268" s="67"/>
      <c r="G268" s="56"/>
      <c r="H268" s="58"/>
      <c r="I268" s="68" t="s">
        <v>98</v>
      </c>
      <c r="J268" s="58"/>
      <c r="R268" s="47">
        <v>69.400000000000006</v>
      </c>
      <c r="S268" s="47">
        <v>69.400000000000006</v>
      </c>
      <c r="T268" s="47">
        <v>52.05</v>
      </c>
      <c r="U268" s="47">
        <v>52.05</v>
      </c>
    </row>
    <row r="269" spans="1:21" ht="14.25">
      <c r="A269" s="64"/>
      <c r="B269" s="65"/>
      <c r="C269" s="65" t="s">
        <v>88</v>
      </c>
      <c r="D269" s="66"/>
      <c r="E269" s="45"/>
      <c r="F269" s="67">
        <v>3145.74</v>
      </c>
      <c r="G269" s="56" t="s">
        <v>771</v>
      </c>
      <c r="H269" s="58">
        <v>75.5</v>
      </c>
      <c r="I269" s="68">
        <v>1</v>
      </c>
      <c r="J269" s="58">
        <v>75.5</v>
      </c>
      <c r="Q269" s="47">
        <v>75.5</v>
      </c>
    </row>
    <row r="270" spans="1:21" ht="14.25">
      <c r="A270" s="64"/>
      <c r="B270" s="65"/>
      <c r="C270" s="65" t="s">
        <v>89</v>
      </c>
      <c r="D270" s="66"/>
      <c r="E270" s="45"/>
      <c r="F270" s="67">
        <v>7784.73</v>
      </c>
      <c r="G270" s="56" t="s">
        <v>771</v>
      </c>
      <c r="H270" s="58">
        <v>186.83</v>
      </c>
      <c r="I270" s="68">
        <v>1</v>
      </c>
      <c r="J270" s="58">
        <v>186.83</v>
      </c>
    </row>
    <row r="271" spans="1:21" ht="14.25">
      <c r="A271" s="64"/>
      <c r="B271" s="65"/>
      <c r="C271" s="65" t="s">
        <v>96</v>
      </c>
      <c r="D271" s="66"/>
      <c r="E271" s="45"/>
      <c r="F271" s="67">
        <v>468.59</v>
      </c>
      <c r="G271" s="56" t="s">
        <v>771</v>
      </c>
      <c r="H271" s="80">
        <v>11.25</v>
      </c>
      <c r="I271" s="68">
        <v>1</v>
      </c>
      <c r="J271" s="80">
        <v>11.25</v>
      </c>
      <c r="Q271" s="47">
        <v>11.25</v>
      </c>
    </row>
    <row r="272" spans="1:21" ht="14.25">
      <c r="A272" s="64"/>
      <c r="B272" s="65"/>
      <c r="C272" s="65" t="s">
        <v>90</v>
      </c>
      <c r="D272" s="66" t="s">
        <v>91</v>
      </c>
      <c r="E272" s="45">
        <v>80</v>
      </c>
      <c r="F272" s="67"/>
      <c r="G272" s="56"/>
      <c r="H272" s="58">
        <v>69.400000000000006</v>
      </c>
      <c r="I272" s="68">
        <v>80</v>
      </c>
      <c r="J272" s="58">
        <v>69.400000000000006</v>
      </c>
    </row>
    <row r="273" spans="1:21" ht="14.25">
      <c r="A273" s="64"/>
      <c r="B273" s="65"/>
      <c r="C273" s="65" t="s">
        <v>92</v>
      </c>
      <c r="D273" s="66" t="s">
        <v>91</v>
      </c>
      <c r="E273" s="45">
        <v>60</v>
      </c>
      <c r="F273" s="67"/>
      <c r="G273" s="56"/>
      <c r="H273" s="58">
        <v>52.05</v>
      </c>
      <c r="I273" s="68">
        <v>60</v>
      </c>
      <c r="J273" s="58">
        <v>52.05</v>
      </c>
    </row>
    <row r="274" spans="1:21" ht="14.25">
      <c r="A274" s="69"/>
      <c r="B274" s="70"/>
      <c r="C274" s="70" t="s">
        <v>93</v>
      </c>
      <c r="D274" s="71" t="s">
        <v>94</v>
      </c>
      <c r="E274" s="72">
        <v>327</v>
      </c>
      <c r="F274" s="73"/>
      <c r="G274" s="74" t="s">
        <v>771</v>
      </c>
      <c r="H274" s="75">
        <v>7.8479999999999999</v>
      </c>
      <c r="I274" s="76"/>
      <c r="J274" s="75"/>
    </row>
    <row r="275" spans="1:21" ht="15">
      <c r="C275" s="77" t="s">
        <v>95</v>
      </c>
      <c r="G275" s="263">
        <v>383.78000000000003</v>
      </c>
      <c r="H275" s="263"/>
      <c r="I275" s="263">
        <v>383.78</v>
      </c>
      <c r="J275" s="263"/>
      <c r="O275" s="79">
        <v>383.78000000000003</v>
      </c>
      <c r="P275" s="79">
        <v>383.78</v>
      </c>
    </row>
    <row r="276" spans="1:21" ht="42.75">
      <c r="A276" s="69" t="s">
        <v>540</v>
      </c>
      <c r="B276" s="70" t="s">
        <v>772</v>
      </c>
      <c r="C276" s="70" t="s">
        <v>777</v>
      </c>
      <c r="D276" s="71" t="s">
        <v>687</v>
      </c>
      <c r="E276" s="72">
        <v>2</v>
      </c>
      <c r="F276" s="73">
        <v>201.96</v>
      </c>
      <c r="G276" s="74" t="s">
        <v>98</v>
      </c>
      <c r="H276" s="75">
        <v>403.92</v>
      </c>
      <c r="I276" s="76">
        <v>1</v>
      </c>
      <c r="J276" s="75">
        <v>403.92</v>
      </c>
      <c r="R276" s="47">
        <v>0</v>
      </c>
      <c r="S276" s="47">
        <v>0</v>
      </c>
      <c r="T276" s="47">
        <v>0</v>
      </c>
      <c r="U276" s="47">
        <v>0</v>
      </c>
    </row>
    <row r="277" spans="1:21" ht="15">
      <c r="C277" s="77" t="s">
        <v>95</v>
      </c>
      <c r="G277" s="263">
        <v>403.92</v>
      </c>
      <c r="H277" s="263"/>
      <c r="I277" s="263">
        <v>403.92</v>
      </c>
      <c r="J277" s="263"/>
      <c r="O277" s="47">
        <v>403.92</v>
      </c>
      <c r="P277" s="47">
        <v>403.92</v>
      </c>
    </row>
    <row r="278" spans="1:21" ht="92.25">
      <c r="A278" s="64" t="s">
        <v>548</v>
      </c>
      <c r="B278" s="65" t="s">
        <v>164</v>
      </c>
      <c r="C278" s="65" t="s">
        <v>778</v>
      </c>
      <c r="D278" s="66" t="s">
        <v>779</v>
      </c>
      <c r="E278" s="45">
        <v>3</v>
      </c>
      <c r="F278" s="67"/>
      <c r="G278" s="56"/>
      <c r="H278" s="58"/>
      <c r="I278" s="68" t="s">
        <v>98</v>
      </c>
      <c r="J278" s="58"/>
      <c r="R278" s="47">
        <v>27.74</v>
      </c>
      <c r="S278" s="47">
        <v>27.74</v>
      </c>
      <c r="T278" s="47">
        <v>20.8</v>
      </c>
      <c r="U278" s="47">
        <v>20.8</v>
      </c>
    </row>
    <row r="279" spans="1:21" ht="14.25">
      <c r="A279" s="64"/>
      <c r="B279" s="65"/>
      <c r="C279" s="65" t="s">
        <v>88</v>
      </c>
      <c r="D279" s="66"/>
      <c r="E279" s="45"/>
      <c r="F279" s="67">
        <v>6.25</v>
      </c>
      <c r="G279" s="56" t="s">
        <v>771</v>
      </c>
      <c r="H279" s="58">
        <v>22.5</v>
      </c>
      <c r="I279" s="68">
        <v>1</v>
      </c>
      <c r="J279" s="58">
        <v>22.5</v>
      </c>
      <c r="Q279" s="47">
        <v>22.5</v>
      </c>
    </row>
    <row r="280" spans="1:21" ht="14.25">
      <c r="A280" s="64"/>
      <c r="B280" s="65"/>
      <c r="C280" s="65" t="s">
        <v>89</v>
      </c>
      <c r="D280" s="66"/>
      <c r="E280" s="45"/>
      <c r="F280" s="67">
        <v>55.7</v>
      </c>
      <c r="G280" s="56" t="s">
        <v>771</v>
      </c>
      <c r="H280" s="58">
        <v>200.52</v>
      </c>
      <c r="I280" s="68">
        <v>1</v>
      </c>
      <c r="J280" s="58">
        <v>200.52</v>
      </c>
    </row>
    <row r="281" spans="1:21" ht="14.25">
      <c r="A281" s="64"/>
      <c r="B281" s="65"/>
      <c r="C281" s="65" t="s">
        <v>96</v>
      </c>
      <c r="D281" s="66"/>
      <c r="E281" s="45"/>
      <c r="F281" s="67">
        <v>3.38</v>
      </c>
      <c r="G281" s="56" t="s">
        <v>771</v>
      </c>
      <c r="H281" s="80">
        <v>12.17</v>
      </c>
      <c r="I281" s="68">
        <v>1</v>
      </c>
      <c r="J281" s="80">
        <v>12.17</v>
      </c>
      <c r="Q281" s="47">
        <v>12.17</v>
      </c>
    </row>
    <row r="282" spans="1:21" ht="14.25">
      <c r="A282" s="64"/>
      <c r="B282" s="65"/>
      <c r="C282" s="65" t="s">
        <v>90</v>
      </c>
      <c r="D282" s="66" t="s">
        <v>91</v>
      </c>
      <c r="E282" s="45">
        <v>80</v>
      </c>
      <c r="F282" s="67"/>
      <c r="G282" s="56"/>
      <c r="H282" s="58">
        <v>27.74</v>
      </c>
      <c r="I282" s="68">
        <v>80</v>
      </c>
      <c r="J282" s="58">
        <v>27.74</v>
      </c>
    </row>
    <row r="283" spans="1:21" ht="14.25">
      <c r="A283" s="64"/>
      <c r="B283" s="65"/>
      <c r="C283" s="65" t="s">
        <v>92</v>
      </c>
      <c r="D283" s="66" t="s">
        <v>91</v>
      </c>
      <c r="E283" s="45">
        <v>60</v>
      </c>
      <c r="F283" s="67"/>
      <c r="G283" s="56"/>
      <c r="H283" s="58">
        <v>20.8</v>
      </c>
      <c r="I283" s="68">
        <v>60</v>
      </c>
      <c r="J283" s="58">
        <v>20.8</v>
      </c>
    </row>
    <row r="284" spans="1:21" ht="14.25">
      <c r="A284" s="69"/>
      <c r="B284" s="70"/>
      <c r="C284" s="70" t="s">
        <v>93</v>
      </c>
      <c r="D284" s="71" t="s">
        <v>94</v>
      </c>
      <c r="E284" s="72">
        <v>0.65</v>
      </c>
      <c r="F284" s="73"/>
      <c r="G284" s="74" t="s">
        <v>771</v>
      </c>
      <c r="H284" s="75">
        <v>2.34</v>
      </c>
      <c r="I284" s="76"/>
      <c r="J284" s="75"/>
    </row>
    <row r="285" spans="1:21" ht="15">
      <c r="C285" s="77" t="s">
        <v>95</v>
      </c>
      <c r="G285" s="263">
        <v>271.56</v>
      </c>
      <c r="H285" s="263"/>
      <c r="I285" s="263">
        <v>271.56</v>
      </c>
      <c r="J285" s="263"/>
      <c r="O285" s="79">
        <v>271.56</v>
      </c>
      <c r="P285" s="79">
        <v>271.56</v>
      </c>
    </row>
    <row r="286" spans="1:21" ht="42.75">
      <c r="A286" s="69" t="s">
        <v>551</v>
      </c>
      <c r="B286" s="70" t="s">
        <v>772</v>
      </c>
      <c r="C286" s="70" t="s">
        <v>780</v>
      </c>
      <c r="D286" s="71" t="s">
        <v>454</v>
      </c>
      <c r="E286" s="72">
        <v>1</v>
      </c>
      <c r="F286" s="73">
        <v>26.07</v>
      </c>
      <c r="G286" s="74" t="s">
        <v>98</v>
      </c>
      <c r="H286" s="75">
        <v>26.07</v>
      </c>
      <c r="I286" s="76">
        <v>1</v>
      </c>
      <c r="J286" s="75">
        <v>26.07</v>
      </c>
      <c r="R286" s="47">
        <v>0</v>
      </c>
      <c r="S286" s="47">
        <v>0</v>
      </c>
      <c r="T286" s="47">
        <v>0</v>
      </c>
      <c r="U286" s="47">
        <v>0</v>
      </c>
    </row>
    <row r="287" spans="1:21" ht="15">
      <c r="C287" s="77" t="s">
        <v>95</v>
      </c>
      <c r="G287" s="263">
        <v>26.07</v>
      </c>
      <c r="H287" s="263"/>
      <c r="I287" s="263">
        <v>26.07</v>
      </c>
      <c r="J287" s="263"/>
      <c r="O287" s="47">
        <v>26.07</v>
      </c>
      <c r="P287" s="47">
        <v>26.07</v>
      </c>
    </row>
    <row r="288" spans="1:21" ht="42.75">
      <c r="A288" s="69" t="s">
        <v>555</v>
      </c>
      <c r="B288" s="70" t="s">
        <v>772</v>
      </c>
      <c r="C288" s="70" t="s">
        <v>781</v>
      </c>
      <c r="D288" s="71" t="s">
        <v>454</v>
      </c>
      <c r="E288" s="72">
        <v>1</v>
      </c>
      <c r="F288" s="73">
        <v>41.68</v>
      </c>
      <c r="G288" s="74" t="s">
        <v>98</v>
      </c>
      <c r="H288" s="75">
        <v>41.68</v>
      </c>
      <c r="I288" s="76">
        <v>1</v>
      </c>
      <c r="J288" s="75">
        <v>41.68</v>
      </c>
      <c r="R288" s="47">
        <v>0</v>
      </c>
      <c r="S288" s="47">
        <v>0</v>
      </c>
      <c r="T288" s="47">
        <v>0</v>
      </c>
      <c r="U288" s="47">
        <v>0</v>
      </c>
    </row>
    <row r="289" spans="1:21" ht="15">
      <c r="C289" s="77" t="s">
        <v>95</v>
      </c>
      <c r="G289" s="263">
        <v>41.68</v>
      </c>
      <c r="H289" s="263"/>
      <c r="I289" s="263">
        <v>41.68</v>
      </c>
      <c r="J289" s="263"/>
      <c r="O289" s="47">
        <v>41.68</v>
      </c>
      <c r="P289" s="47">
        <v>41.68</v>
      </c>
    </row>
    <row r="290" spans="1:21" ht="92.25">
      <c r="A290" s="64" t="s">
        <v>558</v>
      </c>
      <c r="B290" s="65" t="s">
        <v>165</v>
      </c>
      <c r="C290" s="65" t="s">
        <v>782</v>
      </c>
      <c r="D290" s="66" t="s">
        <v>779</v>
      </c>
      <c r="E290" s="45">
        <v>10</v>
      </c>
      <c r="F290" s="67"/>
      <c r="G290" s="56"/>
      <c r="H290" s="58"/>
      <c r="I290" s="68" t="s">
        <v>98</v>
      </c>
      <c r="J290" s="58"/>
      <c r="R290" s="47">
        <v>92.45</v>
      </c>
      <c r="S290" s="47">
        <v>92.45</v>
      </c>
      <c r="T290" s="47">
        <v>69.34</v>
      </c>
      <c r="U290" s="47">
        <v>69.34</v>
      </c>
    </row>
    <row r="291" spans="1:21" ht="14.25">
      <c r="A291" s="64"/>
      <c r="B291" s="65"/>
      <c r="C291" s="65" t="s">
        <v>88</v>
      </c>
      <c r="D291" s="66"/>
      <c r="E291" s="45"/>
      <c r="F291" s="67">
        <v>6.25</v>
      </c>
      <c r="G291" s="56" t="s">
        <v>771</v>
      </c>
      <c r="H291" s="58">
        <v>75</v>
      </c>
      <c r="I291" s="68">
        <v>1</v>
      </c>
      <c r="J291" s="58">
        <v>75</v>
      </c>
      <c r="Q291" s="47">
        <v>75</v>
      </c>
    </row>
    <row r="292" spans="1:21" ht="14.25">
      <c r="A292" s="64"/>
      <c r="B292" s="65"/>
      <c r="C292" s="65" t="s">
        <v>89</v>
      </c>
      <c r="D292" s="66"/>
      <c r="E292" s="45"/>
      <c r="F292" s="67">
        <v>56.02</v>
      </c>
      <c r="G292" s="56" t="s">
        <v>771</v>
      </c>
      <c r="H292" s="58">
        <v>672.24</v>
      </c>
      <c r="I292" s="68">
        <v>1</v>
      </c>
      <c r="J292" s="58">
        <v>672.24</v>
      </c>
    </row>
    <row r="293" spans="1:21" ht="14.25">
      <c r="A293" s="64"/>
      <c r="B293" s="65"/>
      <c r="C293" s="65" t="s">
        <v>96</v>
      </c>
      <c r="D293" s="66"/>
      <c r="E293" s="45"/>
      <c r="F293" s="67">
        <v>3.38</v>
      </c>
      <c r="G293" s="56" t="s">
        <v>771</v>
      </c>
      <c r="H293" s="80">
        <v>40.56</v>
      </c>
      <c r="I293" s="68">
        <v>1</v>
      </c>
      <c r="J293" s="80">
        <v>40.56</v>
      </c>
      <c r="Q293" s="47">
        <v>40.56</v>
      </c>
    </row>
    <row r="294" spans="1:21" ht="14.25">
      <c r="A294" s="64"/>
      <c r="B294" s="65"/>
      <c r="C294" s="65" t="s">
        <v>90</v>
      </c>
      <c r="D294" s="66" t="s">
        <v>91</v>
      </c>
      <c r="E294" s="45">
        <v>80</v>
      </c>
      <c r="F294" s="67"/>
      <c r="G294" s="56"/>
      <c r="H294" s="58">
        <v>92.45</v>
      </c>
      <c r="I294" s="68">
        <v>80</v>
      </c>
      <c r="J294" s="58">
        <v>92.45</v>
      </c>
    </row>
    <row r="295" spans="1:21" ht="14.25">
      <c r="A295" s="64"/>
      <c r="B295" s="65"/>
      <c r="C295" s="65" t="s">
        <v>92</v>
      </c>
      <c r="D295" s="66" t="s">
        <v>91</v>
      </c>
      <c r="E295" s="45">
        <v>60</v>
      </c>
      <c r="F295" s="67"/>
      <c r="G295" s="56"/>
      <c r="H295" s="58">
        <v>69.34</v>
      </c>
      <c r="I295" s="68">
        <v>60</v>
      </c>
      <c r="J295" s="58">
        <v>69.34</v>
      </c>
    </row>
    <row r="296" spans="1:21" ht="14.25">
      <c r="A296" s="69"/>
      <c r="B296" s="70"/>
      <c r="C296" s="70" t="s">
        <v>93</v>
      </c>
      <c r="D296" s="71" t="s">
        <v>94</v>
      </c>
      <c r="E296" s="72">
        <v>0.65</v>
      </c>
      <c r="F296" s="73"/>
      <c r="G296" s="74" t="s">
        <v>771</v>
      </c>
      <c r="H296" s="75">
        <v>7.8000000000000007</v>
      </c>
      <c r="I296" s="76"/>
      <c r="J296" s="75"/>
    </row>
    <row r="297" spans="1:21" ht="15">
      <c r="C297" s="77" t="s">
        <v>95</v>
      </c>
      <c r="G297" s="263">
        <v>909.03</v>
      </c>
      <c r="H297" s="263"/>
      <c r="I297" s="263">
        <v>909.03</v>
      </c>
      <c r="J297" s="263"/>
      <c r="O297" s="79">
        <v>909.03</v>
      </c>
      <c r="P297" s="79">
        <v>909.03</v>
      </c>
    </row>
    <row r="298" spans="1:21" ht="42.75">
      <c r="A298" s="69" t="s">
        <v>561</v>
      </c>
      <c r="B298" s="70" t="s">
        <v>772</v>
      </c>
      <c r="C298" s="70" t="s">
        <v>783</v>
      </c>
      <c r="D298" s="71" t="s">
        <v>454</v>
      </c>
      <c r="E298" s="72">
        <v>3</v>
      </c>
      <c r="F298" s="73">
        <v>32.799999999999997</v>
      </c>
      <c r="G298" s="74" t="s">
        <v>98</v>
      </c>
      <c r="H298" s="75">
        <v>98.4</v>
      </c>
      <c r="I298" s="76">
        <v>1</v>
      </c>
      <c r="J298" s="75">
        <v>98.4</v>
      </c>
      <c r="R298" s="47">
        <v>0</v>
      </c>
      <c r="S298" s="47">
        <v>0</v>
      </c>
      <c r="T298" s="47">
        <v>0</v>
      </c>
      <c r="U298" s="47">
        <v>0</v>
      </c>
    </row>
    <row r="299" spans="1:21" ht="15">
      <c r="C299" s="77" t="s">
        <v>95</v>
      </c>
      <c r="G299" s="263">
        <v>98.4</v>
      </c>
      <c r="H299" s="263"/>
      <c r="I299" s="263">
        <v>98.4</v>
      </c>
      <c r="J299" s="263"/>
      <c r="O299" s="47">
        <v>98.4</v>
      </c>
      <c r="P299" s="47">
        <v>98.4</v>
      </c>
    </row>
    <row r="300" spans="1:21" ht="42.75">
      <c r="A300" s="69" t="s">
        <v>565</v>
      </c>
      <c r="B300" s="70" t="s">
        <v>784</v>
      </c>
      <c r="C300" s="70" t="s">
        <v>785</v>
      </c>
      <c r="D300" s="71" t="s">
        <v>454</v>
      </c>
      <c r="E300" s="72">
        <v>1</v>
      </c>
      <c r="F300" s="73"/>
      <c r="G300" s="74"/>
      <c r="H300" s="75"/>
      <c r="I300" s="76" t="s">
        <v>98</v>
      </c>
      <c r="J300" s="75"/>
      <c r="R300" s="47">
        <v>0</v>
      </c>
      <c r="S300" s="47">
        <v>0</v>
      </c>
      <c r="T300" s="47">
        <v>0</v>
      </c>
      <c r="U300" s="47">
        <v>0</v>
      </c>
    </row>
    <row r="301" spans="1:21" ht="15">
      <c r="C301" s="77" t="s">
        <v>95</v>
      </c>
      <c r="G301" s="263">
        <v>0</v>
      </c>
      <c r="H301" s="263"/>
      <c r="I301" s="263">
        <v>0</v>
      </c>
      <c r="J301" s="263"/>
      <c r="O301" s="47">
        <v>0</v>
      </c>
      <c r="P301" s="47">
        <v>0</v>
      </c>
    </row>
    <row r="302" spans="1:21" ht="42.75">
      <c r="A302" s="69" t="s">
        <v>569</v>
      </c>
      <c r="B302" s="70" t="s">
        <v>772</v>
      </c>
      <c r="C302" s="70" t="s">
        <v>786</v>
      </c>
      <c r="D302" s="71" t="s">
        <v>454</v>
      </c>
      <c r="E302" s="72">
        <v>1</v>
      </c>
      <c r="F302" s="73">
        <v>108.86</v>
      </c>
      <c r="G302" s="74" t="s">
        <v>98</v>
      </c>
      <c r="H302" s="75">
        <v>108.86</v>
      </c>
      <c r="I302" s="76">
        <v>1</v>
      </c>
      <c r="J302" s="75">
        <v>108.86</v>
      </c>
      <c r="R302" s="47">
        <v>0</v>
      </c>
      <c r="S302" s="47">
        <v>0</v>
      </c>
      <c r="T302" s="47">
        <v>0</v>
      </c>
      <c r="U302" s="47">
        <v>0</v>
      </c>
    </row>
    <row r="303" spans="1:21" ht="15">
      <c r="C303" s="77" t="s">
        <v>95</v>
      </c>
      <c r="G303" s="263">
        <v>108.86</v>
      </c>
      <c r="H303" s="263"/>
      <c r="I303" s="263">
        <v>108.86</v>
      </c>
      <c r="J303" s="263"/>
      <c r="O303" s="47">
        <v>108.86</v>
      </c>
      <c r="P303" s="47">
        <v>108.86</v>
      </c>
    </row>
    <row r="304" spans="1:21" ht="42.75">
      <c r="A304" s="69" t="s">
        <v>572</v>
      </c>
      <c r="B304" s="70" t="s">
        <v>772</v>
      </c>
      <c r="C304" s="70" t="s">
        <v>787</v>
      </c>
      <c r="D304" s="71" t="s">
        <v>454</v>
      </c>
      <c r="E304" s="72">
        <v>1</v>
      </c>
      <c r="F304" s="73">
        <v>197.9</v>
      </c>
      <c r="G304" s="74" t="s">
        <v>98</v>
      </c>
      <c r="H304" s="75">
        <v>197.9</v>
      </c>
      <c r="I304" s="76">
        <v>1</v>
      </c>
      <c r="J304" s="75">
        <v>197.9</v>
      </c>
      <c r="R304" s="47">
        <v>0</v>
      </c>
      <c r="S304" s="47">
        <v>0</v>
      </c>
      <c r="T304" s="47">
        <v>0</v>
      </c>
      <c r="U304" s="47">
        <v>0</v>
      </c>
    </row>
    <row r="305" spans="1:21" ht="15">
      <c r="C305" s="77" t="s">
        <v>95</v>
      </c>
      <c r="G305" s="263">
        <v>197.9</v>
      </c>
      <c r="H305" s="263"/>
      <c r="I305" s="263">
        <v>197.9</v>
      </c>
      <c r="J305" s="263"/>
      <c r="O305" s="47">
        <v>197.9</v>
      </c>
      <c r="P305" s="47">
        <v>197.9</v>
      </c>
    </row>
    <row r="306" spans="1:21" ht="42.75">
      <c r="A306" s="69" t="s">
        <v>576</v>
      </c>
      <c r="B306" s="70" t="s">
        <v>772</v>
      </c>
      <c r="C306" s="70" t="s">
        <v>788</v>
      </c>
      <c r="D306" s="71" t="s">
        <v>454</v>
      </c>
      <c r="E306" s="72">
        <v>1</v>
      </c>
      <c r="F306" s="73">
        <v>197.9</v>
      </c>
      <c r="G306" s="74" t="s">
        <v>98</v>
      </c>
      <c r="H306" s="75">
        <v>197.9</v>
      </c>
      <c r="I306" s="76">
        <v>1</v>
      </c>
      <c r="J306" s="75">
        <v>197.9</v>
      </c>
      <c r="R306" s="47">
        <v>0</v>
      </c>
      <c r="S306" s="47">
        <v>0</v>
      </c>
      <c r="T306" s="47">
        <v>0</v>
      </c>
      <c r="U306" s="47">
        <v>0</v>
      </c>
    </row>
    <row r="307" spans="1:21" ht="15">
      <c r="C307" s="77" t="s">
        <v>95</v>
      </c>
      <c r="G307" s="263">
        <v>197.9</v>
      </c>
      <c r="H307" s="263"/>
      <c r="I307" s="263">
        <v>197.9</v>
      </c>
      <c r="J307" s="263"/>
      <c r="O307" s="47">
        <v>197.9</v>
      </c>
      <c r="P307" s="47">
        <v>197.9</v>
      </c>
    </row>
    <row r="308" spans="1:21" ht="92.25">
      <c r="A308" s="64" t="s">
        <v>579</v>
      </c>
      <c r="B308" s="65" t="s">
        <v>166</v>
      </c>
      <c r="C308" s="65" t="s">
        <v>789</v>
      </c>
      <c r="D308" s="66" t="s">
        <v>779</v>
      </c>
      <c r="E308" s="45">
        <v>25</v>
      </c>
      <c r="F308" s="67"/>
      <c r="G308" s="56"/>
      <c r="H308" s="58"/>
      <c r="I308" s="68" t="s">
        <v>98</v>
      </c>
      <c r="J308" s="58"/>
      <c r="R308" s="47">
        <v>780.72</v>
      </c>
      <c r="S308" s="47">
        <v>780.72</v>
      </c>
      <c r="T308" s="47">
        <v>585.54</v>
      </c>
      <c r="U308" s="47">
        <v>585.54</v>
      </c>
    </row>
    <row r="309" spans="1:21" ht="14.25">
      <c r="A309" s="64"/>
      <c r="B309" s="65"/>
      <c r="C309" s="65" t="s">
        <v>88</v>
      </c>
      <c r="D309" s="66"/>
      <c r="E309" s="45"/>
      <c r="F309" s="67">
        <v>29.15</v>
      </c>
      <c r="G309" s="56" t="s">
        <v>771</v>
      </c>
      <c r="H309" s="58">
        <v>874.5</v>
      </c>
      <c r="I309" s="68">
        <v>1</v>
      </c>
      <c r="J309" s="58">
        <v>874.5</v>
      </c>
      <c r="Q309" s="47">
        <v>874.5</v>
      </c>
    </row>
    <row r="310" spans="1:21" ht="14.25">
      <c r="A310" s="64"/>
      <c r="B310" s="65"/>
      <c r="C310" s="65" t="s">
        <v>89</v>
      </c>
      <c r="D310" s="66"/>
      <c r="E310" s="45"/>
      <c r="F310" s="67">
        <v>55.46</v>
      </c>
      <c r="G310" s="56" t="s">
        <v>771</v>
      </c>
      <c r="H310" s="58">
        <v>1663.8</v>
      </c>
      <c r="I310" s="68">
        <v>1</v>
      </c>
      <c r="J310" s="58">
        <v>1663.8</v>
      </c>
    </row>
    <row r="311" spans="1:21" ht="14.25">
      <c r="A311" s="64"/>
      <c r="B311" s="65"/>
      <c r="C311" s="65" t="s">
        <v>96</v>
      </c>
      <c r="D311" s="66"/>
      <c r="E311" s="45"/>
      <c r="F311" s="67">
        <v>3.38</v>
      </c>
      <c r="G311" s="56" t="s">
        <v>771</v>
      </c>
      <c r="H311" s="80">
        <v>101.4</v>
      </c>
      <c r="I311" s="68">
        <v>1</v>
      </c>
      <c r="J311" s="80">
        <v>101.4</v>
      </c>
      <c r="Q311" s="47">
        <v>101.4</v>
      </c>
    </row>
    <row r="312" spans="1:21" ht="14.25">
      <c r="A312" s="64"/>
      <c r="B312" s="65"/>
      <c r="C312" s="65" t="s">
        <v>90</v>
      </c>
      <c r="D312" s="66" t="s">
        <v>91</v>
      </c>
      <c r="E312" s="45">
        <v>80</v>
      </c>
      <c r="F312" s="67"/>
      <c r="G312" s="56"/>
      <c r="H312" s="58">
        <v>780.72</v>
      </c>
      <c r="I312" s="68">
        <v>80</v>
      </c>
      <c r="J312" s="58">
        <v>780.72</v>
      </c>
    </row>
    <row r="313" spans="1:21" ht="14.25">
      <c r="A313" s="64"/>
      <c r="B313" s="65"/>
      <c r="C313" s="65" t="s">
        <v>92</v>
      </c>
      <c r="D313" s="66" t="s">
        <v>91</v>
      </c>
      <c r="E313" s="45">
        <v>60</v>
      </c>
      <c r="F313" s="67"/>
      <c r="G313" s="56"/>
      <c r="H313" s="58">
        <v>585.54</v>
      </c>
      <c r="I313" s="68">
        <v>60</v>
      </c>
      <c r="J313" s="58">
        <v>585.54</v>
      </c>
    </row>
    <row r="314" spans="1:21" ht="14.25">
      <c r="A314" s="69"/>
      <c r="B314" s="70"/>
      <c r="C314" s="70" t="s">
        <v>93</v>
      </c>
      <c r="D314" s="71" t="s">
        <v>94</v>
      </c>
      <c r="E314" s="72">
        <v>3.03</v>
      </c>
      <c r="F314" s="73"/>
      <c r="G314" s="74" t="s">
        <v>771</v>
      </c>
      <c r="H314" s="75">
        <v>90.899999999999991</v>
      </c>
      <c r="I314" s="76"/>
      <c r="J314" s="75"/>
    </row>
    <row r="315" spans="1:21" ht="15">
      <c r="C315" s="77" t="s">
        <v>95</v>
      </c>
      <c r="G315" s="263">
        <v>3904.5600000000004</v>
      </c>
      <c r="H315" s="263"/>
      <c r="I315" s="263">
        <v>3904.5600000000004</v>
      </c>
      <c r="J315" s="263"/>
      <c r="O315" s="79">
        <v>3904.5600000000004</v>
      </c>
      <c r="P315" s="79">
        <v>3904.5600000000004</v>
      </c>
    </row>
    <row r="316" spans="1:21" ht="42.75">
      <c r="A316" s="69" t="s">
        <v>583</v>
      </c>
      <c r="B316" s="70" t="s">
        <v>772</v>
      </c>
      <c r="C316" s="70" t="s">
        <v>790</v>
      </c>
      <c r="D316" s="71" t="s">
        <v>454</v>
      </c>
      <c r="E316" s="72">
        <v>3</v>
      </c>
      <c r="F316" s="73">
        <v>73.17</v>
      </c>
      <c r="G316" s="74" t="s">
        <v>98</v>
      </c>
      <c r="H316" s="75">
        <v>219.51</v>
      </c>
      <c r="I316" s="76">
        <v>1</v>
      </c>
      <c r="J316" s="75">
        <v>219.51</v>
      </c>
      <c r="R316" s="47">
        <v>0</v>
      </c>
      <c r="S316" s="47">
        <v>0</v>
      </c>
      <c r="T316" s="47">
        <v>0</v>
      </c>
      <c r="U316" s="47">
        <v>0</v>
      </c>
    </row>
    <row r="317" spans="1:21" ht="15">
      <c r="C317" s="77" t="s">
        <v>95</v>
      </c>
      <c r="G317" s="263">
        <v>219.51</v>
      </c>
      <c r="H317" s="263"/>
      <c r="I317" s="263">
        <v>219.51</v>
      </c>
      <c r="J317" s="263"/>
      <c r="O317" s="47">
        <v>219.51</v>
      </c>
      <c r="P317" s="47">
        <v>219.51</v>
      </c>
    </row>
    <row r="318" spans="1:21" ht="42.75">
      <c r="A318" s="69" t="s">
        <v>587</v>
      </c>
      <c r="B318" s="70" t="s">
        <v>772</v>
      </c>
      <c r="C318" s="70" t="s">
        <v>791</v>
      </c>
      <c r="D318" s="71" t="s">
        <v>454</v>
      </c>
      <c r="E318" s="72">
        <v>1</v>
      </c>
      <c r="F318" s="73">
        <v>113.15</v>
      </c>
      <c r="G318" s="74" t="s">
        <v>98</v>
      </c>
      <c r="H318" s="75">
        <v>113.15</v>
      </c>
      <c r="I318" s="76">
        <v>1</v>
      </c>
      <c r="J318" s="75">
        <v>113.15</v>
      </c>
      <c r="R318" s="47">
        <v>0</v>
      </c>
      <c r="S318" s="47">
        <v>0</v>
      </c>
      <c r="T318" s="47">
        <v>0</v>
      </c>
      <c r="U318" s="47">
        <v>0</v>
      </c>
    </row>
    <row r="319" spans="1:21" ht="15">
      <c r="C319" s="77" t="s">
        <v>95</v>
      </c>
      <c r="G319" s="263">
        <v>113.15</v>
      </c>
      <c r="H319" s="263"/>
      <c r="I319" s="263">
        <v>113.15</v>
      </c>
      <c r="J319" s="263"/>
      <c r="O319" s="47">
        <v>113.15</v>
      </c>
      <c r="P319" s="47">
        <v>113.15</v>
      </c>
    </row>
    <row r="320" spans="1:21" ht="42.75">
      <c r="A320" s="69" t="s">
        <v>597</v>
      </c>
      <c r="B320" s="70" t="s">
        <v>784</v>
      </c>
      <c r="C320" s="70" t="s">
        <v>792</v>
      </c>
      <c r="D320" s="71" t="s">
        <v>454</v>
      </c>
      <c r="E320" s="72">
        <v>1</v>
      </c>
      <c r="F320" s="73"/>
      <c r="G320" s="74"/>
      <c r="H320" s="75"/>
      <c r="I320" s="76" t="s">
        <v>98</v>
      </c>
      <c r="J320" s="75"/>
      <c r="R320" s="47">
        <v>0</v>
      </c>
      <c r="S320" s="47">
        <v>0</v>
      </c>
      <c r="T320" s="47">
        <v>0</v>
      </c>
      <c r="U320" s="47">
        <v>0</v>
      </c>
    </row>
    <row r="321" spans="1:21" ht="15">
      <c r="C321" s="77" t="s">
        <v>95</v>
      </c>
      <c r="G321" s="263">
        <v>0</v>
      </c>
      <c r="H321" s="263"/>
      <c r="I321" s="263">
        <v>0</v>
      </c>
      <c r="J321" s="263"/>
      <c r="O321" s="47">
        <v>0</v>
      </c>
      <c r="P321" s="47">
        <v>0</v>
      </c>
    </row>
    <row r="322" spans="1:21" ht="42.75">
      <c r="A322" s="69" t="s">
        <v>793</v>
      </c>
      <c r="B322" s="70" t="s">
        <v>772</v>
      </c>
      <c r="C322" s="70" t="s">
        <v>794</v>
      </c>
      <c r="D322" s="71" t="s">
        <v>454</v>
      </c>
      <c r="E322" s="72">
        <v>4</v>
      </c>
      <c r="F322" s="73">
        <v>197.9</v>
      </c>
      <c r="G322" s="74" t="s">
        <v>98</v>
      </c>
      <c r="H322" s="75">
        <v>791.6</v>
      </c>
      <c r="I322" s="76">
        <v>1</v>
      </c>
      <c r="J322" s="75">
        <v>791.6</v>
      </c>
      <c r="R322" s="47">
        <v>0</v>
      </c>
      <c r="S322" s="47">
        <v>0</v>
      </c>
      <c r="T322" s="47">
        <v>0</v>
      </c>
      <c r="U322" s="47">
        <v>0</v>
      </c>
    </row>
    <row r="323" spans="1:21" ht="15">
      <c r="C323" s="77" t="s">
        <v>95</v>
      </c>
      <c r="G323" s="263">
        <v>791.6</v>
      </c>
      <c r="H323" s="263"/>
      <c r="I323" s="263">
        <v>791.6</v>
      </c>
      <c r="J323" s="263"/>
      <c r="O323" s="47">
        <v>791.6</v>
      </c>
      <c r="P323" s="47">
        <v>791.6</v>
      </c>
    </row>
    <row r="324" spans="1:21" ht="42.75">
      <c r="A324" s="69" t="s">
        <v>795</v>
      </c>
      <c r="B324" s="70" t="s">
        <v>784</v>
      </c>
      <c r="C324" s="70" t="s">
        <v>796</v>
      </c>
      <c r="D324" s="71" t="s">
        <v>454</v>
      </c>
      <c r="E324" s="72">
        <v>1</v>
      </c>
      <c r="F324" s="73"/>
      <c r="G324" s="74"/>
      <c r="H324" s="75"/>
      <c r="I324" s="76" t="s">
        <v>98</v>
      </c>
      <c r="J324" s="75"/>
      <c r="R324" s="47">
        <v>0</v>
      </c>
      <c r="S324" s="47">
        <v>0</v>
      </c>
      <c r="T324" s="47">
        <v>0</v>
      </c>
      <c r="U324" s="47">
        <v>0</v>
      </c>
    </row>
    <row r="325" spans="1:21" ht="15">
      <c r="C325" s="77" t="s">
        <v>95</v>
      </c>
      <c r="G325" s="263">
        <v>0</v>
      </c>
      <c r="H325" s="263"/>
      <c r="I325" s="263">
        <v>0</v>
      </c>
      <c r="J325" s="263"/>
      <c r="O325" s="47">
        <v>0</v>
      </c>
      <c r="P325" s="47">
        <v>0</v>
      </c>
    </row>
    <row r="326" spans="1:21" ht="42.75">
      <c r="A326" s="69" t="s">
        <v>600</v>
      </c>
      <c r="B326" s="70" t="s">
        <v>784</v>
      </c>
      <c r="C326" s="70" t="s">
        <v>797</v>
      </c>
      <c r="D326" s="71" t="s">
        <v>454</v>
      </c>
      <c r="E326" s="72">
        <v>1</v>
      </c>
      <c r="F326" s="73"/>
      <c r="G326" s="74"/>
      <c r="H326" s="75"/>
      <c r="I326" s="76" t="s">
        <v>98</v>
      </c>
      <c r="J326" s="75"/>
      <c r="R326" s="47">
        <v>0</v>
      </c>
      <c r="S326" s="47">
        <v>0</v>
      </c>
      <c r="T326" s="47">
        <v>0</v>
      </c>
      <c r="U326" s="47">
        <v>0</v>
      </c>
    </row>
    <row r="327" spans="1:21" ht="15">
      <c r="C327" s="77" t="s">
        <v>95</v>
      </c>
      <c r="G327" s="263">
        <v>0</v>
      </c>
      <c r="H327" s="263"/>
      <c r="I327" s="263">
        <v>0</v>
      </c>
      <c r="J327" s="263"/>
      <c r="O327" s="47">
        <v>0</v>
      </c>
      <c r="P327" s="47">
        <v>0</v>
      </c>
    </row>
    <row r="328" spans="1:21" ht="28.5">
      <c r="A328" s="64" t="s">
        <v>603</v>
      </c>
      <c r="B328" s="65" t="s">
        <v>734</v>
      </c>
      <c r="C328" s="65" t="s">
        <v>735</v>
      </c>
      <c r="D328" s="66" t="s">
        <v>736</v>
      </c>
      <c r="E328" s="45">
        <v>0.02</v>
      </c>
      <c r="F328" s="67"/>
      <c r="G328" s="56"/>
      <c r="H328" s="58"/>
      <c r="I328" s="68" t="s">
        <v>98</v>
      </c>
      <c r="J328" s="58"/>
      <c r="R328" s="47">
        <v>9.81</v>
      </c>
      <c r="S328" s="47">
        <v>9.81</v>
      </c>
      <c r="T328" s="47">
        <v>5.71</v>
      </c>
      <c r="U328" s="47">
        <v>5.71</v>
      </c>
    </row>
    <row r="329" spans="1:21" ht="14.25">
      <c r="A329" s="64"/>
      <c r="B329" s="65"/>
      <c r="C329" s="65" t="s">
        <v>88</v>
      </c>
      <c r="D329" s="66"/>
      <c r="E329" s="45"/>
      <c r="F329" s="67">
        <v>475.27</v>
      </c>
      <c r="G329" s="56" t="s">
        <v>98</v>
      </c>
      <c r="H329" s="58">
        <v>9.51</v>
      </c>
      <c r="I329" s="68">
        <v>1</v>
      </c>
      <c r="J329" s="58">
        <v>9.51</v>
      </c>
      <c r="Q329" s="47">
        <v>9.51</v>
      </c>
    </row>
    <row r="330" spans="1:21" ht="14.25">
      <c r="A330" s="64"/>
      <c r="B330" s="65"/>
      <c r="C330" s="65" t="s">
        <v>89</v>
      </c>
      <c r="D330" s="66"/>
      <c r="E330" s="45"/>
      <c r="F330" s="67">
        <v>5.92</v>
      </c>
      <c r="G330" s="56" t="s">
        <v>98</v>
      </c>
      <c r="H330" s="58">
        <v>0.12</v>
      </c>
      <c r="I330" s="68">
        <v>1</v>
      </c>
      <c r="J330" s="58">
        <v>0.12</v>
      </c>
    </row>
    <row r="331" spans="1:21" ht="14.25">
      <c r="A331" s="64"/>
      <c r="B331" s="65"/>
      <c r="C331" s="65" t="s">
        <v>96</v>
      </c>
      <c r="D331" s="66"/>
      <c r="E331" s="45"/>
      <c r="F331" s="67">
        <v>0.68</v>
      </c>
      <c r="G331" s="56" t="s">
        <v>98</v>
      </c>
      <c r="H331" s="80">
        <v>0.01</v>
      </c>
      <c r="I331" s="68">
        <v>1</v>
      </c>
      <c r="J331" s="80">
        <v>0.01</v>
      </c>
      <c r="Q331" s="47">
        <v>0.01</v>
      </c>
    </row>
    <row r="332" spans="1:21" ht="14.25">
      <c r="A332" s="64"/>
      <c r="B332" s="65"/>
      <c r="C332" s="65" t="s">
        <v>97</v>
      </c>
      <c r="D332" s="66"/>
      <c r="E332" s="45"/>
      <c r="F332" s="67">
        <v>2045</v>
      </c>
      <c r="G332" s="56" t="s">
        <v>98</v>
      </c>
      <c r="H332" s="58">
        <v>40.9</v>
      </c>
      <c r="I332" s="68">
        <v>1</v>
      </c>
      <c r="J332" s="58">
        <v>40.9</v>
      </c>
    </row>
    <row r="333" spans="1:21" ht="14.25">
      <c r="A333" s="64"/>
      <c r="B333" s="65"/>
      <c r="C333" s="65" t="s">
        <v>90</v>
      </c>
      <c r="D333" s="66" t="s">
        <v>91</v>
      </c>
      <c r="E333" s="45">
        <v>103</v>
      </c>
      <c r="F333" s="67"/>
      <c r="G333" s="56"/>
      <c r="H333" s="58">
        <v>9.81</v>
      </c>
      <c r="I333" s="68">
        <v>103</v>
      </c>
      <c r="J333" s="58">
        <v>9.81</v>
      </c>
    </row>
    <row r="334" spans="1:21" ht="14.25">
      <c r="A334" s="64"/>
      <c r="B334" s="65"/>
      <c r="C334" s="65" t="s">
        <v>92</v>
      </c>
      <c r="D334" s="66" t="s">
        <v>91</v>
      </c>
      <c r="E334" s="45">
        <v>60</v>
      </c>
      <c r="F334" s="67"/>
      <c r="G334" s="56"/>
      <c r="H334" s="58">
        <v>5.71</v>
      </c>
      <c r="I334" s="68">
        <v>60</v>
      </c>
      <c r="J334" s="58">
        <v>5.71</v>
      </c>
    </row>
    <row r="335" spans="1:21" ht="14.25">
      <c r="A335" s="69"/>
      <c r="B335" s="70"/>
      <c r="C335" s="70" t="s">
        <v>93</v>
      </c>
      <c r="D335" s="71" t="s">
        <v>94</v>
      </c>
      <c r="E335" s="72">
        <v>52.4</v>
      </c>
      <c r="F335" s="73"/>
      <c r="G335" s="74" t="s">
        <v>98</v>
      </c>
      <c r="H335" s="75">
        <v>1.048</v>
      </c>
      <c r="I335" s="76"/>
      <c r="J335" s="75"/>
    </row>
    <row r="336" spans="1:21" ht="15">
      <c r="C336" s="77" t="s">
        <v>95</v>
      </c>
      <c r="G336" s="263">
        <v>66.05</v>
      </c>
      <c r="H336" s="263"/>
      <c r="I336" s="263">
        <v>66.05</v>
      </c>
      <c r="J336" s="263"/>
      <c r="O336" s="79">
        <v>66.05</v>
      </c>
      <c r="P336" s="79">
        <v>66.05</v>
      </c>
    </row>
    <row r="337" spans="1:21" ht="143.25">
      <c r="A337" s="64" t="s">
        <v>611</v>
      </c>
      <c r="B337" s="65" t="s">
        <v>167</v>
      </c>
      <c r="C337" s="65" t="s">
        <v>798</v>
      </c>
      <c r="D337" s="66" t="s">
        <v>799</v>
      </c>
      <c r="E337" s="45">
        <v>0.1</v>
      </c>
      <c r="F337" s="67"/>
      <c r="G337" s="56"/>
      <c r="H337" s="58"/>
      <c r="I337" s="68" t="s">
        <v>98</v>
      </c>
      <c r="J337" s="58"/>
      <c r="R337" s="47">
        <v>15.16</v>
      </c>
      <c r="S337" s="47">
        <v>15.16</v>
      </c>
      <c r="T337" s="47">
        <v>9.83</v>
      </c>
      <c r="U337" s="47">
        <v>9.83</v>
      </c>
    </row>
    <row r="338" spans="1:21" ht="14.25">
      <c r="A338" s="64"/>
      <c r="B338" s="65"/>
      <c r="C338" s="65" t="s">
        <v>88</v>
      </c>
      <c r="D338" s="66"/>
      <c r="E338" s="45"/>
      <c r="F338" s="67">
        <v>84.37</v>
      </c>
      <c r="G338" s="56" t="s">
        <v>451</v>
      </c>
      <c r="H338" s="58">
        <v>11.64</v>
      </c>
      <c r="I338" s="68">
        <v>1</v>
      </c>
      <c r="J338" s="58">
        <v>11.64</v>
      </c>
      <c r="Q338" s="47">
        <v>11.64</v>
      </c>
    </row>
    <row r="339" spans="1:21" ht="14.25">
      <c r="A339" s="64"/>
      <c r="B339" s="65"/>
      <c r="C339" s="65" t="s">
        <v>89</v>
      </c>
      <c r="D339" s="66"/>
      <c r="E339" s="45"/>
      <c r="F339" s="67">
        <v>19.690000000000001</v>
      </c>
      <c r="G339" s="56" t="s">
        <v>452</v>
      </c>
      <c r="H339" s="58">
        <v>2.95</v>
      </c>
      <c r="I339" s="68">
        <v>1</v>
      </c>
      <c r="J339" s="58">
        <v>2.95</v>
      </c>
    </row>
    <row r="340" spans="1:21" ht="14.25">
      <c r="A340" s="64"/>
      <c r="B340" s="65"/>
      <c r="C340" s="65" t="s">
        <v>96</v>
      </c>
      <c r="D340" s="66"/>
      <c r="E340" s="45"/>
      <c r="F340" s="67">
        <v>1.35</v>
      </c>
      <c r="G340" s="56" t="s">
        <v>452</v>
      </c>
      <c r="H340" s="80">
        <v>0.2</v>
      </c>
      <c r="I340" s="68">
        <v>1</v>
      </c>
      <c r="J340" s="80">
        <v>0.2</v>
      </c>
      <c r="Q340" s="47">
        <v>0.2</v>
      </c>
    </row>
    <row r="341" spans="1:21" ht="14.25">
      <c r="A341" s="64"/>
      <c r="B341" s="65"/>
      <c r="C341" s="65" t="s">
        <v>97</v>
      </c>
      <c r="D341" s="66"/>
      <c r="E341" s="45"/>
      <c r="F341" s="67">
        <v>1678.91</v>
      </c>
      <c r="G341" s="56" t="s">
        <v>98</v>
      </c>
      <c r="H341" s="58">
        <v>167.89</v>
      </c>
      <c r="I341" s="68">
        <v>1</v>
      </c>
      <c r="J341" s="58">
        <v>167.89</v>
      </c>
    </row>
    <row r="342" spans="1:21" ht="57">
      <c r="A342" s="64" t="s">
        <v>800</v>
      </c>
      <c r="B342" s="65" t="s">
        <v>801</v>
      </c>
      <c r="C342" s="65" t="s">
        <v>802</v>
      </c>
      <c r="D342" s="66" t="s">
        <v>803</v>
      </c>
      <c r="E342" s="45">
        <v>-1</v>
      </c>
      <c r="F342" s="67">
        <v>163.69999999999999</v>
      </c>
      <c r="G342" s="84" t="s">
        <v>98</v>
      </c>
      <c r="H342" s="58">
        <v>-163.69999999999999</v>
      </c>
      <c r="I342" s="68">
        <v>1</v>
      </c>
      <c r="J342" s="58">
        <v>-163.69999999999999</v>
      </c>
      <c r="R342" s="47">
        <v>0</v>
      </c>
      <c r="S342" s="47">
        <v>0</v>
      </c>
      <c r="T342" s="47">
        <v>0</v>
      </c>
      <c r="U342" s="47">
        <v>0</v>
      </c>
    </row>
    <row r="343" spans="1:21" ht="14.25">
      <c r="A343" s="64"/>
      <c r="B343" s="65"/>
      <c r="C343" s="65" t="s">
        <v>90</v>
      </c>
      <c r="D343" s="66" t="s">
        <v>91</v>
      </c>
      <c r="E343" s="45">
        <v>128</v>
      </c>
      <c r="F343" s="67"/>
      <c r="G343" s="56"/>
      <c r="H343" s="58">
        <v>15.16</v>
      </c>
      <c r="I343" s="68">
        <v>128</v>
      </c>
      <c r="J343" s="58">
        <v>15.16</v>
      </c>
    </row>
    <row r="344" spans="1:21" ht="14.25">
      <c r="A344" s="64"/>
      <c r="B344" s="65"/>
      <c r="C344" s="65" t="s">
        <v>92</v>
      </c>
      <c r="D344" s="66" t="s">
        <v>91</v>
      </c>
      <c r="E344" s="45">
        <v>83</v>
      </c>
      <c r="F344" s="67"/>
      <c r="G344" s="56"/>
      <c r="H344" s="58">
        <v>9.83</v>
      </c>
      <c r="I344" s="68">
        <v>83</v>
      </c>
      <c r="J344" s="58">
        <v>9.83</v>
      </c>
    </row>
    <row r="345" spans="1:21" ht="14.25">
      <c r="A345" s="69"/>
      <c r="B345" s="70"/>
      <c r="C345" s="70" t="s">
        <v>93</v>
      </c>
      <c r="D345" s="71" t="s">
        <v>94</v>
      </c>
      <c r="E345" s="72">
        <v>8.77</v>
      </c>
      <c r="F345" s="73"/>
      <c r="G345" s="74" t="s">
        <v>451</v>
      </c>
      <c r="H345" s="75">
        <v>1.2102599999999999</v>
      </c>
      <c r="I345" s="76"/>
      <c r="J345" s="75"/>
    </row>
    <row r="346" spans="1:21" ht="15">
      <c r="C346" s="77" t="s">
        <v>95</v>
      </c>
      <c r="G346" s="263">
        <v>43.769999999999982</v>
      </c>
      <c r="H346" s="263"/>
      <c r="I346" s="263">
        <v>43.77000000000001</v>
      </c>
      <c r="J346" s="263"/>
      <c r="O346" s="79">
        <v>43.769999999999982</v>
      </c>
      <c r="P346" s="79">
        <v>43.77000000000001</v>
      </c>
    </row>
    <row r="347" spans="1:21" ht="143.25">
      <c r="A347" s="64" t="s">
        <v>616</v>
      </c>
      <c r="B347" s="65" t="s">
        <v>167</v>
      </c>
      <c r="C347" s="65" t="s">
        <v>798</v>
      </c>
      <c r="D347" s="66" t="s">
        <v>799</v>
      </c>
      <c r="E347" s="45">
        <v>0.1</v>
      </c>
      <c r="F347" s="67"/>
      <c r="G347" s="56"/>
      <c r="H347" s="58"/>
      <c r="I347" s="68" t="s">
        <v>98</v>
      </c>
      <c r="J347" s="58"/>
      <c r="R347" s="47">
        <v>15.16</v>
      </c>
      <c r="S347" s="47">
        <v>15.16</v>
      </c>
      <c r="T347" s="47">
        <v>9.83</v>
      </c>
      <c r="U347" s="47">
        <v>9.83</v>
      </c>
    </row>
    <row r="348" spans="1:21" ht="14.25">
      <c r="A348" s="64"/>
      <c r="B348" s="65"/>
      <c r="C348" s="65" t="s">
        <v>88</v>
      </c>
      <c r="D348" s="66"/>
      <c r="E348" s="45"/>
      <c r="F348" s="67">
        <v>84.37</v>
      </c>
      <c r="G348" s="56" t="s">
        <v>451</v>
      </c>
      <c r="H348" s="58">
        <v>11.64</v>
      </c>
      <c r="I348" s="68">
        <v>1</v>
      </c>
      <c r="J348" s="58">
        <v>11.64</v>
      </c>
      <c r="Q348" s="47">
        <v>11.64</v>
      </c>
    </row>
    <row r="349" spans="1:21" ht="14.25">
      <c r="A349" s="64"/>
      <c r="B349" s="65"/>
      <c r="C349" s="65" t="s">
        <v>89</v>
      </c>
      <c r="D349" s="66"/>
      <c r="E349" s="45"/>
      <c r="F349" s="67">
        <v>19.690000000000001</v>
      </c>
      <c r="G349" s="56" t="s">
        <v>452</v>
      </c>
      <c r="H349" s="58">
        <v>2.95</v>
      </c>
      <c r="I349" s="68">
        <v>1</v>
      </c>
      <c r="J349" s="58">
        <v>2.95</v>
      </c>
    </row>
    <row r="350" spans="1:21" ht="14.25">
      <c r="A350" s="64"/>
      <c r="B350" s="65"/>
      <c r="C350" s="65" t="s">
        <v>96</v>
      </c>
      <c r="D350" s="66"/>
      <c r="E350" s="45"/>
      <c r="F350" s="67">
        <v>1.35</v>
      </c>
      <c r="G350" s="56" t="s">
        <v>452</v>
      </c>
      <c r="H350" s="80">
        <v>0.2</v>
      </c>
      <c r="I350" s="68">
        <v>1</v>
      </c>
      <c r="J350" s="80">
        <v>0.2</v>
      </c>
      <c r="Q350" s="47">
        <v>0.2</v>
      </c>
    </row>
    <row r="351" spans="1:21" ht="14.25">
      <c r="A351" s="64"/>
      <c r="B351" s="65"/>
      <c r="C351" s="65" t="s">
        <v>97</v>
      </c>
      <c r="D351" s="66"/>
      <c r="E351" s="45"/>
      <c r="F351" s="67">
        <v>1678.91</v>
      </c>
      <c r="G351" s="56" t="s">
        <v>98</v>
      </c>
      <c r="H351" s="58">
        <v>167.89</v>
      </c>
      <c r="I351" s="68">
        <v>1</v>
      </c>
      <c r="J351" s="58">
        <v>167.89</v>
      </c>
    </row>
    <row r="352" spans="1:21" ht="14.25">
      <c r="A352" s="64"/>
      <c r="B352" s="65"/>
      <c r="C352" s="65" t="s">
        <v>90</v>
      </c>
      <c r="D352" s="66" t="s">
        <v>91</v>
      </c>
      <c r="E352" s="45">
        <v>128</v>
      </c>
      <c r="F352" s="67"/>
      <c r="G352" s="56"/>
      <c r="H352" s="58">
        <v>15.16</v>
      </c>
      <c r="I352" s="68">
        <v>128</v>
      </c>
      <c r="J352" s="58">
        <v>15.16</v>
      </c>
    </row>
    <row r="353" spans="1:21" ht="14.25">
      <c r="A353" s="64"/>
      <c r="B353" s="65"/>
      <c r="C353" s="65" t="s">
        <v>92</v>
      </c>
      <c r="D353" s="66" t="s">
        <v>91</v>
      </c>
      <c r="E353" s="45">
        <v>83</v>
      </c>
      <c r="F353" s="67"/>
      <c r="G353" s="56"/>
      <c r="H353" s="58">
        <v>9.83</v>
      </c>
      <c r="I353" s="68">
        <v>83</v>
      </c>
      <c r="J353" s="58">
        <v>9.83</v>
      </c>
    </row>
    <row r="354" spans="1:21" ht="14.25">
      <c r="A354" s="69"/>
      <c r="B354" s="70"/>
      <c r="C354" s="70" t="s">
        <v>93</v>
      </c>
      <c r="D354" s="71" t="s">
        <v>94</v>
      </c>
      <c r="E354" s="72">
        <v>8.77</v>
      </c>
      <c r="F354" s="73"/>
      <c r="G354" s="74" t="s">
        <v>451</v>
      </c>
      <c r="H354" s="75">
        <v>1.2102599999999999</v>
      </c>
      <c r="I354" s="76"/>
      <c r="J354" s="75"/>
    </row>
    <row r="355" spans="1:21" ht="15">
      <c r="C355" s="77" t="s">
        <v>95</v>
      </c>
      <c r="G355" s="263">
        <v>207.46999999999997</v>
      </c>
      <c r="H355" s="263"/>
      <c r="I355" s="263">
        <v>207.47</v>
      </c>
      <c r="J355" s="263"/>
      <c r="O355" s="79">
        <v>207.46999999999997</v>
      </c>
      <c r="P355" s="79">
        <v>207.47</v>
      </c>
    </row>
    <row r="356" spans="1:21" ht="57">
      <c r="A356" s="69" t="s">
        <v>617</v>
      </c>
      <c r="B356" s="70" t="s">
        <v>772</v>
      </c>
      <c r="C356" s="70" t="s">
        <v>804</v>
      </c>
      <c r="D356" s="71" t="s">
        <v>454</v>
      </c>
      <c r="E356" s="72">
        <v>1</v>
      </c>
      <c r="F356" s="73">
        <v>4690.8599999999997</v>
      </c>
      <c r="G356" s="74" t="s">
        <v>98</v>
      </c>
      <c r="H356" s="75">
        <v>4690.8599999999997</v>
      </c>
      <c r="I356" s="76">
        <v>1</v>
      </c>
      <c r="J356" s="75">
        <v>4690.8599999999997</v>
      </c>
      <c r="R356" s="47">
        <v>0</v>
      </c>
      <c r="S356" s="47">
        <v>0</v>
      </c>
      <c r="T356" s="47">
        <v>0</v>
      </c>
      <c r="U356" s="47">
        <v>0</v>
      </c>
    </row>
    <row r="357" spans="1:21" ht="15">
      <c r="C357" s="77" t="s">
        <v>95</v>
      </c>
      <c r="G357" s="263">
        <v>4690.8599999999997</v>
      </c>
      <c r="H357" s="263"/>
      <c r="I357" s="263">
        <v>4690.8599999999997</v>
      </c>
      <c r="J357" s="263"/>
      <c r="O357" s="47">
        <v>4690.8599999999997</v>
      </c>
      <c r="P357" s="47">
        <v>4690.8599999999997</v>
      </c>
    </row>
    <row r="358" spans="1:21" ht="42.75">
      <c r="A358" s="69" t="s">
        <v>618</v>
      </c>
      <c r="B358" s="70" t="s">
        <v>772</v>
      </c>
      <c r="C358" s="70" t="s">
        <v>805</v>
      </c>
      <c r="D358" s="71" t="s">
        <v>454</v>
      </c>
      <c r="E358" s="72">
        <v>1</v>
      </c>
      <c r="F358" s="73">
        <v>531.15</v>
      </c>
      <c r="G358" s="74" t="s">
        <v>98</v>
      </c>
      <c r="H358" s="75">
        <v>531.15</v>
      </c>
      <c r="I358" s="76">
        <v>1</v>
      </c>
      <c r="J358" s="75">
        <v>531.15</v>
      </c>
      <c r="R358" s="47">
        <v>0</v>
      </c>
      <c r="S358" s="47">
        <v>0</v>
      </c>
      <c r="T358" s="47">
        <v>0</v>
      </c>
      <c r="U358" s="47">
        <v>0</v>
      </c>
    </row>
    <row r="359" spans="1:21" ht="15">
      <c r="C359" s="77" t="s">
        <v>95</v>
      </c>
      <c r="G359" s="263">
        <v>531.15</v>
      </c>
      <c r="H359" s="263"/>
      <c r="I359" s="263">
        <v>531.15</v>
      </c>
      <c r="J359" s="263"/>
      <c r="O359" s="47">
        <v>531.15</v>
      </c>
      <c r="P359" s="47">
        <v>531.15</v>
      </c>
    </row>
    <row r="360" spans="1:21" ht="42.75">
      <c r="A360" s="69" t="s">
        <v>619</v>
      </c>
      <c r="B360" s="70" t="s">
        <v>772</v>
      </c>
      <c r="C360" s="70" t="s">
        <v>806</v>
      </c>
      <c r="D360" s="71" t="s">
        <v>454</v>
      </c>
      <c r="E360" s="72">
        <v>1</v>
      </c>
      <c r="F360" s="73">
        <v>280.42</v>
      </c>
      <c r="G360" s="74" t="s">
        <v>98</v>
      </c>
      <c r="H360" s="75">
        <v>280.42</v>
      </c>
      <c r="I360" s="76">
        <v>1</v>
      </c>
      <c r="J360" s="75">
        <v>280.42</v>
      </c>
      <c r="R360" s="47">
        <v>0</v>
      </c>
      <c r="S360" s="47">
        <v>0</v>
      </c>
      <c r="T360" s="47">
        <v>0</v>
      </c>
      <c r="U360" s="47">
        <v>0</v>
      </c>
    </row>
    <row r="361" spans="1:21" ht="15">
      <c r="C361" s="77" t="s">
        <v>95</v>
      </c>
      <c r="G361" s="263">
        <v>280.42</v>
      </c>
      <c r="H361" s="263"/>
      <c r="I361" s="263">
        <v>280.42</v>
      </c>
      <c r="J361" s="263"/>
      <c r="O361" s="47">
        <v>280.42</v>
      </c>
      <c r="P361" s="47">
        <v>280.42</v>
      </c>
    </row>
    <row r="362" spans="1:21" ht="143.25">
      <c r="A362" s="64" t="s">
        <v>620</v>
      </c>
      <c r="B362" s="65" t="s">
        <v>168</v>
      </c>
      <c r="C362" s="65" t="s">
        <v>807</v>
      </c>
      <c r="D362" s="66" t="s">
        <v>799</v>
      </c>
      <c r="E362" s="45">
        <v>0.1</v>
      </c>
      <c r="F362" s="67"/>
      <c r="G362" s="56"/>
      <c r="H362" s="58"/>
      <c r="I362" s="68" t="s">
        <v>98</v>
      </c>
      <c r="J362" s="58"/>
      <c r="R362" s="47">
        <v>19.11</v>
      </c>
      <c r="S362" s="47">
        <v>19.11</v>
      </c>
      <c r="T362" s="47">
        <v>12.39</v>
      </c>
      <c r="U362" s="47">
        <v>12.39</v>
      </c>
    </row>
    <row r="363" spans="1:21" ht="14.25">
      <c r="A363" s="64"/>
      <c r="B363" s="65"/>
      <c r="C363" s="65" t="s">
        <v>88</v>
      </c>
      <c r="D363" s="66"/>
      <c r="E363" s="45"/>
      <c r="F363" s="67">
        <v>104.76</v>
      </c>
      <c r="G363" s="56" t="s">
        <v>451</v>
      </c>
      <c r="H363" s="58">
        <v>14.46</v>
      </c>
      <c r="I363" s="68">
        <v>1</v>
      </c>
      <c r="J363" s="58">
        <v>14.46</v>
      </c>
      <c r="Q363" s="47">
        <v>14.46</v>
      </c>
    </row>
    <row r="364" spans="1:21" ht="14.25">
      <c r="A364" s="64"/>
      <c r="B364" s="65"/>
      <c r="C364" s="65" t="s">
        <v>89</v>
      </c>
      <c r="D364" s="66"/>
      <c r="E364" s="45"/>
      <c r="F364" s="67">
        <v>61.24</v>
      </c>
      <c r="G364" s="56" t="s">
        <v>452</v>
      </c>
      <c r="H364" s="58">
        <v>9.19</v>
      </c>
      <c r="I364" s="68">
        <v>1</v>
      </c>
      <c r="J364" s="58">
        <v>9.19</v>
      </c>
    </row>
    <row r="365" spans="1:21" ht="14.25">
      <c r="A365" s="64"/>
      <c r="B365" s="65"/>
      <c r="C365" s="65" t="s">
        <v>96</v>
      </c>
      <c r="D365" s="66"/>
      <c r="E365" s="45"/>
      <c r="F365" s="67">
        <v>3.11</v>
      </c>
      <c r="G365" s="56" t="s">
        <v>452</v>
      </c>
      <c r="H365" s="80">
        <v>0.47</v>
      </c>
      <c r="I365" s="68">
        <v>1</v>
      </c>
      <c r="J365" s="80">
        <v>0.47</v>
      </c>
      <c r="Q365" s="47">
        <v>0.47</v>
      </c>
    </row>
    <row r="366" spans="1:21" ht="14.25">
      <c r="A366" s="64"/>
      <c r="B366" s="65"/>
      <c r="C366" s="65" t="s">
        <v>90</v>
      </c>
      <c r="D366" s="66" t="s">
        <v>91</v>
      </c>
      <c r="E366" s="45">
        <v>128</v>
      </c>
      <c r="F366" s="67"/>
      <c r="G366" s="56"/>
      <c r="H366" s="58">
        <v>19.11</v>
      </c>
      <c r="I366" s="68">
        <v>128</v>
      </c>
      <c r="J366" s="58">
        <v>19.11</v>
      </c>
    </row>
    <row r="367" spans="1:21" ht="14.25">
      <c r="A367" s="64"/>
      <c r="B367" s="65"/>
      <c r="C367" s="65" t="s">
        <v>92</v>
      </c>
      <c r="D367" s="66" t="s">
        <v>91</v>
      </c>
      <c r="E367" s="45">
        <v>83</v>
      </c>
      <c r="F367" s="67"/>
      <c r="G367" s="56"/>
      <c r="H367" s="58">
        <v>12.39</v>
      </c>
      <c r="I367" s="68">
        <v>83</v>
      </c>
      <c r="J367" s="58">
        <v>12.39</v>
      </c>
    </row>
    <row r="368" spans="1:21" ht="14.25">
      <c r="A368" s="69"/>
      <c r="B368" s="70"/>
      <c r="C368" s="70" t="s">
        <v>93</v>
      </c>
      <c r="D368" s="71" t="s">
        <v>94</v>
      </c>
      <c r="E368" s="72">
        <v>10.89</v>
      </c>
      <c r="F368" s="73"/>
      <c r="G368" s="74" t="s">
        <v>451</v>
      </c>
      <c r="H368" s="75">
        <v>1.50282</v>
      </c>
      <c r="I368" s="76"/>
      <c r="J368" s="75"/>
    </row>
    <row r="369" spans="1:21" ht="15">
      <c r="C369" s="77" t="s">
        <v>95</v>
      </c>
      <c r="G369" s="263">
        <v>55.15</v>
      </c>
      <c r="H369" s="263"/>
      <c r="I369" s="263">
        <v>55.15</v>
      </c>
      <c r="J369" s="263"/>
      <c r="O369" s="79">
        <v>55.15</v>
      </c>
      <c r="P369" s="79">
        <v>55.15</v>
      </c>
    </row>
    <row r="370" spans="1:21" ht="57">
      <c r="A370" s="69" t="s">
        <v>621</v>
      </c>
      <c r="B370" s="70" t="s">
        <v>772</v>
      </c>
      <c r="C370" s="70" t="s">
        <v>808</v>
      </c>
      <c r="D370" s="71" t="s">
        <v>454</v>
      </c>
      <c r="E370" s="72">
        <v>1</v>
      </c>
      <c r="F370" s="73">
        <v>23526.86</v>
      </c>
      <c r="G370" s="74" t="s">
        <v>98</v>
      </c>
      <c r="H370" s="75">
        <v>23526.86</v>
      </c>
      <c r="I370" s="76">
        <v>1</v>
      </c>
      <c r="J370" s="75">
        <v>23526.86</v>
      </c>
      <c r="R370" s="47">
        <v>0</v>
      </c>
      <c r="S370" s="47">
        <v>0</v>
      </c>
      <c r="T370" s="47">
        <v>0</v>
      </c>
      <c r="U370" s="47">
        <v>0</v>
      </c>
    </row>
    <row r="371" spans="1:21" ht="15">
      <c r="C371" s="77" t="s">
        <v>95</v>
      </c>
      <c r="G371" s="263">
        <v>23526.86</v>
      </c>
      <c r="H371" s="263"/>
      <c r="I371" s="263">
        <v>23526.86</v>
      </c>
      <c r="J371" s="263"/>
      <c r="O371" s="47">
        <v>23526.86</v>
      </c>
      <c r="P371" s="47">
        <v>23526.86</v>
      </c>
    </row>
    <row r="372" spans="1:21" ht="143.25">
      <c r="A372" s="64" t="s">
        <v>622</v>
      </c>
      <c r="B372" s="65" t="s">
        <v>169</v>
      </c>
      <c r="C372" s="65" t="s">
        <v>809</v>
      </c>
      <c r="D372" s="66" t="s">
        <v>799</v>
      </c>
      <c r="E372" s="45">
        <v>0.1</v>
      </c>
      <c r="F372" s="67"/>
      <c r="G372" s="56"/>
      <c r="H372" s="58"/>
      <c r="I372" s="68" t="s">
        <v>98</v>
      </c>
      <c r="J372" s="58"/>
      <c r="R372" s="47">
        <v>15.45</v>
      </c>
      <c r="S372" s="47">
        <v>15.45</v>
      </c>
      <c r="T372" s="47">
        <v>10.02</v>
      </c>
      <c r="U372" s="47">
        <v>10.02</v>
      </c>
    </row>
    <row r="373" spans="1:21" ht="14.25">
      <c r="A373" s="64"/>
      <c r="B373" s="65"/>
      <c r="C373" s="65" t="s">
        <v>88</v>
      </c>
      <c r="D373" s="66"/>
      <c r="E373" s="45"/>
      <c r="F373" s="67">
        <v>86.48</v>
      </c>
      <c r="G373" s="56" t="s">
        <v>451</v>
      </c>
      <c r="H373" s="58">
        <v>11.93</v>
      </c>
      <c r="I373" s="68">
        <v>1</v>
      </c>
      <c r="J373" s="58">
        <v>11.93</v>
      </c>
      <c r="Q373" s="47">
        <v>11.93</v>
      </c>
    </row>
    <row r="374" spans="1:21" ht="14.25">
      <c r="A374" s="64"/>
      <c r="B374" s="65"/>
      <c r="C374" s="65" t="s">
        <v>89</v>
      </c>
      <c r="D374" s="66"/>
      <c r="E374" s="45"/>
      <c r="F374" s="67">
        <v>14.78</v>
      </c>
      <c r="G374" s="56" t="s">
        <v>452</v>
      </c>
      <c r="H374" s="58">
        <v>2.2200000000000002</v>
      </c>
      <c r="I374" s="68">
        <v>1</v>
      </c>
      <c r="J374" s="58">
        <v>2.2200000000000002</v>
      </c>
    </row>
    <row r="375" spans="1:21" ht="14.25">
      <c r="A375" s="64"/>
      <c r="B375" s="65"/>
      <c r="C375" s="65" t="s">
        <v>96</v>
      </c>
      <c r="D375" s="66"/>
      <c r="E375" s="45"/>
      <c r="F375" s="67">
        <v>0.95</v>
      </c>
      <c r="G375" s="56" t="s">
        <v>452</v>
      </c>
      <c r="H375" s="80">
        <v>0.14000000000000001</v>
      </c>
      <c r="I375" s="68">
        <v>1</v>
      </c>
      <c r="J375" s="80">
        <v>0.14000000000000001</v>
      </c>
      <c r="Q375" s="47">
        <v>0.14000000000000001</v>
      </c>
    </row>
    <row r="376" spans="1:21" ht="14.25">
      <c r="A376" s="64"/>
      <c r="B376" s="65"/>
      <c r="C376" s="65" t="s">
        <v>97</v>
      </c>
      <c r="D376" s="66"/>
      <c r="E376" s="45"/>
      <c r="F376" s="67">
        <v>1108.06</v>
      </c>
      <c r="G376" s="56" t="s">
        <v>98</v>
      </c>
      <c r="H376" s="58">
        <v>110.81</v>
      </c>
      <c r="I376" s="68">
        <v>1</v>
      </c>
      <c r="J376" s="58">
        <v>110.81</v>
      </c>
    </row>
    <row r="377" spans="1:21" ht="14.25">
      <c r="A377" s="64" t="s">
        <v>810</v>
      </c>
      <c r="B377" s="65" t="s">
        <v>811</v>
      </c>
      <c r="C377" s="65" t="s">
        <v>812</v>
      </c>
      <c r="D377" s="66" t="s">
        <v>803</v>
      </c>
      <c r="E377" s="45">
        <v>-1</v>
      </c>
      <c r="F377" s="67">
        <v>101.7</v>
      </c>
      <c r="G377" s="84" t="s">
        <v>98</v>
      </c>
      <c r="H377" s="58">
        <v>-101.7</v>
      </c>
      <c r="I377" s="68">
        <v>1</v>
      </c>
      <c r="J377" s="58">
        <v>-101.7</v>
      </c>
      <c r="R377" s="47">
        <v>0</v>
      </c>
      <c r="S377" s="47">
        <v>0</v>
      </c>
      <c r="T377" s="47">
        <v>0</v>
      </c>
      <c r="U377" s="47">
        <v>0</v>
      </c>
    </row>
    <row r="378" spans="1:21" ht="14.25">
      <c r="A378" s="64"/>
      <c r="B378" s="65"/>
      <c r="C378" s="65" t="s">
        <v>90</v>
      </c>
      <c r="D378" s="66" t="s">
        <v>91</v>
      </c>
      <c r="E378" s="45">
        <v>128</v>
      </c>
      <c r="F378" s="67"/>
      <c r="G378" s="56"/>
      <c r="H378" s="58">
        <v>15.45</v>
      </c>
      <c r="I378" s="68">
        <v>128</v>
      </c>
      <c r="J378" s="58">
        <v>15.45</v>
      </c>
    </row>
    <row r="379" spans="1:21" ht="14.25">
      <c r="A379" s="64"/>
      <c r="B379" s="65"/>
      <c r="C379" s="65" t="s">
        <v>92</v>
      </c>
      <c r="D379" s="66" t="s">
        <v>91</v>
      </c>
      <c r="E379" s="45">
        <v>83</v>
      </c>
      <c r="F379" s="67"/>
      <c r="G379" s="56"/>
      <c r="H379" s="58">
        <v>10.02</v>
      </c>
      <c r="I379" s="68">
        <v>83</v>
      </c>
      <c r="J379" s="58">
        <v>10.02</v>
      </c>
    </row>
    <row r="380" spans="1:21" ht="14.25">
      <c r="A380" s="69"/>
      <c r="B380" s="70"/>
      <c r="C380" s="70" t="s">
        <v>93</v>
      </c>
      <c r="D380" s="71" t="s">
        <v>94</v>
      </c>
      <c r="E380" s="72">
        <v>8.99</v>
      </c>
      <c r="F380" s="73"/>
      <c r="G380" s="74" t="s">
        <v>451</v>
      </c>
      <c r="H380" s="75">
        <v>1.2406200000000001</v>
      </c>
      <c r="I380" s="76"/>
      <c r="J380" s="75"/>
    </row>
    <row r="381" spans="1:21" ht="15">
      <c r="C381" s="77" t="s">
        <v>95</v>
      </c>
      <c r="G381" s="263">
        <v>48.730000000000004</v>
      </c>
      <c r="H381" s="263"/>
      <c r="I381" s="263">
        <v>48.72999999999999</v>
      </c>
      <c r="J381" s="263"/>
      <c r="O381" s="79">
        <v>48.730000000000004</v>
      </c>
      <c r="P381" s="79">
        <v>48.72999999999999</v>
      </c>
    </row>
    <row r="382" spans="1:21" ht="85.5">
      <c r="A382" s="69" t="s">
        <v>623</v>
      </c>
      <c r="B382" s="70" t="s">
        <v>772</v>
      </c>
      <c r="C382" s="70" t="s">
        <v>813</v>
      </c>
      <c r="D382" s="71" t="s">
        <v>454</v>
      </c>
      <c r="E382" s="72">
        <v>1</v>
      </c>
      <c r="F382" s="73">
        <v>925.52</v>
      </c>
      <c r="G382" s="74" t="s">
        <v>98</v>
      </c>
      <c r="H382" s="75">
        <v>925.52</v>
      </c>
      <c r="I382" s="76">
        <v>1</v>
      </c>
      <c r="J382" s="75">
        <v>925.52</v>
      </c>
      <c r="R382" s="47">
        <v>0</v>
      </c>
      <c r="S382" s="47">
        <v>0</v>
      </c>
      <c r="T382" s="47">
        <v>0</v>
      </c>
      <c r="U382" s="47">
        <v>0</v>
      </c>
    </row>
    <row r="383" spans="1:21" ht="15">
      <c r="C383" s="77" t="s">
        <v>95</v>
      </c>
      <c r="G383" s="263">
        <v>925.52</v>
      </c>
      <c r="H383" s="263"/>
      <c r="I383" s="263">
        <v>925.52</v>
      </c>
      <c r="J383" s="263"/>
      <c r="O383" s="47">
        <v>925.52</v>
      </c>
      <c r="P383" s="47">
        <v>925.52</v>
      </c>
    </row>
    <row r="384" spans="1:21" ht="28.5">
      <c r="A384" s="69" t="s">
        <v>624</v>
      </c>
      <c r="B384" s="70" t="s">
        <v>772</v>
      </c>
      <c r="C384" s="70" t="s">
        <v>814</v>
      </c>
      <c r="D384" s="71" t="s">
        <v>454</v>
      </c>
      <c r="E384" s="72">
        <v>1</v>
      </c>
      <c r="F384" s="73">
        <v>37.24</v>
      </c>
      <c r="G384" s="74" t="s">
        <v>98</v>
      </c>
      <c r="H384" s="75">
        <v>37.24</v>
      </c>
      <c r="I384" s="76">
        <v>1</v>
      </c>
      <c r="J384" s="75">
        <v>37.24</v>
      </c>
      <c r="R384" s="47">
        <v>0</v>
      </c>
      <c r="S384" s="47">
        <v>0</v>
      </c>
      <c r="T384" s="47">
        <v>0</v>
      </c>
      <c r="U384" s="47">
        <v>0</v>
      </c>
    </row>
    <row r="385" spans="1:32" ht="15">
      <c r="C385" s="77" t="s">
        <v>95</v>
      </c>
      <c r="G385" s="263">
        <v>37.24</v>
      </c>
      <c r="H385" s="263"/>
      <c r="I385" s="263">
        <v>37.24</v>
      </c>
      <c r="J385" s="263"/>
      <c r="O385" s="47">
        <v>37.24</v>
      </c>
      <c r="P385" s="47">
        <v>37.24</v>
      </c>
    </row>
    <row r="386" spans="1:32" ht="143.25">
      <c r="A386" s="64" t="s">
        <v>631</v>
      </c>
      <c r="B386" s="65" t="s">
        <v>170</v>
      </c>
      <c r="C386" s="65" t="s">
        <v>815</v>
      </c>
      <c r="D386" s="66" t="s">
        <v>702</v>
      </c>
      <c r="E386" s="45">
        <v>0.1</v>
      </c>
      <c r="F386" s="67"/>
      <c r="G386" s="56"/>
      <c r="H386" s="58"/>
      <c r="I386" s="68" t="s">
        <v>98</v>
      </c>
      <c r="J386" s="58"/>
      <c r="R386" s="47">
        <v>11.89</v>
      </c>
      <c r="S386" s="47">
        <v>11.89</v>
      </c>
      <c r="T386" s="47">
        <v>7.71</v>
      </c>
      <c r="U386" s="47">
        <v>7.71</v>
      </c>
    </row>
    <row r="387" spans="1:32" ht="14.25">
      <c r="A387" s="64"/>
      <c r="B387" s="65"/>
      <c r="C387" s="65" t="s">
        <v>88</v>
      </c>
      <c r="D387" s="66"/>
      <c r="E387" s="45"/>
      <c r="F387" s="67">
        <v>67.34</v>
      </c>
      <c r="G387" s="56" t="s">
        <v>451</v>
      </c>
      <c r="H387" s="58">
        <v>9.2899999999999991</v>
      </c>
      <c r="I387" s="68">
        <v>1</v>
      </c>
      <c r="J387" s="58">
        <v>9.2899999999999991</v>
      </c>
      <c r="Q387" s="47">
        <v>9.2899999999999991</v>
      </c>
    </row>
    <row r="388" spans="1:32" ht="14.25">
      <c r="A388" s="64"/>
      <c r="B388" s="65"/>
      <c r="C388" s="65" t="s">
        <v>89</v>
      </c>
      <c r="D388" s="66"/>
      <c r="E388" s="45"/>
      <c r="F388" s="67">
        <v>0.2</v>
      </c>
      <c r="G388" s="56" t="s">
        <v>452</v>
      </c>
      <c r="H388" s="58">
        <v>0.03</v>
      </c>
      <c r="I388" s="68">
        <v>1</v>
      </c>
      <c r="J388" s="58">
        <v>0.03</v>
      </c>
    </row>
    <row r="389" spans="1:32" ht="14.25">
      <c r="A389" s="64"/>
      <c r="B389" s="65"/>
      <c r="C389" s="65" t="s">
        <v>97</v>
      </c>
      <c r="D389" s="66"/>
      <c r="E389" s="45"/>
      <c r="F389" s="67">
        <v>1445.43</v>
      </c>
      <c r="G389" s="56" t="s">
        <v>98</v>
      </c>
      <c r="H389" s="58">
        <v>144.54</v>
      </c>
      <c r="I389" s="68">
        <v>1</v>
      </c>
      <c r="J389" s="58">
        <v>144.54</v>
      </c>
    </row>
    <row r="390" spans="1:32" ht="57">
      <c r="A390" s="64" t="s">
        <v>816</v>
      </c>
      <c r="B390" s="65" t="s">
        <v>817</v>
      </c>
      <c r="C390" s="65" t="s">
        <v>818</v>
      </c>
      <c r="D390" s="66" t="s">
        <v>454</v>
      </c>
      <c r="E390" s="45">
        <v>-1</v>
      </c>
      <c r="F390" s="67">
        <v>143</v>
      </c>
      <c r="G390" s="84" t="s">
        <v>98</v>
      </c>
      <c r="H390" s="58">
        <v>-143</v>
      </c>
      <c r="I390" s="68">
        <v>1</v>
      </c>
      <c r="J390" s="58">
        <v>-143</v>
      </c>
      <c r="R390" s="47">
        <v>0</v>
      </c>
      <c r="S390" s="47">
        <v>0</v>
      </c>
      <c r="T390" s="47">
        <v>0</v>
      </c>
      <c r="U390" s="47">
        <v>0</v>
      </c>
    </row>
    <row r="391" spans="1:32" ht="14.25">
      <c r="A391" s="64"/>
      <c r="B391" s="65"/>
      <c r="C391" s="65" t="s">
        <v>90</v>
      </c>
      <c r="D391" s="66" t="s">
        <v>91</v>
      </c>
      <c r="E391" s="45">
        <v>128</v>
      </c>
      <c r="F391" s="67"/>
      <c r="G391" s="56"/>
      <c r="H391" s="58">
        <v>11.89</v>
      </c>
      <c r="I391" s="68">
        <v>128</v>
      </c>
      <c r="J391" s="58">
        <v>11.89</v>
      </c>
    </row>
    <row r="392" spans="1:32" ht="14.25">
      <c r="A392" s="64"/>
      <c r="B392" s="65"/>
      <c r="C392" s="65" t="s">
        <v>92</v>
      </c>
      <c r="D392" s="66" t="s">
        <v>91</v>
      </c>
      <c r="E392" s="45">
        <v>83</v>
      </c>
      <c r="F392" s="67"/>
      <c r="G392" s="56"/>
      <c r="H392" s="58">
        <v>7.71</v>
      </c>
      <c r="I392" s="68">
        <v>83</v>
      </c>
      <c r="J392" s="58">
        <v>7.71</v>
      </c>
    </row>
    <row r="393" spans="1:32" ht="14.25">
      <c r="A393" s="69"/>
      <c r="B393" s="70"/>
      <c r="C393" s="70" t="s">
        <v>93</v>
      </c>
      <c r="D393" s="71" t="s">
        <v>94</v>
      </c>
      <c r="E393" s="72">
        <v>7</v>
      </c>
      <c r="F393" s="73"/>
      <c r="G393" s="74" t="s">
        <v>451</v>
      </c>
      <c r="H393" s="75">
        <v>0.96599999999999986</v>
      </c>
      <c r="I393" s="76"/>
      <c r="J393" s="75"/>
    </row>
    <row r="394" spans="1:32" ht="15">
      <c r="C394" s="77" t="s">
        <v>95</v>
      </c>
      <c r="G394" s="263">
        <v>30.459999999999965</v>
      </c>
      <c r="H394" s="263"/>
      <c r="I394" s="263">
        <v>30.459999999999994</v>
      </c>
      <c r="J394" s="263"/>
      <c r="O394" s="79">
        <v>30.459999999999965</v>
      </c>
      <c r="P394" s="79">
        <v>30.459999999999994</v>
      </c>
    </row>
    <row r="395" spans="1:32" ht="71.25">
      <c r="A395" s="69" t="s">
        <v>819</v>
      </c>
      <c r="B395" s="70" t="s">
        <v>772</v>
      </c>
      <c r="C395" s="70" t="s">
        <v>820</v>
      </c>
      <c r="D395" s="71" t="s">
        <v>454</v>
      </c>
      <c r="E395" s="72">
        <v>1</v>
      </c>
      <c r="F395" s="73">
        <v>469.3</v>
      </c>
      <c r="G395" s="74" t="s">
        <v>98</v>
      </c>
      <c r="H395" s="75">
        <v>469.3</v>
      </c>
      <c r="I395" s="76">
        <v>1</v>
      </c>
      <c r="J395" s="75">
        <v>469.3</v>
      </c>
      <c r="R395" s="47">
        <v>0</v>
      </c>
      <c r="S395" s="47">
        <v>0</v>
      </c>
      <c r="T395" s="47">
        <v>0</v>
      </c>
      <c r="U395" s="47">
        <v>0</v>
      </c>
    </row>
    <row r="396" spans="1:32" ht="15">
      <c r="C396" s="77" t="s">
        <v>95</v>
      </c>
      <c r="G396" s="263">
        <v>469.3</v>
      </c>
      <c r="H396" s="263"/>
      <c r="I396" s="263">
        <v>469.3</v>
      </c>
      <c r="J396" s="263"/>
      <c r="O396" s="47">
        <v>469.3</v>
      </c>
      <c r="P396" s="47">
        <v>469.3</v>
      </c>
    </row>
    <row r="398" spans="1:32" ht="15">
      <c r="A398" s="261" t="s">
        <v>821</v>
      </c>
      <c r="B398" s="261"/>
      <c r="C398" s="261"/>
      <c r="D398" s="261"/>
      <c r="E398" s="261"/>
      <c r="F398" s="261"/>
      <c r="G398" s="263">
        <v>40522.78</v>
      </c>
      <c r="H398" s="263"/>
      <c r="I398" s="263">
        <v>40522.78</v>
      </c>
      <c r="J398" s="263"/>
      <c r="AF398" s="85" t="s">
        <v>821</v>
      </c>
    </row>
    <row r="402" spans="1:34" ht="15">
      <c r="A402" s="261" t="s">
        <v>822</v>
      </c>
      <c r="B402" s="261"/>
      <c r="C402" s="261"/>
      <c r="D402" s="261"/>
      <c r="E402" s="261"/>
      <c r="F402" s="261"/>
      <c r="G402" s="263">
        <v>57689.440000000002</v>
      </c>
      <c r="H402" s="263"/>
      <c r="I402" s="263">
        <v>57689.440000000002</v>
      </c>
      <c r="J402" s="263"/>
      <c r="AF402" s="85" t="s">
        <v>822</v>
      </c>
    </row>
    <row r="406" spans="1:34" ht="15" customHeight="1">
      <c r="A406" s="261" t="s">
        <v>823</v>
      </c>
      <c r="B406" s="261"/>
      <c r="C406" s="261"/>
      <c r="D406" s="261"/>
      <c r="E406" s="261"/>
      <c r="F406" s="261"/>
      <c r="G406" s="263">
        <v>57689.440000000002</v>
      </c>
      <c r="H406" s="263"/>
      <c r="I406" s="263">
        <v>57689.440000000002</v>
      </c>
      <c r="J406" s="263"/>
      <c r="AF406" s="85" t="s">
        <v>824</v>
      </c>
    </row>
    <row r="408" spans="1:34" ht="14.25">
      <c r="C408" s="260" t="s">
        <v>148</v>
      </c>
      <c r="D408" s="260"/>
      <c r="E408" s="260"/>
      <c r="F408" s="260"/>
      <c r="G408" s="260"/>
      <c r="H408" s="260"/>
      <c r="I408" s="262"/>
      <c r="J408" s="262"/>
      <c r="AH408" s="84" t="s">
        <v>148</v>
      </c>
    </row>
    <row r="409" spans="1:34" ht="14.25">
      <c r="C409" s="260" t="s">
        <v>149</v>
      </c>
      <c r="D409" s="260"/>
      <c r="E409" s="260"/>
      <c r="F409" s="260"/>
      <c r="G409" s="260"/>
      <c r="H409" s="260"/>
      <c r="I409" s="262">
        <v>50839.76</v>
      </c>
      <c r="J409" s="262"/>
      <c r="AH409" s="84" t="s">
        <v>149</v>
      </c>
    </row>
    <row r="410" spans="1:34" ht="14.25">
      <c r="C410" s="260" t="s">
        <v>150</v>
      </c>
      <c r="D410" s="260"/>
      <c r="E410" s="260"/>
      <c r="F410" s="260"/>
      <c r="G410" s="260"/>
      <c r="H410" s="260"/>
      <c r="I410" s="262">
        <v>6849.68</v>
      </c>
      <c r="J410" s="262"/>
      <c r="AH410" s="84" t="s">
        <v>150</v>
      </c>
    </row>
    <row r="411" spans="1:34" ht="14.25">
      <c r="C411" s="260" t="s">
        <v>151</v>
      </c>
      <c r="D411" s="260"/>
      <c r="E411" s="260"/>
      <c r="F411" s="260"/>
      <c r="G411" s="260"/>
      <c r="H411" s="260"/>
      <c r="I411" s="262"/>
      <c r="J411" s="262"/>
      <c r="AH411" s="84" t="s">
        <v>151</v>
      </c>
    </row>
    <row r="412" spans="1:34" ht="14.25">
      <c r="C412" s="260" t="s">
        <v>152</v>
      </c>
      <c r="D412" s="260"/>
      <c r="E412" s="260"/>
      <c r="F412" s="260"/>
      <c r="G412" s="260"/>
      <c r="H412" s="260"/>
      <c r="I412" s="262">
        <v>57689.440000000002</v>
      </c>
      <c r="J412" s="262"/>
      <c r="AH412" s="84" t="s">
        <v>152</v>
      </c>
    </row>
    <row r="413" spans="1:34" ht="14.25">
      <c r="C413" s="56"/>
      <c r="D413" s="56"/>
      <c r="E413" s="56"/>
      <c r="F413" s="56"/>
      <c r="G413" s="56"/>
      <c r="H413" s="56"/>
      <c r="I413" s="58"/>
      <c r="J413" s="58"/>
      <c r="AH413" s="84"/>
    </row>
    <row r="414" spans="1:34" ht="30">
      <c r="C414" s="85" t="s">
        <v>299</v>
      </c>
      <c r="D414" s="56"/>
      <c r="E414" s="56"/>
      <c r="F414" s="56"/>
      <c r="G414" s="56"/>
      <c r="H414" s="56"/>
      <c r="I414" s="58"/>
      <c r="J414" s="58"/>
      <c r="AH414" s="84"/>
    </row>
    <row r="415" spans="1:34" ht="14.25">
      <c r="C415" s="260" t="s">
        <v>300</v>
      </c>
      <c r="D415" s="260"/>
      <c r="E415" s="260"/>
      <c r="F415" s="260"/>
      <c r="G415" s="260"/>
      <c r="H415" s="260"/>
      <c r="I415" s="58"/>
      <c r="J415" s="58">
        <v>0</v>
      </c>
      <c r="AH415" s="84"/>
    </row>
    <row r="416" spans="1:34" ht="14.25">
      <c r="C416" s="260" t="s">
        <v>301</v>
      </c>
      <c r="D416" s="260"/>
      <c r="E416" s="260"/>
      <c r="F416" s="260"/>
      <c r="G416" s="260"/>
      <c r="H416" s="260"/>
      <c r="I416" s="58"/>
      <c r="J416" s="58">
        <v>360962.3</v>
      </c>
      <c r="AH416" s="84"/>
    </row>
    <row r="417" spans="1:34" ht="14.25">
      <c r="C417" s="260" t="s">
        <v>302</v>
      </c>
      <c r="D417" s="260"/>
      <c r="E417" s="260"/>
      <c r="F417" s="260"/>
      <c r="G417" s="260"/>
      <c r="H417" s="260"/>
      <c r="I417" s="58"/>
      <c r="J417" s="58">
        <v>48632.73</v>
      </c>
      <c r="AH417" s="84"/>
    </row>
    <row r="418" spans="1:34" ht="14.25">
      <c r="C418" s="260" t="s">
        <v>303</v>
      </c>
      <c r="D418" s="260"/>
      <c r="E418" s="260"/>
      <c r="F418" s="260"/>
      <c r="G418" s="260"/>
      <c r="H418" s="260"/>
      <c r="I418" s="58"/>
      <c r="J418" s="58">
        <v>0</v>
      </c>
      <c r="AH418" s="84"/>
    </row>
    <row r="419" spans="1:34" ht="15">
      <c r="C419" s="261" t="s">
        <v>152</v>
      </c>
      <c r="D419" s="261"/>
      <c r="E419" s="261"/>
      <c r="F419" s="261"/>
      <c r="G419" s="261"/>
      <c r="H419" s="261"/>
      <c r="I419" s="77"/>
      <c r="J419" s="77">
        <v>409595.02999999997</v>
      </c>
      <c r="AH419" s="84"/>
    </row>
    <row r="422" spans="1:34" ht="14.25">
      <c r="A422" s="258" t="s">
        <v>153</v>
      </c>
      <c r="B422" s="258"/>
      <c r="C422" s="87" t="s">
        <v>1</v>
      </c>
      <c r="D422" s="87"/>
      <c r="E422" s="87"/>
      <c r="F422" s="87"/>
      <c r="G422" s="87"/>
      <c r="H422" s="49" t="s">
        <v>1</v>
      </c>
      <c r="I422" s="49"/>
      <c r="J422" s="49"/>
    </row>
    <row r="423" spans="1:34" ht="14.25">
      <c r="A423" s="49"/>
      <c r="B423" s="49"/>
      <c r="C423" s="259" t="s">
        <v>62</v>
      </c>
      <c r="D423" s="259"/>
      <c r="E423" s="259"/>
      <c r="F423" s="259"/>
      <c r="G423" s="259"/>
      <c r="H423" s="49"/>
      <c r="I423" s="49"/>
      <c r="J423" s="49"/>
    </row>
    <row r="424" spans="1:34" ht="14.25">
      <c r="A424" s="49"/>
      <c r="B424" s="49"/>
      <c r="C424" s="49"/>
      <c r="D424" s="49"/>
      <c r="E424" s="49"/>
      <c r="F424" s="49"/>
      <c r="G424" s="49"/>
      <c r="H424" s="49"/>
      <c r="I424" s="49"/>
      <c r="J424" s="49"/>
    </row>
    <row r="425" spans="1:34" ht="14.25">
      <c r="A425" s="258" t="s">
        <v>154</v>
      </c>
      <c r="B425" s="258"/>
      <c r="C425" s="87" t="s">
        <v>1</v>
      </c>
      <c r="D425" s="87"/>
      <c r="E425" s="87"/>
      <c r="F425" s="87"/>
      <c r="G425" s="87"/>
      <c r="H425" s="49" t="s">
        <v>1</v>
      </c>
      <c r="I425" s="49"/>
      <c r="J425" s="49"/>
    </row>
    <row r="426" spans="1:34" ht="14.25">
      <c r="A426" s="49"/>
      <c r="B426" s="49"/>
      <c r="C426" s="259" t="s">
        <v>62</v>
      </c>
      <c r="D426" s="259"/>
      <c r="E426" s="259"/>
      <c r="F426" s="259"/>
      <c r="G426" s="259"/>
      <c r="H426" s="49"/>
      <c r="I426" s="49"/>
      <c r="J426" s="49"/>
    </row>
  </sheetData>
  <mergeCells count="227">
    <mergeCell ref="B7:E7"/>
    <mergeCell ref="G7:J7"/>
    <mergeCell ref="A10:J10"/>
    <mergeCell ref="A11:J11"/>
    <mergeCell ref="A13:J13"/>
    <mergeCell ref="A14:J14"/>
    <mergeCell ref="B3:E3"/>
    <mergeCell ref="G3:J3"/>
    <mergeCell ref="B4:E4"/>
    <mergeCell ref="G4:J4"/>
    <mergeCell ref="B6:E6"/>
    <mergeCell ref="G6:J6"/>
    <mergeCell ref="E27:G27"/>
    <mergeCell ref="A33:J33"/>
    <mergeCell ref="A35:J35"/>
    <mergeCell ref="G45:H45"/>
    <mergeCell ref="I45:J45"/>
    <mergeCell ref="G47:H47"/>
    <mergeCell ref="I47:J47"/>
    <mergeCell ref="A16:J16"/>
    <mergeCell ref="A18:J18"/>
    <mergeCell ref="A19:J19"/>
    <mergeCell ref="A21:J21"/>
    <mergeCell ref="E25:G25"/>
    <mergeCell ref="E26:G26"/>
    <mergeCell ref="G71:H71"/>
    <mergeCell ref="I71:J71"/>
    <mergeCell ref="G73:H73"/>
    <mergeCell ref="I73:J73"/>
    <mergeCell ref="G75:H75"/>
    <mergeCell ref="I75:J75"/>
    <mergeCell ref="G57:H57"/>
    <mergeCell ref="I57:J57"/>
    <mergeCell ref="G59:H59"/>
    <mergeCell ref="I59:J59"/>
    <mergeCell ref="G69:H69"/>
    <mergeCell ref="I69:J69"/>
    <mergeCell ref="G83:H83"/>
    <mergeCell ref="I83:J83"/>
    <mergeCell ref="G85:H85"/>
    <mergeCell ref="I85:J85"/>
    <mergeCell ref="G87:H87"/>
    <mergeCell ref="I87:J87"/>
    <mergeCell ref="G77:H77"/>
    <mergeCell ref="I77:J77"/>
    <mergeCell ref="G79:H79"/>
    <mergeCell ref="I79:J79"/>
    <mergeCell ref="G81:H81"/>
    <mergeCell ref="I81:J81"/>
    <mergeCell ref="G101:H101"/>
    <mergeCell ref="I101:J101"/>
    <mergeCell ref="G103:H103"/>
    <mergeCell ref="I103:J103"/>
    <mergeCell ref="G105:H105"/>
    <mergeCell ref="I105:J105"/>
    <mergeCell ref="G89:H89"/>
    <mergeCell ref="I89:J89"/>
    <mergeCell ref="G91:H91"/>
    <mergeCell ref="I91:J91"/>
    <mergeCell ref="G93:H93"/>
    <mergeCell ref="I93:J93"/>
    <mergeCell ref="G127:H127"/>
    <mergeCell ref="I127:J127"/>
    <mergeCell ref="G129:H129"/>
    <mergeCell ref="I129:J129"/>
    <mergeCell ref="G137:H137"/>
    <mergeCell ref="I137:J137"/>
    <mergeCell ref="G114:H114"/>
    <mergeCell ref="I114:J114"/>
    <mergeCell ref="G123:H123"/>
    <mergeCell ref="I123:J123"/>
    <mergeCell ref="G125:H125"/>
    <mergeCell ref="I125:J125"/>
    <mergeCell ref="G155:H155"/>
    <mergeCell ref="I155:J155"/>
    <mergeCell ref="G165:H165"/>
    <mergeCell ref="I165:J165"/>
    <mergeCell ref="G167:H167"/>
    <mergeCell ref="I167:J167"/>
    <mergeCell ref="A139:F139"/>
    <mergeCell ref="G139:H139"/>
    <mergeCell ref="I139:J139"/>
    <mergeCell ref="A143:J143"/>
    <mergeCell ref="G153:H153"/>
    <mergeCell ref="I153:J153"/>
    <mergeCell ref="G183:H183"/>
    <mergeCell ref="I183:J183"/>
    <mergeCell ref="G185:H185"/>
    <mergeCell ref="I185:J185"/>
    <mergeCell ref="G187:H187"/>
    <mergeCell ref="I187:J187"/>
    <mergeCell ref="G177:H177"/>
    <mergeCell ref="I177:J177"/>
    <mergeCell ref="G179:H179"/>
    <mergeCell ref="I179:J179"/>
    <mergeCell ref="G181:H181"/>
    <mergeCell ref="I181:J181"/>
    <mergeCell ref="G195:H195"/>
    <mergeCell ref="I195:J195"/>
    <mergeCell ref="G197:H197"/>
    <mergeCell ref="I197:J197"/>
    <mergeCell ref="G199:H199"/>
    <mergeCell ref="I199:J199"/>
    <mergeCell ref="G189:H189"/>
    <mergeCell ref="I189:J189"/>
    <mergeCell ref="G191:H191"/>
    <mergeCell ref="I191:J191"/>
    <mergeCell ref="G193:H193"/>
    <mergeCell ref="I193:J193"/>
    <mergeCell ref="G220:H220"/>
    <mergeCell ref="I220:J220"/>
    <mergeCell ref="G229:H229"/>
    <mergeCell ref="I229:J229"/>
    <mergeCell ref="G231:H231"/>
    <mergeCell ref="I231:J231"/>
    <mergeCell ref="G207:H207"/>
    <mergeCell ref="I207:J207"/>
    <mergeCell ref="G209:H209"/>
    <mergeCell ref="I209:J209"/>
    <mergeCell ref="G211:H211"/>
    <mergeCell ref="I211:J211"/>
    <mergeCell ref="A247:J247"/>
    <mergeCell ref="G255:H255"/>
    <mergeCell ref="I255:J255"/>
    <mergeCell ref="G257:H257"/>
    <mergeCell ref="I257:J257"/>
    <mergeCell ref="G265:H265"/>
    <mergeCell ref="I265:J265"/>
    <mergeCell ref="G233:H233"/>
    <mergeCell ref="I233:J233"/>
    <mergeCell ref="G241:H241"/>
    <mergeCell ref="I241:J241"/>
    <mergeCell ref="A243:F243"/>
    <mergeCell ref="G243:H243"/>
    <mergeCell ref="I243:J243"/>
    <mergeCell ref="G285:H285"/>
    <mergeCell ref="I285:J285"/>
    <mergeCell ref="G287:H287"/>
    <mergeCell ref="I287:J287"/>
    <mergeCell ref="G289:H289"/>
    <mergeCell ref="I289:J289"/>
    <mergeCell ref="G267:H267"/>
    <mergeCell ref="I267:J267"/>
    <mergeCell ref="G275:H275"/>
    <mergeCell ref="I275:J275"/>
    <mergeCell ref="G277:H277"/>
    <mergeCell ref="I277:J277"/>
    <mergeCell ref="G303:H303"/>
    <mergeCell ref="I303:J303"/>
    <mergeCell ref="G305:H305"/>
    <mergeCell ref="I305:J305"/>
    <mergeCell ref="G307:H307"/>
    <mergeCell ref="I307:J307"/>
    <mergeCell ref="G297:H297"/>
    <mergeCell ref="I297:J297"/>
    <mergeCell ref="G299:H299"/>
    <mergeCell ref="I299:J299"/>
    <mergeCell ref="G301:H301"/>
    <mergeCell ref="I301:J301"/>
    <mergeCell ref="G321:H321"/>
    <mergeCell ref="I321:J321"/>
    <mergeCell ref="G323:H323"/>
    <mergeCell ref="I323:J323"/>
    <mergeCell ref="G325:H325"/>
    <mergeCell ref="I325:J325"/>
    <mergeCell ref="G315:H315"/>
    <mergeCell ref="I315:J315"/>
    <mergeCell ref="G317:H317"/>
    <mergeCell ref="I317:J317"/>
    <mergeCell ref="G319:H319"/>
    <mergeCell ref="I319:J319"/>
    <mergeCell ref="G355:H355"/>
    <mergeCell ref="I355:J355"/>
    <mergeCell ref="G357:H357"/>
    <mergeCell ref="I357:J357"/>
    <mergeCell ref="G359:H359"/>
    <mergeCell ref="I359:J359"/>
    <mergeCell ref="G327:H327"/>
    <mergeCell ref="I327:J327"/>
    <mergeCell ref="G336:H336"/>
    <mergeCell ref="I336:J336"/>
    <mergeCell ref="G346:H346"/>
    <mergeCell ref="I346:J346"/>
    <mergeCell ref="G381:H381"/>
    <mergeCell ref="I381:J381"/>
    <mergeCell ref="G383:H383"/>
    <mergeCell ref="I383:J383"/>
    <mergeCell ref="G385:H385"/>
    <mergeCell ref="I385:J385"/>
    <mergeCell ref="G361:H361"/>
    <mergeCell ref="I361:J361"/>
    <mergeCell ref="G369:H369"/>
    <mergeCell ref="I369:J369"/>
    <mergeCell ref="G371:H371"/>
    <mergeCell ref="I371:J371"/>
    <mergeCell ref="A402:F402"/>
    <mergeCell ref="G402:H402"/>
    <mergeCell ref="I402:J402"/>
    <mergeCell ref="A406:F406"/>
    <mergeCell ref="G406:H406"/>
    <mergeCell ref="I406:J406"/>
    <mergeCell ref="G394:H394"/>
    <mergeCell ref="I394:J394"/>
    <mergeCell ref="G396:H396"/>
    <mergeCell ref="I396:J396"/>
    <mergeCell ref="A398:F398"/>
    <mergeCell ref="G398:H398"/>
    <mergeCell ref="I398:J398"/>
    <mergeCell ref="C411:H411"/>
    <mergeCell ref="I411:J411"/>
    <mergeCell ref="C412:H412"/>
    <mergeCell ref="I412:J412"/>
    <mergeCell ref="C408:H408"/>
    <mergeCell ref="I408:J408"/>
    <mergeCell ref="C409:H409"/>
    <mergeCell ref="I409:J409"/>
    <mergeCell ref="C410:H410"/>
    <mergeCell ref="I410:J410"/>
    <mergeCell ref="C419:H419"/>
    <mergeCell ref="A422:B422"/>
    <mergeCell ref="C423:G423"/>
    <mergeCell ref="A425:B425"/>
    <mergeCell ref="C426:G426"/>
    <mergeCell ref="C415:H415"/>
    <mergeCell ref="C416:H416"/>
    <mergeCell ref="C417:H417"/>
    <mergeCell ref="C418:H418"/>
  </mergeCells>
  <pageMargins left="0.4" right="0.2" top="0.2" bottom="0.4" header="0.2" footer="0.2"/>
  <pageSetup paperSize="9" scale="65" orientation="portrait" r:id="rId1"/>
  <headerFooter>
    <oddHeader>&amp;L&amp;8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H306"/>
  <sheetViews>
    <sheetView topLeftCell="A291" workbookViewId="0">
      <selection activeCell="A12" sqref="A12:XFD299"/>
    </sheetView>
  </sheetViews>
  <sheetFormatPr defaultRowHeight="12.75"/>
  <cols>
    <col min="1" max="1" width="5.7109375" style="1" customWidth="1"/>
    <col min="2" max="2" width="13.85546875" style="1" customWidth="1"/>
    <col min="3" max="3" width="40.7109375" style="1" customWidth="1"/>
    <col min="4" max="5" width="11.7109375" style="1" customWidth="1"/>
    <col min="6" max="10" width="12.7109375" style="1" customWidth="1"/>
    <col min="11" max="14" width="9.140625" style="1"/>
    <col min="15" max="30" width="0" style="1" hidden="1" customWidth="1"/>
    <col min="31" max="31" width="141.7109375" style="1" hidden="1" customWidth="1"/>
    <col min="32" max="32" width="93.7109375" style="1" hidden="1" customWidth="1"/>
    <col min="33" max="33" width="0" style="1" hidden="1" customWidth="1"/>
    <col min="34" max="34" width="101.7109375" style="1" hidden="1" customWidth="1"/>
    <col min="35" max="36" width="0" style="1" hidden="1" customWidth="1"/>
    <col min="37" max="256" width="9.140625" style="1"/>
    <col min="257" max="257" width="5.7109375" style="1" customWidth="1"/>
    <col min="258" max="258" width="11.7109375" style="1" customWidth="1"/>
    <col min="259" max="259" width="40.7109375" style="1" customWidth="1"/>
    <col min="260" max="261" width="11.7109375" style="1" customWidth="1"/>
    <col min="262" max="266" width="12.7109375" style="1" customWidth="1"/>
    <col min="267" max="270" width="9.140625" style="1"/>
    <col min="271" max="292" width="0" style="1" hidden="1" customWidth="1"/>
    <col min="293" max="512" width="9.140625" style="1"/>
    <col min="513" max="513" width="5.7109375" style="1" customWidth="1"/>
    <col min="514" max="514" width="11.7109375" style="1" customWidth="1"/>
    <col min="515" max="515" width="40.7109375" style="1" customWidth="1"/>
    <col min="516" max="517" width="11.7109375" style="1" customWidth="1"/>
    <col min="518" max="522" width="12.7109375" style="1" customWidth="1"/>
    <col min="523" max="526" width="9.140625" style="1"/>
    <col min="527" max="548" width="0" style="1" hidden="1" customWidth="1"/>
    <col min="549" max="768" width="9.140625" style="1"/>
    <col min="769" max="769" width="5.7109375" style="1" customWidth="1"/>
    <col min="770" max="770" width="11.7109375" style="1" customWidth="1"/>
    <col min="771" max="771" width="40.7109375" style="1" customWidth="1"/>
    <col min="772" max="773" width="11.7109375" style="1" customWidth="1"/>
    <col min="774" max="778" width="12.7109375" style="1" customWidth="1"/>
    <col min="779" max="782" width="9.140625" style="1"/>
    <col min="783" max="804" width="0" style="1" hidden="1" customWidth="1"/>
    <col min="805" max="1024" width="9.140625" style="1"/>
    <col min="1025" max="1025" width="5.7109375" style="1" customWidth="1"/>
    <col min="1026" max="1026" width="11.7109375" style="1" customWidth="1"/>
    <col min="1027" max="1027" width="40.7109375" style="1" customWidth="1"/>
    <col min="1028" max="1029" width="11.7109375" style="1" customWidth="1"/>
    <col min="1030" max="1034" width="12.7109375" style="1" customWidth="1"/>
    <col min="1035" max="1038" width="9.140625" style="1"/>
    <col min="1039" max="1060" width="0" style="1" hidden="1" customWidth="1"/>
    <col min="1061" max="1280" width="9.140625" style="1"/>
    <col min="1281" max="1281" width="5.7109375" style="1" customWidth="1"/>
    <col min="1282" max="1282" width="11.7109375" style="1" customWidth="1"/>
    <col min="1283" max="1283" width="40.7109375" style="1" customWidth="1"/>
    <col min="1284" max="1285" width="11.7109375" style="1" customWidth="1"/>
    <col min="1286" max="1290" width="12.7109375" style="1" customWidth="1"/>
    <col min="1291" max="1294" width="9.140625" style="1"/>
    <col min="1295" max="1316" width="0" style="1" hidden="1" customWidth="1"/>
    <col min="1317" max="1536" width="9.140625" style="1"/>
    <col min="1537" max="1537" width="5.7109375" style="1" customWidth="1"/>
    <col min="1538" max="1538" width="11.7109375" style="1" customWidth="1"/>
    <col min="1539" max="1539" width="40.7109375" style="1" customWidth="1"/>
    <col min="1540" max="1541" width="11.7109375" style="1" customWidth="1"/>
    <col min="1542" max="1546" width="12.7109375" style="1" customWidth="1"/>
    <col min="1547" max="1550" width="9.140625" style="1"/>
    <col min="1551" max="1572" width="0" style="1" hidden="1" customWidth="1"/>
    <col min="1573" max="1792" width="9.140625" style="1"/>
    <col min="1793" max="1793" width="5.7109375" style="1" customWidth="1"/>
    <col min="1794" max="1794" width="11.7109375" style="1" customWidth="1"/>
    <col min="1795" max="1795" width="40.7109375" style="1" customWidth="1"/>
    <col min="1796" max="1797" width="11.7109375" style="1" customWidth="1"/>
    <col min="1798" max="1802" width="12.7109375" style="1" customWidth="1"/>
    <col min="1803" max="1806" width="9.140625" style="1"/>
    <col min="1807" max="1828" width="0" style="1" hidden="1" customWidth="1"/>
    <col min="1829" max="2048" width="9.140625" style="1"/>
    <col min="2049" max="2049" width="5.7109375" style="1" customWidth="1"/>
    <col min="2050" max="2050" width="11.7109375" style="1" customWidth="1"/>
    <col min="2051" max="2051" width="40.7109375" style="1" customWidth="1"/>
    <col min="2052" max="2053" width="11.7109375" style="1" customWidth="1"/>
    <col min="2054" max="2058" width="12.7109375" style="1" customWidth="1"/>
    <col min="2059" max="2062" width="9.140625" style="1"/>
    <col min="2063" max="2084" width="0" style="1" hidden="1" customWidth="1"/>
    <col min="2085" max="2304" width="9.140625" style="1"/>
    <col min="2305" max="2305" width="5.7109375" style="1" customWidth="1"/>
    <col min="2306" max="2306" width="11.7109375" style="1" customWidth="1"/>
    <col min="2307" max="2307" width="40.7109375" style="1" customWidth="1"/>
    <col min="2308" max="2309" width="11.7109375" style="1" customWidth="1"/>
    <col min="2310" max="2314" width="12.7109375" style="1" customWidth="1"/>
    <col min="2315" max="2318" width="9.140625" style="1"/>
    <col min="2319" max="2340" width="0" style="1" hidden="1" customWidth="1"/>
    <col min="2341" max="2560" width="9.140625" style="1"/>
    <col min="2561" max="2561" width="5.7109375" style="1" customWidth="1"/>
    <col min="2562" max="2562" width="11.7109375" style="1" customWidth="1"/>
    <col min="2563" max="2563" width="40.7109375" style="1" customWidth="1"/>
    <col min="2564" max="2565" width="11.7109375" style="1" customWidth="1"/>
    <col min="2566" max="2570" width="12.7109375" style="1" customWidth="1"/>
    <col min="2571" max="2574" width="9.140625" style="1"/>
    <col min="2575" max="2596" width="0" style="1" hidden="1" customWidth="1"/>
    <col min="2597" max="2816" width="9.140625" style="1"/>
    <col min="2817" max="2817" width="5.7109375" style="1" customWidth="1"/>
    <col min="2818" max="2818" width="11.7109375" style="1" customWidth="1"/>
    <col min="2819" max="2819" width="40.7109375" style="1" customWidth="1"/>
    <col min="2820" max="2821" width="11.7109375" style="1" customWidth="1"/>
    <col min="2822" max="2826" width="12.7109375" style="1" customWidth="1"/>
    <col min="2827" max="2830" width="9.140625" style="1"/>
    <col min="2831" max="2852" width="0" style="1" hidden="1" customWidth="1"/>
    <col min="2853" max="3072" width="9.140625" style="1"/>
    <col min="3073" max="3073" width="5.7109375" style="1" customWidth="1"/>
    <col min="3074" max="3074" width="11.7109375" style="1" customWidth="1"/>
    <col min="3075" max="3075" width="40.7109375" style="1" customWidth="1"/>
    <col min="3076" max="3077" width="11.7109375" style="1" customWidth="1"/>
    <col min="3078" max="3082" width="12.7109375" style="1" customWidth="1"/>
    <col min="3083" max="3086" width="9.140625" style="1"/>
    <col min="3087" max="3108" width="0" style="1" hidden="1" customWidth="1"/>
    <col min="3109" max="3328" width="9.140625" style="1"/>
    <col min="3329" max="3329" width="5.7109375" style="1" customWidth="1"/>
    <col min="3330" max="3330" width="11.7109375" style="1" customWidth="1"/>
    <col min="3331" max="3331" width="40.7109375" style="1" customWidth="1"/>
    <col min="3332" max="3333" width="11.7109375" style="1" customWidth="1"/>
    <col min="3334" max="3338" width="12.7109375" style="1" customWidth="1"/>
    <col min="3339" max="3342" width="9.140625" style="1"/>
    <col min="3343" max="3364" width="0" style="1" hidden="1" customWidth="1"/>
    <col min="3365" max="3584" width="9.140625" style="1"/>
    <col min="3585" max="3585" width="5.7109375" style="1" customWidth="1"/>
    <col min="3586" max="3586" width="11.7109375" style="1" customWidth="1"/>
    <col min="3587" max="3587" width="40.7109375" style="1" customWidth="1"/>
    <col min="3588" max="3589" width="11.7109375" style="1" customWidth="1"/>
    <col min="3590" max="3594" width="12.7109375" style="1" customWidth="1"/>
    <col min="3595" max="3598" width="9.140625" style="1"/>
    <col min="3599" max="3620" width="0" style="1" hidden="1" customWidth="1"/>
    <col min="3621" max="3840" width="9.140625" style="1"/>
    <col min="3841" max="3841" width="5.7109375" style="1" customWidth="1"/>
    <col min="3842" max="3842" width="11.7109375" style="1" customWidth="1"/>
    <col min="3843" max="3843" width="40.7109375" style="1" customWidth="1"/>
    <col min="3844" max="3845" width="11.7109375" style="1" customWidth="1"/>
    <col min="3846" max="3850" width="12.7109375" style="1" customWidth="1"/>
    <col min="3851" max="3854" width="9.140625" style="1"/>
    <col min="3855" max="3876" width="0" style="1" hidden="1" customWidth="1"/>
    <col min="3877" max="4096" width="9.140625" style="1"/>
    <col min="4097" max="4097" width="5.7109375" style="1" customWidth="1"/>
    <col min="4098" max="4098" width="11.7109375" style="1" customWidth="1"/>
    <col min="4099" max="4099" width="40.7109375" style="1" customWidth="1"/>
    <col min="4100" max="4101" width="11.7109375" style="1" customWidth="1"/>
    <col min="4102" max="4106" width="12.7109375" style="1" customWidth="1"/>
    <col min="4107" max="4110" width="9.140625" style="1"/>
    <col min="4111" max="4132" width="0" style="1" hidden="1" customWidth="1"/>
    <col min="4133" max="4352" width="9.140625" style="1"/>
    <col min="4353" max="4353" width="5.7109375" style="1" customWidth="1"/>
    <col min="4354" max="4354" width="11.7109375" style="1" customWidth="1"/>
    <col min="4355" max="4355" width="40.7109375" style="1" customWidth="1"/>
    <col min="4356" max="4357" width="11.7109375" style="1" customWidth="1"/>
    <col min="4358" max="4362" width="12.7109375" style="1" customWidth="1"/>
    <col min="4363" max="4366" width="9.140625" style="1"/>
    <col min="4367" max="4388" width="0" style="1" hidden="1" customWidth="1"/>
    <col min="4389" max="4608" width="9.140625" style="1"/>
    <col min="4609" max="4609" width="5.7109375" style="1" customWidth="1"/>
    <col min="4610" max="4610" width="11.7109375" style="1" customWidth="1"/>
    <col min="4611" max="4611" width="40.7109375" style="1" customWidth="1"/>
    <col min="4612" max="4613" width="11.7109375" style="1" customWidth="1"/>
    <col min="4614" max="4618" width="12.7109375" style="1" customWidth="1"/>
    <col min="4619" max="4622" width="9.140625" style="1"/>
    <col min="4623" max="4644" width="0" style="1" hidden="1" customWidth="1"/>
    <col min="4645" max="4864" width="9.140625" style="1"/>
    <col min="4865" max="4865" width="5.7109375" style="1" customWidth="1"/>
    <col min="4866" max="4866" width="11.7109375" style="1" customWidth="1"/>
    <col min="4867" max="4867" width="40.7109375" style="1" customWidth="1"/>
    <col min="4868" max="4869" width="11.7109375" style="1" customWidth="1"/>
    <col min="4870" max="4874" width="12.7109375" style="1" customWidth="1"/>
    <col min="4875" max="4878" width="9.140625" style="1"/>
    <col min="4879" max="4900" width="0" style="1" hidden="1" customWidth="1"/>
    <col min="4901" max="5120" width="9.140625" style="1"/>
    <col min="5121" max="5121" width="5.7109375" style="1" customWidth="1"/>
    <col min="5122" max="5122" width="11.7109375" style="1" customWidth="1"/>
    <col min="5123" max="5123" width="40.7109375" style="1" customWidth="1"/>
    <col min="5124" max="5125" width="11.7109375" style="1" customWidth="1"/>
    <col min="5126" max="5130" width="12.7109375" style="1" customWidth="1"/>
    <col min="5131" max="5134" width="9.140625" style="1"/>
    <col min="5135" max="5156" width="0" style="1" hidden="1" customWidth="1"/>
    <col min="5157" max="5376" width="9.140625" style="1"/>
    <col min="5377" max="5377" width="5.7109375" style="1" customWidth="1"/>
    <col min="5378" max="5378" width="11.7109375" style="1" customWidth="1"/>
    <col min="5379" max="5379" width="40.7109375" style="1" customWidth="1"/>
    <col min="5380" max="5381" width="11.7109375" style="1" customWidth="1"/>
    <col min="5382" max="5386" width="12.7109375" style="1" customWidth="1"/>
    <col min="5387" max="5390" width="9.140625" style="1"/>
    <col min="5391" max="5412" width="0" style="1" hidden="1" customWidth="1"/>
    <col min="5413" max="5632" width="9.140625" style="1"/>
    <col min="5633" max="5633" width="5.7109375" style="1" customWidth="1"/>
    <col min="5634" max="5634" width="11.7109375" style="1" customWidth="1"/>
    <col min="5635" max="5635" width="40.7109375" style="1" customWidth="1"/>
    <col min="5636" max="5637" width="11.7109375" style="1" customWidth="1"/>
    <col min="5638" max="5642" width="12.7109375" style="1" customWidth="1"/>
    <col min="5643" max="5646" width="9.140625" style="1"/>
    <col min="5647" max="5668" width="0" style="1" hidden="1" customWidth="1"/>
    <col min="5669" max="5888" width="9.140625" style="1"/>
    <col min="5889" max="5889" width="5.7109375" style="1" customWidth="1"/>
    <col min="5890" max="5890" width="11.7109375" style="1" customWidth="1"/>
    <col min="5891" max="5891" width="40.7109375" style="1" customWidth="1"/>
    <col min="5892" max="5893" width="11.7109375" style="1" customWidth="1"/>
    <col min="5894" max="5898" width="12.7109375" style="1" customWidth="1"/>
    <col min="5899" max="5902" width="9.140625" style="1"/>
    <col min="5903" max="5924" width="0" style="1" hidden="1" customWidth="1"/>
    <col min="5925" max="6144" width="9.140625" style="1"/>
    <col min="6145" max="6145" width="5.7109375" style="1" customWidth="1"/>
    <col min="6146" max="6146" width="11.7109375" style="1" customWidth="1"/>
    <col min="6147" max="6147" width="40.7109375" style="1" customWidth="1"/>
    <col min="6148" max="6149" width="11.7109375" style="1" customWidth="1"/>
    <col min="6150" max="6154" width="12.7109375" style="1" customWidth="1"/>
    <col min="6155" max="6158" width="9.140625" style="1"/>
    <col min="6159" max="6180" width="0" style="1" hidden="1" customWidth="1"/>
    <col min="6181" max="6400" width="9.140625" style="1"/>
    <col min="6401" max="6401" width="5.7109375" style="1" customWidth="1"/>
    <col min="6402" max="6402" width="11.7109375" style="1" customWidth="1"/>
    <col min="6403" max="6403" width="40.7109375" style="1" customWidth="1"/>
    <col min="6404" max="6405" width="11.7109375" style="1" customWidth="1"/>
    <col min="6406" max="6410" width="12.7109375" style="1" customWidth="1"/>
    <col min="6411" max="6414" width="9.140625" style="1"/>
    <col min="6415" max="6436" width="0" style="1" hidden="1" customWidth="1"/>
    <col min="6437" max="6656" width="9.140625" style="1"/>
    <col min="6657" max="6657" width="5.7109375" style="1" customWidth="1"/>
    <col min="6658" max="6658" width="11.7109375" style="1" customWidth="1"/>
    <col min="6659" max="6659" width="40.7109375" style="1" customWidth="1"/>
    <col min="6660" max="6661" width="11.7109375" style="1" customWidth="1"/>
    <col min="6662" max="6666" width="12.7109375" style="1" customWidth="1"/>
    <col min="6667" max="6670" width="9.140625" style="1"/>
    <col min="6671" max="6692" width="0" style="1" hidden="1" customWidth="1"/>
    <col min="6693" max="6912" width="9.140625" style="1"/>
    <col min="6913" max="6913" width="5.7109375" style="1" customWidth="1"/>
    <col min="6914" max="6914" width="11.7109375" style="1" customWidth="1"/>
    <col min="6915" max="6915" width="40.7109375" style="1" customWidth="1"/>
    <col min="6916" max="6917" width="11.7109375" style="1" customWidth="1"/>
    <col min="6918" max="6922" width="12.7109375" style="1" customWidth="1"/>
    <col min="6923" max="6926" width="9.140625" style="1"/>
    <col min="6927" max="6948" width="0" style="1" hidden="1" customWidth="1"/>
    <col min="6949" max="7168" width="9.140625" style="1"/>
    <col min="7169" max="7169" width="5.7109375" style="1" customWidth="1"/>
    <col min="7170" max="7170" width="11.7109375" style="1" customWidth="1"/>
    <col min="7171" max="7171" width="40.7109375" style="1" customWidth="1"/>
    <col min="7172" max="7173" width="11.7109375" style="1" customWidth="1"/>
    <col min="7174" max="7178" width="12.7109375" style="1" customWidth="1"/>
    <col min="7179" max="7182" width="9.140625" style="1"/>
    <col min="7183" max="7204" width="0" style="1" hidden="1" customWidth="1"/>
    <col min="7205" max="7424" width="9.140625" style="1"/>
    <col min="7425" max="7425" width="5.7109375" style="1" customWidth="1"/>
    <col min="7426" max="7426" width="11.7109375" style="1" customWidth="1"/>
    <col min="7427" max="7427" width="40.7109375" style="1" customWidth="1"/>
    <col min="7428" max="7429" width="11.7109375" style="1" customWidth="1"/>
    <col min="7430" max="7434" width="12.7109375" style="1" customWidth="1"/>
    <col min="7435" max="7438" width="9.140625" style="1"/>
    <col min="7439" max="7460" width="0" style="1" hidden="1" customWidth="1"/>
    <col min="7461" max="7680" width="9.140625" style="1"/>
    <col min="7681" max="7681" width="5.7109375" style="1" customWidth="1"/>
    <col min="7682" max="7682" width="11.7109375" style="1" customWidth="1"/>
    <col min="7683" max="7683" width="40.7109375" style="1" customWidth="1"/>
    <col min="7684" max="7685" width="11.7109375" style="1" customWidth="1"/>
    <col min="7686" max="7690" width="12.7109375" style="1" customWidth="1"/>
    <col min="7691" max="7694" width="9.140625" style="1"/>
    <col min="7695" max="7716" width="0" style="1" hidden="1" customWidth="1"/>
    <col min="7717" max="7936" width="9.140625" style="1"/>
    <col min="7937" max="7937" width="5.7109375" style="1" customWidth="1"/>
    <col min="7938" max="7938" width="11.7109375" style="1" customWidth="1"/>
    <col min="7939" max="7939" width="40.7109375" style="1" customWidth="1"/>
    <col min="7940" max="7941" width="11.7109375" style="1" customWidth="1"/>
    <col min="7942" max="7946" width="12.7109375" style="1" customWidth="1"/>
    <col min="7947" max="7950" width="9.140625" style="1"/>
    <col min="7951" max="7972" width="0" style="1" hidden="1" customWidth="1"/>
    <col min="7973" max="8192" width="9.140625" style="1"/>
    <col min="8193" max="8193" width="5.7109375" style="1" customWidth="1"/>
    <col min="8194" max="8194" width="11.7109375" style="1" customWidth="1"/>
    <col min="8195" max="8195" width="40.7109375" style="1" customWidth="1"/>
    <col min="8196" max="8197" width="11.7109375" style="1" customWidth="1"/>
    <col min="8198" max="8202" width="12.7109375" style="1" customWidth="1"/>
    <col min="8203" max="8206" width="9.140625" style="1"/>
    <col min="8207" max="8228" width="0" style="1" hidden="1" customWidth="1"/>
    <col min="8229" max="8448" width="9.140625" style="1"/>
    <col min="8449" max="8449" width="5.7109375" style="1" customWidth="1"/>
    <col min="8450" max="8450" width="11.7109375" style="1" customWidth="1"/>
    <col min="8451" max="8451" width="40.7109375" style="1" customWidth="1"/>
    <col min="8452" max="8453" width="11.7109375" style="1" customWidth="1"/>
    <col min="8454" max="8458" width="12.7109375" style="1" customWidth="1"/>
    <col min="8459" max="8462" width="9.140625" style="1"/>
    <col min="8463" max="8484" width="0" style="1" hidden="1" customWidth="1"/>
    <col min="8485" max="8704" width="9.140625" style="1"/>
    <col min="8705" max="8705" width="5.7109375" style="1" customWidth="1"/>
    <col min="8706" max="8706" width="11.7109375" style="1" customWidth="1"/>
    <col min="8707" max="8707" width="40.7109375" style="1" customWidth="1"/>
    <col min="8708" max="8709" width="11.7109375" style="1" customWidth="1"/>
    <col min="8710" max="8714" width="12.7109375" style="1" customWidth="1"/>
    <col min="8715" max="8718" width="9.140625" style="1"/>
    <col min="8719" max="8740" width="0" style="1" hidden="1" customWidth="1"/>
    <col min="8741" max="8960" width="9.140625" style="1"/>
    <col min="8961" max="8961" width="5.7109375" style="1" customWidth="1"/>
    <col min="8962" max="8962" width="11.7109375" style="1" customWidth="1"/>
    <col min="8963" max="8963" width="40.7109375" style="1" customWidth="1"/>
    <col min="8964" max="8965" width="11.7109375" style="1" customWidth="1"/>
    <col min="8966" max="8970" width="12.7109375" style="1" customWidth="1"/>
    <col min="8971" max="8974" width="9.140625" style="1"/>
    <col min="8975" max="8996" width="0" style="1" hidden="1" customWidth="1"/>
    <col min="8997" max="9216" width="9.140625" style="1"/>
    <col min="9217" max="9217" width="5.7109375" style="1" customWidth="1"/>
    <col min="9218" max="9218" width="11.7109375" style="1" customWidth="1"/>
    <col min="9219" max="9219" width="40.7109375" style="1" customWidth="1"/>
    <col min="9220" max="9221" width="11.7109375" style="1" customWidth="1"/>
    <col min="9222" max="9226" width="12.7109375" style="1" customWidth="1"/>
    <col min="9227" max="9230" width="9.140625" style="1"/>
    <col min="9231" max="9252" width="0" style="1" hidden="1" customWidth="1"/>
    <col min="9253" max="9472" width="9.140625" style="1"/>
    <col min="9473" max="9473" width="5.7109375" style="1" customWidth="1"/>
    <col min="9474" max="9474" width="11.7109375" style="1" customWidth="1"/>
    <col min="9475" max="9475" width="40.7109375" style="1" customWidth="1"/>
    <col min="9476" max="9477" width="11.7109375" style="1" customWidth="1"/>
    <col min="9478" max="9482" width="12.7109375" style="1" customWidth="1"/>
    <col min="9483" max="9486" width="9.140625" style="1"/>
    <col min="9487" max="9508" width="0" style="1" hidden="1" customWidth="1"/>
    <col min="9509" max="9728" width="9.140625" style="1"/>
    <col min="9729" max="9729" width="5.7109375" style="1" customWidth="1"/>
    <col min="9730" max="9730" width="11.7109375" style="1" customWidth="1"/>
    <col min="9731" max="9731" width="40.7109375" style="1" customWidth="1"/>
    <col min="9732" max="9733" width="11.7109375" style="1" customWidth="1"/>
    <col min="9734" max="9738" width="12.7109375" style="1" customWidth="1"/>
    <col min="9739" max="9742" width="9.140625" style="1"/>
    <col min="9743" max="9764" width="0" style="1" hidden="1" customWidth="1"/>
    <col min="9765" max="9984" width="9.140625" style="1"/>
    <col min="9985" max="9985" width="5.7109375" style="1" customWidth="1"/>
    <col min="9986" max="9986" width="11.7109375" style="1" customWidth="1"/>
    <col min="9987" max="9987" width="40.7109375" style="1" customWidth="1"/>
    <col min="9988" max="9989" width="11.7109375" style="1" customWidth="1"/>
    <col min="9990" max="9994" width="12.7109375" style="1" customWidth="1"/>
    <col min="9995" max="9998" width="9.140625" style="1"/>
    <col min="9999" max="10020" width="0" style="1" hidden="1" customWidth="1"/>
    <col min="10021" max="10240" width="9.140625" style="1"/>
    <col min="10241" max="10241" width="5.7109375" style="1" customWidth="1"/>
    <col min="10242" max="10242" width="11.7109375" style="1" customWidth="1"/>
    <col min="10243" max="10243" width="40.7109375" style="1" customWidth="1"/>
    <col min="10244" max="10245" width="11.7109375" style="1" customWidth="1"/>
    <col min="10246" max="10250" width="12.7109375" style="1" customWidth="1"/>
    <col min="10251" max="10254" width="9.140625" style="1"/>
    <col min="10255" max="10276" width="0" style="1" hidden="1" customWidth="1"/>
    <col min="10277" max="10496" width="9.140625" style="1"/>
    <col min="10497" max="10497" width="5.7109375" style="1" customWidth="1"/>
    <col min="10498" max="10498" width="11.7109375" style="1" customWidth="1"/>
    <col min="10499" max="10499" width="40.7109375" style="1" customWidth="1"/>
    <col min="10500" max="10501" width="11.7109375" style="1" customWidth="1"/>
    <col min="10502" max="10506" width="12.7109375" style="1" customWidth="1"/>
    <col min="10507" max="10510" width="9.140625" style="1"/>
    <col min="10511" max="10532" width="0" style="1" hidden="1" customWidth="1"/>
    <col min="10533" max="10752" width="9.140625" style="1"/>
    <col min="10753" max="10753" width="5.7109375" style="1" customWidth="1"/>
    <col min="10754" max="10754" width="11.7109375" style="1" customWidth="1"/>
    <col min="10755" max="10755" width="40.7109375" style="1" customWidth="1"/>
    <col min="10756" max="10757" width="11.7109375" style="1" customWidth="1"/>
    <col min="10758" max="10762" width="12.7109375" style="1" customWidth="1"/>
    <col min="10763" max="10766" width="9.140625" style="1"/>
    <col min="10767" max="10788" width="0" style="1" hidden="1" customWidth="1"/>
    <col min="10789" max="11008" width="9.140625" style="1"/>
    <col min="11009" max="11009" width="5.7109375" style="1" customWidth="1"/>
    <col min="11010" max="11010" width="11.7109375" style="1" customWidth="1"/>
    <col min="11011" max="11011" width="40.7109375" style="1" customWidth="1"/>
    <col min="11012" max="11013" width="11.7109375" style="1" customWidth="1"/>
    <col min="11014" max="11018" width="12.7109375" style="1" customWidth="1"/>
    <col min="11019" max="11022" width="9.140625" style="1"/>
    <col min="11023" max="11044" width="0" style="1" hidden="1" customWidth="1"/>
    <col min="11045" max="11264" width="9.140625" style="1"/>
    <col min="11265" max="11265" width="5.7109375" style="1" customWidth="1"/>
    <col min="11266" max="11266" width="11.7109375" style="1" customWidth="1"/>
    <col min="11267" max="11267" width="40.7109375" style="1" customWidth="1"/>
    <col min="11268" max="11269" width="11.7109375" style="1" customWidth="1"/>
    <col min="11270" max="11274" width="12.7109375" style="1" customWidth="1"/>
    <col min="11275" max="11278" width="9.140625" style="1"/>
    <col min="11279" max="11300" width="0" style="1" hidden="1" customWidth="1"/>
    <col min="11301" max="11520" width="9.140625" style="1"/>
    <col min="11521" max="11521" width="5.7109375" style="1" customWidth="1"/>
    <col min="11522" max="11522" width="11.7109375" style="1" customWidth="1"/>
    <col min="11523" max="11523" width="40.7109375" style="1" customWidth="1"/>
    <col min="11524" max="11525" width="11.7109375" style="1" customWidth="1"/>
    <col min="11526" max="11530" width="12.7109375" style="1" customWidth="1"/>
    <col min="11531" max="11534" width="9.140625" style="1"/>
    <col min="11535" max="11556" width="0" style="1" hidden="1" customWidth="1"/>
    <col min="11557" max="11776" width="9.140625" style="1"/>
    <col min="11777" max="11777" width="5.7109375" style="1" customWidth="1"/>
    <col min="11778" max="11778" width="11.7109375" style="1" customWidth="1"/>
    <col min="11779" max="11779" width="40.7109375" style="1" customWidth="1"/>
    <col min="11780" max="11781" width="11.7109375" style="1" customWidth="1"/>
    <col min="11782" max="11786" width="12.7109375" style="1" customWidth="1"/>
    <col min="11787" max="11790" width="9.140625" style="1"/>
    <col min="11791" max="11812" width="0" style="1" hidden="1" customWidth="1"/>
    <col min="11813" max="12032" width="9.140625" style="1"/>
    <col min="12033" max="12033" width="5.7109375" style="1" customWidth="1"/>
    <col min="12034" max="12034" width="11.7109375" style="1" customWidth="1"/>
    <col min="12035" max="12035" width="40.7109375" style="1" customWidth="1"/>
    <col min="12036" max="12037" width="11.7109375" style="1" customWidth="1"/>
    <col min="12038" max="12042" width="12.7109375" style="1" customWidth="1"/>
    <col min="12043" max="12046" width="9.140625" style="1"/>
    <col min="12047" max="12068" width="0" style="1" hidden="1" customWidth="1"/>
    <col min="12069" max="12288" width="9.140625" style="1"/>
    <col min="12289" max="12289" width="5.7109375" style="1" customWidth="1"/>
    <col min="12290" max="12290" width="11.7109375" style="1" customWidth="1"/>
    <col min="12291" max="12291" width="40.7109375" style="1" customWidth="1"/>
    <col min="12292" max="12293" width="11.7109375" style="1" customWidth="1"/>
    <col min="12294" max="12298" width="12.7109375" style="1" customWidth="1"/>
    <col min="12299" max="12302" width="9.140625" style="1"/>
    <col min="12303" max="12324" width="0" style="1" hidden="1" customWidth="1"/>
    <col min="12325" max="12544" width="9.140625" style="1"/>
    <col min="12545" max="12545" width="5.7109375" style="1" customWidth="1"/>
    <col min="12546" max="12546" width="11.7109375" style="1" customWidth="1"/>
    <col min="12547" max="12547" width="40.7109375" style="1" customWidth="1"/>
    <col min="12548" max="12549" width="11.7109375" style="1" customWidth="1"/>
    <col min="12550" max="12554" width="12.7109375" style="1" customWidth="1"/>
    <col min="12555" max="12558" width="9.140625" style="1"/>
    <col min="12559" max="12580" width="0" style="1" hidden="1" customWidth="1"/>
    <col min="12581" max="12800" width="9.140625" style="1"/>
    <col min="12801" max="12801" width="5.7109375" style="1" customWidth="1"/>
    <col min="12802" max="12802" width="11.7109375" style="1" customWidth="1"/>
    <col min="12803" max="12803" width="40.7109375" style="1" customWidth="1"/>
    <col min="12804" max="12805" width="11.7109375" style="1" customWidth="1"/>
    <col min="12806" max="12810" width="12.7109375" style="1" customWidth="1"/>
    <col min="12811" max="12814" width="9.140625" style="1"/>
    <col min="12815" max="12836" width="0" style="1" hidden="1" customWidth="1"/>
    <col min="12837" max="13056" width="9.140625" style="1"/>
    <col min="13057" max="13057" width="5.7109375" style="1" customWidth="1"/>
    <col min="13058" max="13058" width="11.7109375" style="1" customWidth="1"/>
    <col min="13059" max="13059" width="40.7109375" style="1" customWidth="1"/>
    <col min="13060" max="13061" width="11.7109375" style="1" customWidth="1"/>
    <col min="13062" max="13066" width="12.7109375" style="1" customWidth="1"/>
    <col min="13067" max="13070" width="9.140625" style="1"/>
    <col min="13071" max="13092" width="0" style="1" hidden="1" customWidth="1"/>
    <col min="13093" max="13312" width="9.140625" style="1"/>
    <col min="13313" max="13313" width="5.7109375" style="1" customWidth="1"/>
    <col min="13314" max="13314" width="11.7109375" style="1" customWidth="1"/>
    <col min="13315" max="13315" width="40.7109375" style="1" customWidth="1"/>
    <col min="13316" max="13317" width="11.7109375" style="1" customWidth="1"/>
    <col min="13318" max="13322" width="12.7109375" style="1" customWidth="1"/>
    <col min="13323" max="13326" width="9.140625" style="1"/>
    <col min="13327" max="13348" width="0" style="1" hidden="1" customWidth="1"/>
    <col min="13349" max="13568" width="9.140625" style="1"/>
    <col min="13569" max="13569" width="5.7109375" style="1" customWidth="1"/>
    <col min="13570" max="13570" width="11.7109375" style="1" customWidth="1"/>
    <col min="13571" max="13571" width="40.7109375" style="1" customWidth="1"/>
    <col min="13572" max="13573" width="11.7109375" style="1" customWidth="1"/>
    <col min="13574" max="13578" width="12.7109375" style="1" customWidth="1"/>
    <col min="13579" max="13582" width="9.140625" style="1"/>
    <col min="13583" max="13604" width="0" style="1" hidden="1" customWidth="1"/>
    <col min="13605" max="13824" width="9.140625" style="1"/>
    <col min="13825" max="13825" width="5.7109375" style="1" customWidth="1"/>
    <col min="13826" max="13826" width="11.7109375" style="1" customWidth="1"/>
    <col min="13827" max="13827" width="40.7109375" style="1" customWidth="1"/>
    <col min="13828" max="13829" width="11.7109375" style="1" customWidth="1"/>
    <col min="13830" max="13834" width="12.7109375" style="1" customWidth="1"/>
    <col min="13835" max="13838" width="9.140625" style="1"/>
    <col min="13839" max="13860" width="0" style="1" hidden="1" customWidth="1"/>
    <col min="13861" max="14080" width="9.140625" style="1"/>
    <col min="14081" max="14081" width="5.7109375" style="1" customWidth="1"/>
    <col min="14082" max="14082" width="11.7109375" style="1" customWidth="1"/>
    <col min="14083" max="14083" width="40.7109375" style="1" customWidth="1"/>
    <col min="14084" max="14085" width="11.7109375" style="1" customWidth="1"/>
    <col min="14086" max="14090" width="12.7109375" style="1" customWidth="1"/>
    <col min="14091" max="14094" width="9.140625" style="1"/>
    <col min="14095" max="14116" width="0" style="1" hidden="1" customWidth="1"/>
    <col min="14117" max="14336" width="9.140625" style="1"/>
    <col min="14337" max="14337" width="5.7109375" style="1" customWidth="1"/>
    <col min="14338" max="14338" width="11.7109375" style="1" customWidth="1"/>
    <col min="14339" max="14339" width="40.7109375" style="1" customWidth="1"/>
    <col min="14340" max="14341" width="11.7109375" style="1" customWidth="1"/>
    <col min="14342" max="14346" width="12.7109375" style="1" customWidth="1"/>
    <col min="14347" max="14350" width="9.140625" style="1"/>
    <col min="14351" max="14372" width="0" style="1" hidden="1" customWidth="1"/>
    <col min="14373" max="14592" width="9.140625" style="1"/>
    <col min="14593" max="14593" width="5.7109375" style="1" customWidth="1"/>
    <col min="14594" max="14594" width="11.7109375" style="1" customWidth="1"/>
    <col min="14595" max="14595" width="40.7109375" style="1" customWidth="1"/>
    <col min="14596" max="14597" width="11.7109375" style="1" customWidth="1"/>
    <col min="14598" max="14602" width="12.7109375" style="1" customWidth="1"/>
    <col min="14603" max="14606" width="9.140625" style="1"/>
    <col min="14607" max="14628" width="0" style="1" hidden="1" customWidth="1"/>
    <col min="14629" max="14848" width="9.140625" style="1"/>
    <col min="14849" max="14849" width="5.7109375" style="1" customWidth="1"/>
    <col min="14850" max="14850" width="11.7109375" style="1" customWidth="1"/>
    <col min="14851" max="14851" width="40.7109375" style="1" customWidth="1"/>
    <col min="14852" max="14853" width="11.7109375" style="1" customWidth="1"/>
    <col min="14854" max="14858" width="12.7109375" style="1" customWidth="1"/>
    <col min="14859" max="14862" width="9.140625" style="1"/>
    <col min="14863" max="14884" width="0" style="1" hidden="1" customWidth="1"/>
    <col min="14885" max="15104" width="9.140625" style="1"/>
    <col min="15105" max="15105" width="5.7109375" style="1" customWidth="1"/>
    <col min="15106" max="15106" width="11.7109375" style="1" customWidth="1"/>
    <col min="15107" max="15107" width="40.7109375" style="1" customWidth="1"/>
    <col min="15108" max="15109" width="11.7109375" style="1" customWidth="1"/>
    <col min="15110" max="15114" width="12.7109375" style="1" customWidth="1"/>
    <col min="15115" max="15118" width="9.140625" style="1"/>
    <col min="15119" max="15140" width="0" style="1" hidden="1" customWidth="1"/>
    <col min="15141" max="15360" width="9.140625" style="1"/>
    <col min="15361" max="15361" width="5.7109375" style="1" customWidth="1"/>
    <col min="15362" max="15362" width="11.7109375" style="1" customWidth="1"/>
    <col min="15363" max="15363" width="40.7109375" style="1" customWidth="1"/>
    <col min="15364" max="15365" width="11.7109375" style="1" customWidth="1"/>
    <col min="15366" max="15370" width="12.7109375" style="1" customWidth="1"/>
    <col min="15371" max="15374" width="9.140625" style="1"/>
    <col min="15375" max="15396" width="0" style="1" hidden="1" customWidth="1"/>
    <col min="15397" max="15616" width="9.140625" style="1"/>
    <col min="15617" max="15617" width="5.7109375" style="1" customWidth="1"/>
    <col min="15618" max="15618" width="11.7109375" style="1" customWidth="1"/>
    <col min="15619" max="15619" width="40.7109375" style="1" customWidth="1"/>
    <col min="15620" max="15621" width="11.7109375" style="1" customWidth="1"/>
    <col min="15622" max="15626" width="12.7109375" style="1" customWidth="1"/>
    <col min="15627" max="15630" width="9.140625" style="1"/>
    <col min="15631" max="15652" width="0" style="1" hidden="1" customWidth="1"/>
    <col min="15653" max="15872" width="9.140625" style="1"/>
    <col min="15873" max="15873" width="5.7109375" style="1" customWidth="1"/>
    <col min="15874" max="15874" width="11.7109375" style="1" customWidth="1"/>
    <col min="15875" max="15875" width="40.7109375" style="1" customWidth="1"/>
    <col min="15876" max="15877" width="11.7109375" style="1" customWidth="1"/>
    <col min="15878" max="15882" width="12.7109375" style="1" customWidth="1"/>
    <col min="15883" max="15886" width="9.140625" style="1"/>
    <col min="15887" max="15908" width="0" style="1" hidden="1" customWidth="1"/>
    <col min="15909" max="16128" width="9.140625" style="1"/>
    <col min="16129" max="16129" width="5.7109375" style="1" customWidth="1"/>
    <col min="16130" max="16130" width="11.7109375" style="1" customWidth="1"/>
    <col min="16131" max="16131" width="40.7109375" style="1" customWidth="1"/>
    <col min="16132" max="16133" width="11.7109375" style="1" customWidth="1"/>
    <col min="16134" max="16138" width="12.7109375" style="1" customWidth="1"/>
    <col min="16139" max="16142" width="9.140625" style="1"/>
    <col min="16143" max="16164" width="0" style="1" hidden="1" customWidth="1"/>
    <col min="16165" max="16384" width="9.140625" style="1"/>
  </cols>
  <sheetData>
    <row r="1" spans="1:31" s="40" customFormat="1" ht="12">
      <c r="A1" s="40" t="s">
        <v>370</v>
      </c>
    </row>
    <row r="2" spans="1:31" ht="14.25">
      <c r="A2" s="37"/>
      <c r="B2" s="37"/>
      <c r="C2" s="37"/>
      <c r="D2" s="37"/>
      <c r="E2" s="37"/>
      <c r="F2" s="37"/>
      <c r="G2" s="37"/>
      <c r="H2" s="37"/>
      <c r="I2" s="37"/>
      <c r="J2" s="89" t="s">
        <v>65</v>
      </c>
    </row>
    <row r="3" spans="1:31" ht="16.5">
      <c r="A3" s="90"/>
      <c r="B3" s="276" t="s">
        <v>66</v>
      </c>
      <c r="C3" s="276"/>
      <c r="D3" s="276"/>
      <c r="E3" s="276"/>
      <c r="F3" s="5"/>
      <c r="G3" s="276" t="s">
        <v>67</v>
      </c>
      <c r="H3" s="277"/>
      <c r="I3" s="277"/>
      <c r="J3" s="277"/>
    </row>
    <row r="4" spans="1:31" ht="14.25">
      <c r="A4" s="5"/>
      <c r="B4" s="278"/>
      <c r="C4" s="278"/>
      <c r="D4" s="278"/>
      <c r="E4" s="278"/>
      <c r="F4" s="5"/>
      <c r="G4" s="278"/>
      <c r="H4" s="277"/>
      <c r="I4" s="277"/>
      <c r="J4" s="277"/>
    </row>
    <row r="5" spans="1:31" ht="14.25">
      <c r="A5" s="38"/>
      <c r="B5" s="38"/>
      <c r="C5" s="91"/>
      <c r="D5" s="91"/>
      <c r="E5" s="91"/>
      <c r="F5" s="5"/>
      <c r="G5" s="15"/>
      <c r="H5" s="91"/>
      <c r="I5" s="91"/>
      <c r="J5" s="91"/>
    </row>
    <row r="6" spans="1:31" ht="14.25">
      <c r="A6" s="15"/>
      <c r="B6" s="278" t="s">
        <v>371</v>
      </c>
      <c r="C6" s="278"/>
      <c r="D6" s="278"/>
      <c r="E6" s="278"/>
      <c r="F6" s="5"/>
      <c r="G6" s="278" t="s">
        <v>371</v>
      </c>
      <c r="H6" s="277"/>
      <c r="I6" s="277"/>
      <c r="J6" s="277"/>
    </row>
    <row r="7" spans="1:31" ht="14.25">
      <c r="A7" s="9"/>
      <c r="B7" s="285" t="s">
        <v>68</v>
      </c>
      <c r="C7" s="285"/>
      <c r="D7" s="285"/>
      <c r="E7" s="285"/>
      <c r="F7" s="5"/>
      <c r="G7" s="285" t="s">
        <v>68</v>
      </c>
      <c r="H7" s="286"/>
      <c r="I7" s="286"/>
      <c r="J7" s="286"/>
    </row>
    <row r="9" spans="1:31" ht="14.25">
      <c r="A9" s="5"/>
      <c r="B9" s="5"/>
      <c r="C9" s="5"/>
      <c r="D9" s="5"/>
      <c r="E9" s="5"/>
      <c r="F9" s="5"/>
      <c r="G9" s="5"/>
      <c r="H9" s="5"/>
      <c r="I9" s="5"/>
      <c r="J9" s="89"/>
    </row>
    <row r="10" spans="1:31" ht="15.75">
      <c r="A10" s="287"/>
      <c r="B10" s="287"/>
      <c r="C10" s="287"/>
      <c r="D10" s="287"/>
      <c r="E10" s="287"/>
      <c r="F10" s="287"/>
      <c r="G10" s="287"/>
      <c r="H10" s="287"/>
      <c r="I10" s="287"/>
      <c r="J10" s="287"/>
    </row>
    <row r="11" spans="1:31">
      <c r="A11" s="288" t="s">
        <v>69</v>
      </c>
      <c r="B11" s="288"/>
      <c r="C11" s="288"/>
      <c r="D11" s="288"/>
      <c r="E11" s="288"/>
      <c r="F11" s="288"/>
      <c r="G11" s="288"/>
      <c r="H11" s="288"/>
      <c r="I11" s="288"/>
      <c r="J11" s="288"/>
    </row>
    <row r="12" spans="1:31" ht="14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31" ht="15.75">
      <c r="A13" s="287" t="s">
        <v>171</v>
      </c>
      <c r="B13" s="287"/>
      <c r="C13" s="287"/>
      <c r="D13" s="287"/>
      <c r="E13" s="287"/>
      <c r="F13" s="287"/>
      <c r="G13" s="287"/>
      <c r="H13" s="287"/>
      <c r="I13" s="287"/>
      <c r="J13" s="287"/>
      <c r="AE13" s="92" t="s">
        <v>321</v>
      </c>
    </row>
    <row r="14" spans="1:31">
      <c r="A14" s="282" t="s">
        <v>71</v>
      </c>
      <c r="B14" s="282"/>
      <c r="C14" s="282"/>
      <c r="D14" s="282"/>
      <c r="E14" s="282"/>
      <c r="F14" s="282"/>
      <c r="G14" s="282"/>
      <c r="H14" s="282"/>
      <c r="I14" s="282"/>
      <c r="J14" s="282"/>
    </row>
    <row r="15" spans="1:31" ht="14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31" ht="18" hidden="1">
      <c r="A16" s="279"/>
      <c r="B16" s="279"/>
      <c r="C16" s="279"/>
      <c r="D16" s="279"/>
      <c r="E16" s="279"/>
      <c r="F16" s="279"/>
      <c r="G16" s="279"/>
      <c r="H16" s="279"/>
      <c r="I16" s="279"/>
      <c r="J16" s="279"/>
    </row>
    <row r="17" spans="1:31" ht="14.25" hidden="1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31" ht="18">
      <c r="A18" s="280" t="s">
        <v>36</v>
      </c>
      <c r="B18" s="281"/>
      <c r="C18" s="281"/>
      <c r="D18" s="281"/>
      <c r="E18" s="281"/>
      <c r="F18" s="281"/>
      <c r="G18" s="281"/>
      <c r="H18" s="281"/>
      <c r="I18" s="281"/>
      <c r="J18" s="281"/>
      <c r="AE18" s="93" t="s">
        <v>825</v>
      </c>
    </row>
    <row r="19" spans="1:31">
      <c r="A19" s="282" t="s">
        <v>72</v>
      </c>
      <c r="B19" s="283"/>
      <c r="C19" s="283"/>
      <c r="D19" s="283"/>
      <c r="E19" s="283"/>
      <c r="F19" s="283"/>
      <c r="G19" s="283"/>
      <c r="H19" s="283"/>
      <c r="I19" s="283"/>
      <c r="J19" s="283"/>
    </row>
    <row r="20" spans="1:31" ht="14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31" ht="14.25">
      <c r="A21" s="284" t="s">
        <v>373</v>
      </c>
      <c r="B21" s="284"/>
      <c r="C21" s="284"/>
      <c r="D21" s="284"/>
      <c r="E21" s="284"/>
      <c r="F21" s="284"/>
      <c r="G21" s="284"/>
      <c r="H21" s="284"/>
      <c r="I21" s="284"/>
      <c r="J21" s="284"/>
      <c r="AE21" s="94" t="s">
        <v>373</v>
      </c>
    </row>
    <row r="22" spans="1:31" ht="14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31" ht="14.25">
      <c r="A23" s="5"/>
      <c r="B23" s="5"/>
      <c r="C23" s="5"/>
      <c r="D23" s="5"/>
      <c r="E23" s="5"/>
      <c r="F23" s="5"/>
      <c r="G23" s="5"/>
      <c r="H23" s="34" t="s">
        <v>73</v>
      </c>
      <c r="I23" s="34" t="s">
        <v>74</v>
      </c>
      <c r="J23" s="5"/>
    </row>
    <row r="24" spans="1:31" ht="14.25">
      <c r="A24" s="5"/>
      <c r="B24" s="5"/>
      <c r="C24" s="5"/>
      <c r="D24" s="5"/>
      <c r="E24" s="5"/>
      <c r="F24" s="5"/>
      <c r="G24" s="5"/>
      <c r="H24" s="34" t="s">
        <v>75</v>
      </c>
      <c r="I24" s="34" t="s">
        <v>75</v>
      </c>
      <c r="J24" s="5"/>
    </row>
    <row r="25" spans="1:31" ht="14.25">
      <c r="A25" s="5"/>
      <c r="B25" s="5"/>
      <c r="C25" s="5"/>
      <c r="D25" s="5"/>
      <c r="E25" s="278" t="s">
        <v>76</v>
      </c>
      <c r="F25" s="278"/>
      <c r="G25" s="278"/>
      <c r="H25" s="95">
        <v>307.40366999999998</v>
      </c>
      <c r="I25" s="95">
        <v>305.21346999999997</v>
      </c>
      <c r="J25" s="5" t="s">
        <v>77</v>
      </c>
    </row>
    <row r="26" spans="1:31" ht="14.25">
      <c r="A26" s="5"/>
      <c r="B26" s="5"/>
      <c r="C26" s="5"/>
      <c r="D26" s="5"/>
      <c r="E26" s="278" t="s">
        <v>78</v>
      </c>
      <c r="F26" s="278"/>
      <c r="G26" s="278"/>
      <c r="H26" s="95">
        <v>878.29003999999998</v>
      </c>
      <c r="I26" s="95">
        <v>878.29003999999998</v>
      </c>
      <c r="J26" s="5" t="s">
        <v>79</v>
      </c>
    </row>
    <row r="27" spans="1:31" ht="14.25">
      <c r="A27" s="5"/>
      <c r="B27" s="5"/>
      <c r="C27" s="5"/>
      <c r="D27" s="5"/>
      <c r="E27" s="278" t="s">
        <v>26</v>
      </c>
      <c r="F27" s="278"/>
      <c r="G27" s="278"/>
      <c r="H27" s="95">
        <v>9.1406300000000016</v>
      </c>
      <c r="I27" s="95">
        <v>9.1406300000000016</v>
      </c>
      <c r="J27" s="5" t="s">
        <v>77</v>
      </c>
    </row>
    <row r="28" spans="1:31" ht="14.25">
      <c r="A28" s="5"/>
      <c r="B28" s="5"/>
      <c r="C28" s="5"/>
      <c r="D28" s="5"/>
      <c r="E28" s="5"/>
      <c r="F28" s="5"/>
      <c r="G28" s="5"/>
      <c r="H28" s="37"/>
      <c r="I28" s="95"/>
      <c r="J28" s="5"/>
    </row>
    <row r="29" spans="1:31" ht="14.25">
      <c r="A29" s="5" t="s">
        <v>246</v>
      </c>
      <c r="B29" s="5"/>
      <c r="C29" s="5"/>
      <c r="D29" s="96"/>
      <c r="E29" s="6"/>
      <c r="F29" s="5"/>
      <c r="G29" s="5"/>
      <c r="H29" s="5"/>
      <c r="I29" s="5"/>
      <c r="J29" s="5"/>
    </row>
    <row r="30" spans="1:31" ht="71.25">
      <c r="A30" s="42" t="s">
        <v>2</v>
      </c>
      <c r="B30" s="42" t="s">
        <v>80</v>
      </c>
      <c r="C30" s="42" t="s">
        <v>24</v>
      </c>
      <c r="D30" s="42" t="s">
        <v>81</v>
      </c>
      <c r="E30" s="42" t="s">
        <v>82</v>
      </c>
      <c r="F30" s="42" t="s">
        <v>83</v>
      </c>
      <c r="G30" s="41" t="s">
        <v>84</v>
      </c>
      <c r="H30" s="42" t="s">
        <v>85</v>
      </c>
      <c r="I30" s="42" t="s">
        <v>86</v>
      </c>
      <c r="J30" s="42" t="s">
        <v>87</v>
      </c>
    </row>
    <row r="31" spans="1:31" ht="14.25">
      <c r="A31" s="42">
        <v>1</v>
      </c>
      <c r="B31" s="42">
        <v>2</v>
      </c>
      <c r="C31" s="42">
        <v>3</v>
      </c>
      <c r="D31" s="42">
        <v>4</v>
      </c>
      <c r="E31" s="42">
        <v>5</v>
      </c>
      <c r="F31" s="42">
        <v>6</v>
      </c>
      <c r="G31" s="42">
        <v>7</v>
      </c>
      <c r="H31" s="42">
        <v>8</v>
      </c>
      <c r="I31" s="42">
        <v>9</v>
      </c>
      <c r="J31" s="42">
        <v>10</v>
      </c>
    </row>
    <row r="33" spans="1:31" ht="16.5">
      <c r="A33" s="290" t="s">
        <v>677</v>
      </c>
      <c r="B33" s="290"/>
      <c r="C33" s="290"/>
      <c r="D33" s="290"/>
      <c r="E33" s="290"/>
      <c r="F33" s="290"/>
      <c r="G33" s="290"/>
      <c r="H33" s="290"/>
      <c r="I33" s="290"/>
      <c r="J33" s="290"/>
      <c r="AE33" s="97" t="s">
        <v>677</v>
      </c>
    </row>
    <row r="34" spans="1:31" ht="14.25">
      <c r="A34" s="98" t="s">
        <v>385</v>
      </c>
      <c r="B34" s="99" t="s">
        <v>826</v>
      </c>
      <c r="C34" s="99" t="s">
        <v>827</v>
      </c>
      <c r="D34" s="100" t="s">
        <v>828</v>
      </c>
      <c r="E34" s="37">
        <v>1</v>
      </c>
      <c r="F34" s="101"/>
      <c r="G34" s="94"/>
      <c r="H34" s="95"/>
      <c r="I34" s="102" t="s">
        <v>98</v>
      </c>
      <c r="J34" s="95"/>
      <c r="R34" s="1">
        <v>172.43</v>
      </c>
      <c r="S34" s="1">
        <v>146.56</v>
      </c>
      <c r="T34" s="1">
        <v>117.98</v>
      </c>
      <c r="U34" s="1">
        <v>94.38</v>
      </c>
    </row>
    <row r="35" spans="1:31" ht="14.25">
      <c r="A35" s="98"/>
      <c r="B35" s="99"/>
      <c r="C35" s="99" t="s">
        <v>88</v>
      </c>
      <c r="D35" s="100"/>
      <c r="E35" s="37"/>
      <c r="F35" s="101">
        <v>140.44999999999999</v>
      </c>
      <c r="G35" s="94" t="s">
        <v>771</v>
      </c>
      <c r="H35" s="95">
        <v>168.54</v>
      </c>
      <c r="I35" s="102">
        <v>1</v>
      </c>
      <c r="J35" s="95">
        <v>168.54</v>
      </c>
      <c r="Q35" s="1">
        <v>168.54</v>
      </c>
    </row>
    <row r="36" spans="1:31" ht="14.25">
      <c r="A36" s="98"/>
      <c r="B36" s="99"/>
      <c r="C36" s="99" t="s">
        <v>89</v>
      </c>
      <c r="D36" s="100"/>
      <c r="E36" s="37"/>
      <c r="F36" s="101">
        <v>177.46</v>
      </c>
      <c r="G36" s="94" t="s">
        <v>771</v>
      </c>
      <c r="H36" s="95">
        <v>212.95</v>
      </c>
      <c r="I36" s="102">
        <v>1</v>
      </c>
      <c r="J36" s="95">
        <v>212.95</v>
      </c>
    </row>
    <row r="37" spans="1:31" ht="14.25">
      <c r="A37" s="98"/>
      <c r="B37" s="99"/>
      <c r="C37" s="99" t="s">
        <v>96</v>
      </c>
      <c r="D37" s="100"/>
      <c r="E37" s="37"/>
      <c r="F37" s="101">
        <v>10.8</v>
      </c>
      <c r="G37" s="94" t="s">
        <v>771</v>
      </c>
      <c r="H37" s="103">
        <v>12.96</v>
      </c>
      <c r="I37" s="102">
        <v>1</v>
      </c>
      <c r="J37" s="103">
        <v>12.96</v>
      </c>
      <c r="Q37" s="1">
        <v>12.96</v>
      </c>
    </row>
    <row r="38" spans="1:31" ht="14.25">
      <c r="A38" s="98"/>
      <c r="B38" s="99"/>
      <c r="C38" s="99" t="s">
        <v>97</v>
      </c>
      <c r="D38" s="100"/>
      <c r="E38" s="37"/>
      <c r="F38" s="101">
        <v>96.23</v>
      </c>
      <c r="G38" s="94" t="s">
        <v>98</v>
      </c>
      <c r="H38" s="95">
        <v>96.23</v>
      </c>
      <c r="I38" s="102">
        <v>1</v>
      </c>
      <c r="J38" s="95">
        <v>96.23</v>
      </c>
    </row>
    <row r="39" spans="1:31" ht="14.25">
      <c r="A39" s="98"/>
      <c r="B39" s="99"/>
      <c r="C39" s="99" t="s">
        <v>829</v>
      </c>
      <c r="D39" s="100" t="s">
        <v>91</v>
      </c>
      <c r="E39" s="37">
        <v>95</v>
      </c>
      <c r="F39" s="101"/>
      <c r="G39" s="94"/>
      <c r="H39" s="95">
        <v>172.43</v>
      </c>
      <c r="I39" s="102">
        <v>80.75</v>
      </c>
      <c r="J39" s="95">
        <v>146.56</v>
      </c>
    </row>
    <row r="40" spans="1:31" ht="14.25">
      <c r="A40" s="98"/>
      <c r="B40" s="99"/>
      <c r="C40" s="99" t="s">
        <v>830</v>
      </c>
      <c r="D40" s="100" t="s">
        <v>91</v>
      </c>
      <c r="E40" s="37">
        <v>65</v>
      </c>
      <c r="F40" s="101"/>
      <c r="G40" s="94"/>
      <c r="H40" s="95">
        <v>117.98</v>
      </c>
      <c r="I40" s="102">
        <v>52</v>
      </c>
      <c r="J40" s="95">
        <v>94.38</v>
      </c>
    </row>
    <row r="41" spans="1:31" ht="14.25">
      <c r="A41" s="104"/>
      <c r="B41" s="105"/>
      <c r="C41" s="105" t="s">
        <v>93</v>
      </c>
      <c r="D41" s="106" t="s">
        <v>94</v>
      </c>
      <c r="E41" s="107">
        <v>14.6</v>
      </c>
      <c r="F41" s="108"/>
      <c r="G41" s="109" t="s">
        <v>771</v>
      </c>
      <c r="H41" s="110">
        <v>17.52</v>
      </c>
      <c r="I41" s="111"/>
      <c r="J41" s="110"/>
    </row>
    <row r="42" spans="1:31" ht="15">
      <c r="C42" s="112" t="s">
        <v>95</v>
      </c>
      <c r="G42" s="289">
        <v>768.13</v>
      </c>
      <c r="H42" s="289"/>
      <c r="I42" s="289">
        <v>718.66000000000008</v>
      </c>
      <c r="J42" s="289"/>
      <c r="O42" s="113">
        <v>768.13</v>
      </c>
      <c r="P42" s="113">
        <v>718.66000000000008</v>
      </c>
    </row>
    <row r="43" spans="1:31" ht="14.25">
      <c r="A43" s="104" t="s">
        <v>389</v>
      </c>
      <c r="B43" s="105" t="s">
        <v>98</v>
      </c>
      <c r="C43" s="105" t="s">
        <v>831</v>
      </c>
      <c r="D43" s="106" t="s">
        <v>454</v>
      </c>
      <c r="E43" s="107">
        <v>1</v>
      </c>
      <c r="F43" s="108">
        <v>50530.73</v>
      </c>
      <c r="G43" s="109" t="s">
        <v>98</v>
      </c>
      <c r="H43" s="110">
        <v>50530.73</v>
      </c>
      <c r="I43" s="111">
        <v>1</v>
      </c>
      <c r="J43" s="110">
        <v>50530.73</v>
      </c>
      <c r="R43" s="1">
        <v>0</v>
      </c>
      <c r="S43" s="1">
        <v>0</v>
      </c>
      <c r="T43" s="1">
        <v>0</v>
      </c>
      <c r="U43" s="1">
        <v>0</v>
      </c>
    </row>
    <row r="44" spans="1:31" ht="15">
      <c r="C44" s="112" t="s">
        <v>95</v>
      </c>
      <c r="G44" s="289">
        <v>50530.73</v>
      </c>
      <c r="H44" s="289"/>
      <c r="I44" s="289">
        <v>50530.73</v>
      </c>
      <c r="J44" s="289"/>
      <c r="O44" s="1">
        <v>50530.73</v>
      </c>
      <c r="P44" s="1">
        <v>50530.73</v>
      </c>
    </row>
    <row r="45" spans="1:31" ht="42.75">
      <c r="A45" s="98" t="s">
        <v>392</v>
      </c>
      <c r="B45" s="99" t="s">
        <v>832</v>
      </c>
      <c r="C45" s="99" t="s">
        <v>833</v>
      </c>
      <c r="D45" s="100" t="s">
        <v>834</v>
      </c>
      <c r="E45" s="37">
        <v>0.32</v>
      </c>
      <c r="F45" s="101"/>
      <c r="G45" s="94"/>
      <c r="H45" s="95"/>
      <c r="I45" s="102" t="s">
        <v>98</v>
      </c>
      <c r="J45" s="95"/>
      <c r="R45" s="1">
        <v>922.6</v>
      </c>
      <c r="S45" s="1">
        <v>784.21</v>
      </c>
      <c r="T45" s="1">
        <v>631.25</v>
      </c>
      <c r="U45" s="1">
        <v>505</v>
      </c>
    </row>
    <row r="46" spans="1:31">
      <c r="C46" s="114" t="s">
        <v>835</v>
      </c>
    </row>
    <row r="47" spans="1:31" ht="14.25">
      <c r="A47" s="98"/>
      <c r="B47" s="99"/>
      <c r="C47" s="99" t="s">
        <v>88</v>
      </c>
      <c r="D47" s="100"/>
      <c r="E47" s="37"/>
      <c r="F47" s="101">
        <v>2515.71</v>
      </c>
      <c r="G47" s="94" t="s">
        <v>771</v>
      </c>
      <c r="H47" s="95">
        <v>966.03</v>
      </c>
      <c r="I47" s="102">
        <v>1</v>
      </c>
      <c r="J47" s="95">
        <v>966.03</v>
      </c>
      <c r="Q47" s="1">
        <v>966.03</v>
      </c>
    </row>
    <row r="48" spans="1:31" ht="14.25">
      <c r="A48" s="98"/>
      <c r="B48" s="99"/>
      <c r="C48" s="99" t="s">
        <v>89</v>
      </c>
      <c r="D48" s="100"/>
      <c r="E48" s="37"/>
      <c r="F48" s="101">
        <v>230.49</v>
      </c>
      <c r="G48" s="94" t="s">
        <v>771</v>
      </c>
      <c r="H48" s="95">
        <v>88.51</v>
      </c>
      <c r="I48" s="102">
        <v>1</v>
      </c>
      <c r="J48" s="95">
        <v>88.51</v>
      </c>
    </row>
    <row r="49" spans="1:21" ht="14.25">
      <c r="A49" s="98"/>
      <c r="B49" s="99"/>
      <c r="C49" s="99" t="s">
        <v>96</v>
      </c>
      <c r="D49" s="100"/>
      <c r="E49" s="37"/>
      <c r="F49" s="101">
        <v>13.37</v>
      </c>
      <c r="G49" s="94" t="s">
        <v>771</v>
      </c>
      <c r="H49" s="103">
        <v>5.13</v>
      </c>
      <c r="I49" s="102">
        <v>1</v>
      </c>
      <c r="J49" s="103">
        <v>5.13</v>
      </c>
      <c r="Q49" s="1">
        <v>5.13</v>
      </c>
    </row>
    <row r="50" spans="1:21" ht="14.25">
      <c r="A50" s="98"/>
      <c r="B50" s="99"/>
      <c r="C50" s="99" t="s">
        <v>97</v>
      </c>
      <c r="D50" s="100"/>
      <c r="E50" s="37"/>
      <c r="F50" s="101">
        <v>3213.25</v>
      </c>
      <c r="G50" s="94" t="s">
        <v>98</v>
      </c>
      <c r="H50" s="95">
        <v>1028.24</v>
      </c>
      <c r="I50" s="102">
        <v>1</v>
      </c>
      <c r="J50" s="95">
        <v>1028.24</v>
      </c>
    </row>
    <row r="51" spans="1:21" ht="14.25">
      <c r="A51" s="98"/>
      <c r="B51" s="99"/>
      <c r="C51" s="99" t="s">
        <v>829</v>
      </c>
      <c r="D51" s="100" t="s">
        <v>91</v>
      </c>
      <c r="E51" s="37">
        <v>95</v>
      </c>
      <c r="F51" s="101"/>
      <c r="G51" s="94"/>
      <c r="H51" s="95">
        <v>922.6</v>
      </c>
      <c r="I51" s="102">
        <v>80.75</v>
      </c>
      <c r="J51" s="95">
        <v>784.21</v>
      </c>
    </row>
    <row r="52" spans="1:21" ht="14.25">
      <c r="A52" s="98"/>
      <c r="B52" s="99"/>
      <c r="C52" s="99" t="s">
        <v>830</v>
      </c>
      <c r="D52" s="100" t="s">
        <v>91</v>
      </c>
      <c r="E52" s="37">
        <v>65</v>
      </c>
      <c r="F52" s="101"/>
      <c r="G52" s="94"/>
      <c r="H52" s="95">
        <v>631.25</v>
      </c>
      <c r="I52" s="102">
        <v>52</v>
      </c>
      <c r="J52" s="95">
        <v>505</v>
      </c>
    </row>
    <row r="53" spans="1:21" ht="14.25">
      <c r="A53" s="104"/>
      <c r="B53" s="105"/>
      <c r="C53" s="105" t="s">
        <v>93</v>
      </c>
      <c r="D53" s="106" t="s">
        <v>94</v>
      </c>
      <c r="E53" s="107">
        <v>253.6</v>
      </c>
      <c r="F53" s="108"/>
      <c r="G53" s="109" t="s">
        <v>771</v>
      </c>
      <c r="H53" s="110">
        <v>97.382400000000004</v>
      </c>
      <c r="I53" s="111"/>
      <c r="J53" s="110"/>
    </row>
    <row r="54" spans="1:21" ht="15">
      <c r="C54" s="112" t="s">
        <v>95</v>
      </c>
      <c r="G54" s="289">
        <v>3636.63</v>
      </c>
      <c r="H54" s="289"/>
      <c r="I54" s="289">
        <v>3371.9900000000002</v>
      </c>
      <c r="J54" s="289"/>
      <c r="O54" s="113">
        <v>3636.63</v>
      </c>
      <c r="P54" s="113">
        <v>3371.9900000000002</v>
      </c>
    </row>
    <row r="55" spans="1:21" ht="42.75">
      <c r="A55" s="104" t="s">
        <v>414</v>
      </c>
      <c r="B55" s="105" t="s">
        <v>98</v>
      </c>
      <c r="C55" s="105" t="s">
        <v>836</v>
      </c>
      <c r="D55" s="106" t="s">
        <v>454</v>
      </c>
      <c r="E55" s="107">
        <v>9</v>
      </c>
      <c r="F55" s="108">
        <v>1915.06</v>
      </c>
      <c r="G55" s="109" t="s">
        <v>98</v>
      </c>
      <c r="H55" s="110">
        <v>17235.54</v>
      </c>
      <c r="I55" s="111">
        <v>1</v>
      </c>
      <c r="J55" s="110">
        <v>17235.54</v>
      </c>
      <c r="R55" s="1">
        <v>0</v>
      </c>
      <c r="S55" s="1">
        <v>0</v>
      </c>
      <c r="T55" s="1">
        <v>0</v>
      </c>
      <c r="U55" s="1">
        <v>0</v>
      </c>
    </row>
    <row r="56" spans="1:21" ht="15">
      <c r="C56" s="112" t="s">
        <v>95</v>
      </c>
      <c r="G56" s="289">
        <v>17235.54</v>
      </c>
      <c r="H56" s="289"/>
      <c r="I56" s="289">
        <v>17235.54</v>
      </c>
      <c r="J56" s="289"/>
      <c r="O56" s="1">
        <v>17235.54</v>
      </c>
      <c r="P56" s="1">
        <v>17235.54</v>
      </c>
    </row>
    <row r="57" spans="1:21" ht="57">
      <c r="A57" s="104" t="s">
        <v>417</v>
      </c>
      <c r="B57" s="105" t="s">
        <v>98</v>
      </c>
      <c r="C57" s="105" t="s">
        <v>837</v>
      </c>
      <c r="D57" s="106" t="s">
        <v>454</v>
      </c>
      <c r="E57" s="107">
        <v>10</v>
      </c>
      <c r="F57" s="108">
        <v>3098.66</v>
      </c>
      <c r="G57" s="109" t="s">
        <v>98</v>
      </c>
      <c r="H57" s="110">
        <v>30986.6</v>
      </c>
      <c r="I57" s="111">
        <v>1</v>
      </c>
      <c r="J57" s="110">
        <v>30986.6</v>
      </c>
      <c r="R57" s="1">
        <v>0</v>
      </c>
      <c r="S57" s="1">
        <v>0</v>
      </c>
      <c r="T57" s="1">
        <v>0</v>
      </c>
      <c r="U57" s="1">
        <v>0</v>
      </c>
    </row>
    <row r="58" spans="1:21" ht="15">
      <c r="C58" s="112" t="s">
        <v>95</v>
      </c>
      <c r="G58" s="289">
        <v>30986.6</v>
      </c>
      <c r="H58" s="289"/>
      <c r="I58" s="289">
        <v>30986.6</v>
      </c>
      <c r="J58" s="289"/>
      <c r="O58" s="1">
        <v>30986.6</v>
      </c>
      <c r="P58" s="1">
        <v>30986.6</v>
      </c>
    </row>
    <row r="59" spans="1:21" ht="14.25">
      <c r="A59" s="104" t="s">
        <v>424</v>
      </c>
      <c r="B59" s="105" t="s">
        <v>98</v>
      </c>
      <c r="C59" s="105" t="s">
        <v>838</v>
      </c>
      <c r="D59" s="106" t="s">
        <v>454</v>
      </c>
      <c r="E59" s="107">
        <v>9</v>
      </c>
      <c r="F59" s="108">
        <v>4209.1099999999997</v>
      </c>
      <c r="G59" s="109" t="s">
        <v>98</v>
      </c>
      <c r="H59" s="110">
        <v>37881.99</v>
      </c>
      <c r="I59" s="111">
        <v>1</v>
      </c>
      <c r="J59" s="110">
        <v>37881.99</v>
      </c>
      <c r="R59" s="1">
        <v>0</v>
      </c>
      <c r="S59" s="1">
        <v>0</v>
      </c>
      <c r="T59" s="1">
        <v>0</v>
      </c>
      <c r="U59" s="1">
        <v>0</v>
      </c>
    </row>
    <row r="60" spans="1:21" ht="15">
      <c r="C60" s="112" t="s">
        <v>95</v>
      </c>
      <c r="G60" s="289">
        <v>37881.99</v>
      </c>
      <c r="H60" s="289"/>
      <c r="I60" s="289">
        <v>37881.99</v>
      </c>
      <c r="J60" s="289"/>
      <c r="O60" s="1">
        <v>37881.99</v>
      </c>
      <c r="P60" s="1">
        <v>37881.99</v>
      </c>
    </row>
    <row r="61" spans="1:21" ht="14.25">
      <c r="A61" s="104" t="s">
        <v>711</v>
      </c>
      <c r="B61" s="105" t="s">
        <v>98</v>
      </c>
      <c r="C61" s="105" t="s">
        <v>839</v>
      </c>
      <c r="D61" s="106" t="s">
        <v>454</v>
      </c>
      <c r="E61" s="107">
        <v>3</v>
      </c>
      <c r="F61" s="108">
        <v>6049.5</v>
      </c>
      <c r="G61" s="109" t="s">
        <v>98</v>
      </c>
      <c r="H61" s="110">
        <v>18148.5</v>
      </c>
      <c r="I61" s="111">
        <v>1</v>
      </c>
      <c r="J61" s="110">
        <v>18148.5</v>
      </c>
      <c r="R61" s="1">
        <v>0</v>
      </c>
      <c r="S61" s="1">
        <v>0</v>
      </c>
      <c r="T61" s="1">
        <v>0</v>
      </c>
      <c r="U61" s="1">
        <v>0</v>
      </c>
    </row>
    <row r="62" spans="1:21" ht="15">
      <c r="C62" s="112" t="s">
        <v>95</v>
      </c>
      <c r="G62" s="289">
        <v>18148.5</v>
      </c>
      <c r="H62" s="289"/>
      <c r="I62" s="289">
        <v>18148.5</v>
      </c>
      <c r="J62" s="289"/>
      <c r="O62" s="1">
        <v>18148.5</v>
      </c>
      <c r="P62" s="1">
        <v>18148.5</v>
      </c>
    </row>
    <row r="63" spans="1:21" ht="28.5">
      <c r="A63" s="104" t="s">
        <v>714</v>
      </c>
      <c r="B63" s="105" t="s">
        <v>98</v>
      </c>
      <c r="C63" s="105" t="s">
        <v>840</v>
      </c>
      <c r="D63" s="106" t="s">
        <v>454</v>
      </c>
      <c r="E63" s="107">
        <v>1</v>
      </c>
      <c r="F63" s="108">
        <v>1510.87</v>
      </c>
      <c r="G63" s="109" t="s">
        <v>98</v>
      </c>
      <c r="H63" s="110">
        <v>1510.87</v>
      </c>
      <c r="I63" s="111">
        <v>1</v>
      </c>
      <c r="J63" s="110">
        <v>1510.87</v>
      </c>
      <c r="R63" s="1">
        <v>0</v>
      </c>
      <c r="S63" s="1">
        <v>0</v>
      </c>
      <c r="T63" s="1">
        <v>0</v>
      </c>
      <c r="U63" s="1">
        <v>0</v>
      </c>
    </row>
    <row r="64" spans="1:21" ht="15">
      <c r="C64" s="112" t="s">
        <v>95</v>
      </c>
      <c r="G64" s="289">
        <v>1510.87</v>
      </c>
      <c r="H64" s="289"/>
      <c r="I64" s="289">
        <v>1510.87</v>
      </c>
      <c r="J64" s="289"/>
      <c r="O64" s="1">
        <v>1510.87</v>
      </c>
      <c r="P64" s="1">
        <v>1510.87</v>
      </c>
    </row>
    <row r="65" spans="1:21" ht="57">
      <c r="A65" s="98" t="s">
        <v>717</v>
      </c>
      <c r="B65" s="99" t="s">
        <v>841</v>
      </c>
      <c r="C65" s="99" t="s">
        <v>842</v>
      </c>
      <c r="D65" s="100" t="s">
        <v>384</v>
      </c>
      <c r="E65" s="37">
        <v>0.03</v>
      </c>
      <c r="F65" s="101"/>
      <c r="G65" s="94"/>
      <c r="H65" s="95"/>
      <c r="I65" s="102" t="s">
        <v>98</v>
      </c>
      <c r="J65" s="95"/>
      <c r="R65" s="1">
        <v>43.85</v>
      </c>
      <c r="S65" s="1">
        <v>37.270000000000003</v>
      </c>
      <c r="T65" s="1">
        <v>30.7</v>
      </c>
      <c r="U65" s="1">
        <v>24.56</v>
      </c>
    </row>
    <row r="66" spans="1:21">
      <c r="C66" s="114" t="s">
        <v>843</v>
      </c>
    </row>
    <row r="67" spans="1:21" ht="14.25">
      <c r="A67" s="98"/>
      <c r="B67" s="99"/>
      <c r="C67" s="99" t="s">
        <v>88</v>
      </c>
      <c r="D67" s="100"/>
      <c r="E67" s="37"/>
      <c r="F67" s="101">
        <v>1218.1600000000001</v>
      </c>
      <c r="G67" s="94" t="s">
        <v>844</v>
      </c>
      <c r="H67" s="95">
        <v>43.85</v>
      </c>
      <c r="I67" s="102">
        <v>1</v>
      </c>
      <c r="J67" s="95">
        <v>43.85</v>
      </c>
      <c r="Q67" s="1">
        <v>43.85</v>
      </c>
    </row>
    <row r="68" spans="1:21" ht="14.25">
      <c r="A68" s="98"/>
      <c r="B68" s="99"/>
      <c r="C68" s="99" t="s">
        <v>89</v>
      </c>
      <c r="D68" s="100"/>
      <c r="E68" s="37"/>
      <c r="F68" s="101">
        <v>390.64</v>
      </c>
      <c r="G68" s="94" t="s">
        <v>844</v>
      </c>
      <c r="H68" s="95">
        <v>14.06</v>
      </c>
      <c r="I68" s="102">
        <v>1</v>
      </c>
      <c r="J68" s="95">
        <v>14.06</v>
      </c>
    </row>
    <row r="69" spans="1:21" ht="14.25">
      <c r="A69" s="98"/>
      <c r="B69" s="99"/>
      <c r="C69" s="99" t="s">
        <v>97</v>
      </c>
      <c r="D69" s="100"/>
      <c r="E69" s="37"/>
      <c r="F69" s="101">
        <v>4594.92</v>
      </c>
      <c r="G69" s="94" t="s">
        <v>98</v>
      </c>
      <c r="H69" s="95">
        <v>137.85</v>
      </c>
      <c r="I69" s="102">
        <v>1</v>
      </c>
      <c r="J69" s="95">
        <v>137.85</v>
      </c>
    </row>
    <row r="70" spans="1:21" ht="14.25">
      <c r="A70" s="98"/>
      <c r="B70" s="99"/>
      <c r="C70" s="99" t="s">
        <v>829</v>
      </c>
      <c r="D70" s="100" t="s">
        <v>91</v>
      </c>
      <c r="E70" s="37">
        <v>100</v>
      </c>
      <c r="F70" s="101"/>
      <c r="G70" s="94"/>
      <c r="H70" s="95">
        <v>43.85</v>
      </c>
      <c r="I70" s="102">
        <v>85</v>
      </c>
      <c r="J70" s="95">
        <v>37.270000000000003</v>
      </c>
    </row>
    <row r="71" spans="1:21" ht="14.25">
      <c r="A71" s="98"/>
      <c r="B71" s="99"/>
      <c r="C71" s="99" t="s">
        <v>830</v>
      </c>
      <c r="D71" s="100" t="s">
        <v>91</v>
      </c>
      <c r="E71" s="37">
        <v>70</v>
      </c>
      <c r="F71" s="101"/>
      <c r="G71" s="94"/>
      <c r="H71" s="95">
        <v>30.7</v>
      </c>
      <c r="I71" s="102">
        <v>56</v>
      </c>
      <c r="J71" s="95">
        <v>24.56</v>
      </c>
    </row>
    <row r="72" spans="1:21" ht="14.25">
      <c r="A72" s="104"/>
      <c r="B72" s="105"/>
      <c r="C72" s="105" t="s">
        <v>93</v>
      </c>
      <c r="D72" s="106" t="s">
        <v>94</v>
      </c>
      <c r="E72" s="107">
        <v>143.99</v>
      </c>
      <c r="F72" s="108"/>
      <c r="G72" s="109" t="s">
        <v>844</v>
      </c>
      <c r="H72" s="110">
        <v>5.1836400000000005</v>
      </c>
      <c r="I72" s="111"/>
      <c r="J72" s="110"/>
    </row>
    <row r="73" spans="1:21" ht="15">
      <c r="C73" s="112" t="s">
        <v>95</v>
      </c>
      <c r="G73" s="289">
        <v>270.31</v>
      </c>
      <c r="H73" s="289"/>
      <c r="I73" s="289">
        <v>257.58999999999997</v>
      </c>
      <c r="J73" s="289"/>
      <c r="O73" s="113">
        <v>270.31</v>
      </c>
      <c r="P73" s="113">
        <v>257.58999999999997</v>
      </c>
    </row>
    <row r="74" spans="1:21" ht="14.25">
      <c r="A74" s="104" t="s">
        <v>431</v>
      </c>
      <c r="B74" s="105" t="s">
        <v>98</v>
      </c>
      <c r="C74" s="105" t="s">
        <v>845</v>
      </c>
      <c r="D74" s="106" t="s">
        <v>454</v>
      </c>
      <c r="E74" s="107">
        <v>1</v>
      </c>
      <c r="F74" s="108">
        <v>118.36</v>
      </c>
      <c r="G74" s="109" t="s">
        <v>98</v>
      </c>
      <c r="H74" s="110">
        <v>118.36</v>
      </c>
      <c r="I74" s="111">
        <v>1</v>
      </c>
      <c r="J74" s="110">
        <v>118.36</v>
      </c>
      <c r="R74" s="1">
        <v>0</v>
      </c>
      <c r="S74" s="1">
        <v>0</v>
      </c>
      <c r="T74" s="1">
        <v>0</v>
      </c>
      <c r="U74" s="1">
        <v>0</v>
      </c>
    </row>
    <row r="75" spans="1:21" ht="15">
      <c r="C75" s="112" t="s">
        <v>95</v>
      </c>
      <c r="G75" s="289">
        <v>118.36</v>
      </c>
      <c r="H75" s="289"/>
      <c r="I75" s="289">
        <v>118.36</v>
      </c>
      <c r="J75" s="289"/>
      <c r="O75" s="1">
        <v>118.36</v>
      </c>
      <c r="P75" s="1">
        <v>118.36</v>
      </c>
    </row>
    <row r="76" spans="1:21" ht="14.25">
      <c r="A76" s="104" t="s">
        <v>433</v>
      </c>
      <c r="B76" s="105" t="s">
        <v>98</v>
      </c>
      <c r="C76" s="105" t="s">
        <v>846</v>
      </c>
      <c r="D76" s="106" t="s">
        <v>454</v>
      </c>
      <c r="E76" s="107">
        <v>4</v>
      </c>
      <c r="F76" s="108">
        <v>307.26</v>
      </c>
      <c r="G76" s="109" t="s">
        <v>98</v>
      </c>
      <c r="H76" s="110">
        <v>1229.04</v>
      </c>
      <c r="I76" s="111">
        <v>1</v>
      </c>
      <c r="J76" s="110">
        <v>1229.04</v>
      </c>
      <c r="R76" s="1">
        <v>0</v>
      </c>
      <c r="S76" s="1">
        <v>0</v>
      </c>
      <c r="T76" s="1">
        <v>0</v>
      </c>
      <c r="U76" s="1">
        <v>0</v>
      </c>
    </row>
    <row r="77" spans="1:21" ht="15">
      <c r="C77" s="112" t="s">
        <v>95</v>
      </c>
      <c r="G77" s="289">
        <v>1229.04</v>
      </c>
      <c r="H77" s="289"/>
      <c r="I77" s="289">
        <v>1229.04</v>
      </c>
      <c r="J77" s="289"/>
      <c r="O77" s="1">
        <v>1229.04</v>
      </c>
      <c r="P77" s="1">
        <v>1229.04</v>
      </c>
    </row>
    <row r="78" spans="1:21" ht="28.5">
      <c r="A78" s="98" t="s">
        <v>731</v>
      </c>
      <c r="B78" s="99" t="s">
        <v>847</v>
      </c>
      <c r="C78" s="99" t="s">
        <v>848</v>
      </c>
      <c r="D78" s="100" t="s">
        <v>460</v>
      </c>
      <c r="E78" s="37">
        <v>4</v>
      </c>
      <c r="F78" s="101"/>
      <c r="G78" s="94"/>
      <c r="H78" s="95"/>
      <c r="I78" s="102" t="s">
        <v>98</v>
      </c>
      <c r="J78" s="95"/>
      <c r="R78" s="1">
        <v>84.96</v>
      </c>
      <c r="S78" s="1">
        <v>72.22</v>
      </c>
      <c r="T78" s="1">
        <v>60.03</v>
      </c>
      <c r="U78" s="1">
        <v>48.02</v>
      </c>
    </row>
    <row r="79" spans="1:21" ht="14.25">
      <c r="A79" s="98"/>
      <c r="B79" s="99"/>
      <c r="C79" s="99" t="s">
        <v>88</v>
      </c>
      <c r="D79" s="100"/>
      <c r="E79" s="37"/>
      <c r="F79" s="101">
        <v>19.239999999999998</v>
      </c>
      <c r="G79" s="94" t="s">
        <v>771</v>
      </c>
      <c r="H79" s="95">
        <v>92.35</v>
      </c>
      <c r="I79" s="102">
        <v>1</v>
      </c>
      <c r="J79" s="95">
        <v>92.35</v>
      </c>
      <c r="Q79" s="1">
        <v>92.35</v>
      </c>
    </row>
    <row r="80" spans="1:21" ht="14.25">
      <c r="A80" s="98"/>
      <c r="B80" s="99"/>
      <c r="C80" s="99" t="s">
        <v>97</v>
      </c>
      <c r="D80" s="100"/>
      <c r="E80" s="37"/>
      <c r="F80" s="101">
        <v>2.08</v>
      </c>
      <c r="G80" s="94" t="s">
        <v>98</v>
      </c>
      <c r="H80" s="95">
        <v>8.32</v>
      </c>
      <c r="I80" s="102">
        <v>1</v>
      </c>
      <c r="J80" s="95">
        <v>8.32</v>
      </c>
    </row>
    <row r="81" spans="1:21" ht="14.25">
      <c r="A81" s="98"/>
      <c r="B81" s="99"/>
      <c r="C81" s="99" t="s">
        <v>829</v>
      </c>
      <c r="D81" s="100" t="s">
        <v>91</v>
      </c>
      <c r="E81" s="37">
        <v>92</v>
      </c>
      <c r="F81" s="101"/>
      <c r="G81" s="94"/>
      <c r="H81" s="95">
        <v>84.96</v>
      </c>
      <c r="I81" s="102">
        <v>78.2</v>
      </c>
      <c r="J81" s="95">
        <v>72.22</v>
      </c>
    </row>
    <row r="82" spans="1:21" ht="14.25">
      <c r="A82" s="98"/>
      <c r="B82" s="99"/>
      <c r="C82" s="99" t="s">
        <v>830</v>
      </c>
      <c r="D82" s="100" t="s">
        <v>91</v>
      </c>
      <c r="E82" s="37">
        <v>65</v>
      </c>
      <c r="F82" s="101"/>
      <c r="G82" s="94"/>
      <c r="H82" s="95">
        <v>60.03</v>
      </c>
      <c r="I82" s="102">
        <v>52</v>
      </c>
      <c r="J82" s="95">
        <v>48.02</v>
      </c>
    </row>
    <row r="83" spans="1:21" ht="14.25">
      <c r="A83" s="104"/>
      <c r="B83" s="105"/>
      <c r="C83" s="105" t="s">
        <v>93</v>
      </c>
      <c r="D83" s="106" t="s">
        <v>94</v>
      </c>
      <c r="E83" s="107">
        <v>2</v>
      </c>
      <c r="F83" s="108"/>
      <c r="G83" s="109" t="s">
        <v>771</v>
      </c>
      <c r="H83" s="110">
        <v>9.6</v>
      </c>
      <c r="I83" s="111"/>
      <c r="J83" s="110"/>
    </row>
    <row r="84" spans="1:21" ht="15">
      <c r="C84" s="112" t="s">
        <v>95</v>
      </c>
      <c r="G84" s="289">
        <v>245.66</v>
      </c>
      <c r="H84" s="289"/>
      <c r="I84" s="289">
        <v>220.91000000000003</v>
      </c>
      <c r="J84" s="289"/>
      <c r="O84" s="113">
        <v>245.66</v>
      </c>
      <c r="P84" s="113">
        <v>220.91000000000003</v>
      </c>
    </row>
    <row r="85" spans="1:21" ht="42.75">
      <c r="A85" s="104" t="s">
        <v>436</v>
      </c>
      <c r="B85" s="105" t="s">
        <v>98</v>
      </c>
      <c r="C85" s="105" t="s">
        <v>849</v>
      </c>
      <c r="D85" s="106" t="s">
        <v>454</v>
      </c>
      <c r="E85" s="107">
        <v>4</v>
      </c>
      <c r="F85" s="108">
        <v>3714.64</v>
      </c>
      <c r="G85" s="109" t="s">
        <v>98</v>
      </c>
      <c r="H85" s="110">
        <v>14858.56</v>
      </c>
      <c r="I85" s="111">
        <v>1</v>
      </c>
      <c r="J85" s="110">
        <v>14858.56</v>
      </c>
      <c r="R85" s="1">
        <v>0</v>
      </c>
      <c r="S85" s="1">
        <v>0</v>
      </c>
      <c r="T85" s="1">
        <v>0</v>
      </c>
      <c r="U85" s="1">
        <v>0</v>
      </c>
    </row>
    <row r="86" spans="1:21" ht="15">
      <c r="C86" s="112" t="s">
        <v>95</v>
      </c>
      <c r="G86" s="289">
        <v>14858.56</v>
      </c>
      <c r="H86" s="289"/>
      <c r="I86" s="289">
        <v>14858.56</v>
      </c>
      <c r="J86" s="289"/>
      <c r="O86" s="1">
        <v>14858.56</v>
      </c>
      <c r="P86" s="1">
        <v>14858.56</v>
      </c>
    </row>
    <row r="87" spans="1:21" ht="28.5">
      <c r="A87" s="98" t="s">
        <v>440</v>
      </c>
      <c r="B87" s="99" t="s">
        <v>850</v>
      </c>
      <c r="C87" s="99" t="s">
        <v>851</v>
      </c>
      <c r="D87" s="100" t="s">
        <v>834</v>
      </c>
      <c r="E87" s="37">
        <v>0.04</v>
      </c>
      <c r="F87" s="101"/>
      <c r="G87" s="94"/>
      <c r="H87" s="95"/>
      <c r="I87" s="102" t="s">
        <v>98</v>
      </c>
      <c r="J87" s="95"/>
      <c r="R87" s="1">
        <v>35.659999999999997</v>
      </c>
      <c r="S87" s="1">
        <v>30.31</v>
      </c>
      <c r="T87" s="1">
        <v>24.4</v>
      </c>
      <c r="U87" s="1">
        <v>19.52</v>
      </c>
    </row>
    <row r="88" spans="1:21">
      <c r="C88" s="114" t="s">
        <v>852</v>
      </c>
    </row>
    <row r="89" spans="1:21" ht="14.25">
      <c r="A89" s="98"/>
      <c r="B89" s="99"/>
      <c r="C89" s="99" t="s">
        <v>88</v>
      </c>
      <c r="D89" s="100"/>
      <c r="E89" s="37"/>
      <c r="F89" s="101">
        <v>779.32</v>
      </c>
      <c r="G89" s="94" t="s">
        <v>771</v>
      </c>
      <c r="H89" s="95">
        <v>37.409999999999997</v>
      </c>
      <c r="I89" s="102">
        <v>1</v>
      </c>
      <c r="J89" s="95">
        <v>37.409999999999997</v>
      </c>
      <c r="Q89" s="1">
        <v>37.409999999999997</v>
      </c>
    </row>
    <row r="90" spans="1:21" ht="14.25">
      <c r="A90" s="98"/>
      <c r="B90" s="99"/>
      <c r="C90" s="99" t="s">
        <v>89</v>
      </c>
      <c r="D90" s="100"/>
      <c r="E90" s="37"/>
      <c r="F90" s="101">
        <v>44.36</v>
      </c>
      <c r="G90" s="94" t="s">
        <v>771</v>
      </c>
      <c r="H90" s="95">
        <v>2.13</v>
      </c>
      <c r="I90" s="102">
        <v>1</v>
      </c>
      <c r="J90" s="95">
        <v>2.13</v>
      </c>
    </row>
    <row r="91" spans="1:21" ht="14.25">
      <c r="A91" s="98"/>
      <c r="B91" s="99"/>
      <c r="C91" s="99" t="s">
        <v>96</v>
      </c>
      <c r="D91" s="100"/>
      <c r="E91" s="37"/>
      <c r="F91" s="101">
        <v>2.7</v>
      </c>
      <c r="G91" s="94" t="s">
        <v>771</v>
      </c>
      <c r="H91" s="103">
        <v>0.13</v>
      </c>
      <c r="I91" s="102">
        <v>1</v>
      </c>
      <c r="J91" s="103">
        <v>0.13</v>
      </c>
      <c r="Q91" s="1">
        <v>0.13</v>
      </c>
    </row>
    <row r="92" spans="1:21" ht="14.25">
      <c r="A92" s="98"/>
      <c r="B92" s="99"/>
      <c r="C92" s="99" t="s">
        <v>97</v>
      </c>
      <c r="D92" s="100"/>
      <c r="E92" s="37"/>
      <c r="F92" s="101">
        <v>520.41</v>
      </c>
      <c r="G92" s="94" t="s">
        <v>98</v>
      </c>
      <c r="H92" s="95">
        <v>20.82</v>
      </c>
      <c r="I92" s="102">
        <v>1</v>
      </c>
      <c r="J92" s="95">
        <v>20.82</v>
      </c>
    </row>
    <row r="93" spans="1:21" ht="14.25">
      <c r="A93" s="98"/>
      <c r="B93" s="99"/>
      <c r="C93" s="99" t="s">
        <v>829</v>
      </c>
      <c r="D93" s="100" t="s">
        <v>91</v>
      </c>
      <c r="E93" s="37">
        <v>95</v>
      </c>
      <c r="F93" s="101"/>
      <c r="G93" s="94"/>
      <c r="H93" s="95">
        <v>35.659999999999997</v>
      </c>
      <c r="I93" s="102">
        <v>80.75</v>
      </c>
      <c r="J93" s="95">
        <v>30.31</v>
      </c>
    </row>
    <row r="94" spans="1:21" ht="14.25">
      <c r="A94" s="98"/>
      <c r="B94" s="99"/>
      <c r="C94" s="99" t="s">
        <v>830</v>
      </c>
      <c r="D94" s="100" t="s">
        <v>91</v>
      </c>
      <c r="E94" s="37">
        <v>65</v>
      </c>
      <c r="F94" s="101"/>
      <c r="G94" s="94"/>
      <c r="H94" s="95">
        <v>24.4</v>
      </c>
      <c r="I94" s="102">
        <v>52</v>
      </c>
      <c r="J94" s="95">
        <v>19.52</v>
      </c>
    </row>
    <row r="95" spans="1:21" ht="14.25">
      <c r="A95" s="104"/>
      <c r="B95" s="105"/>
      <c r="C95" s="105" t="s">
        <v>93</v>
      </c>
      <c r="D95" s="106" t="s">
        <v>94</v>
      </c>
      <c r="E95" s="107">
        <v>78.56</v>
      </c>
      <c r="F95" s="108"/>
      <c r="G95" s="109" t="s">
        <v>771</v>
      </c>
      <c r="H95" s="110">
        <v>3.7708800000000005</v>
      </c>
      <c r="I95" s="111"/>
      <c r="J95" s="110"/>
    </row>
    <row r="96" spans="1:21" ht="15">
      <c r="C96" s="112" t="s">
        <v>95</v>
      </c>
      <c r="G96" s="289">
        <v>120.41999999999999</v>
      </c>
      <c r="H96" s="289"/>
      <c r="I96" s="289">
        <v>110.19</v>
      </c>
      <c r="J96" s="289"/>
      <c r="O96" s="113">
        <v>120.41999999999999</v>
      </c>
      <c r="P96" s="113">
        <v>110.19</v>
      </c>
    </row>
    <row r="97" spans="1:21" ht="28.5">
      <c r="A97" s="104" t="s">
        <v>446</v>
      </c>
      <c r="B97" s="105" t="s">
        <v>98</v>
      </c>
      <c r="C97" s="105" t="s">
        <v>853</v>
      </c>
      <c r="D97" s="106" t="s">
        <v>454</v>
      </c>
      <c r="E97" s="107">
        <v>4</v>
      </c>
      <c r="F97" s="108">
        <v>164.47</v>
      </c>
      <c r="G97" s="109" t="s">
        <v>98</v>
      </c>
      <c r="H97" s="110">
        <v>657.88</v>
      </c>
      <c r="I97" s="111">
        <v>1</v>
      </c>
      <c r="J97" s="110">
        <v>657.88</v>
      </c>
      <c r="R97" s="1">
        <v>0</v>
      </c>
      <c r="S97" s="1">
        <v>0</v>
      </c>
      <c r="T97" s="1">
        <v>0</v>
      </c>
      <c r="U97" s="1">
        <v>0</v>
      </c>
    </row>
    <row r="98" spans="1:21" ht="15">
      <c r="C98" s="112" t="s">
        <v>95</v>
      </c>
      <c r="G98" s="289">
        <v>657.88</v>
      </c>
      <c r="H98" s="289"/>
      <c r="I98" s="289">
        <v>657.88</v>
      </c>
      <c r="J98" s="289"/>
      <c r="O98" s="1">
        <v>657.88</v>
      </c>
      <c r="P98" s="1">
        <v>657.88</v>
      </c>
    </row>
    <row r="99" spans="1:21" ht="28.5">
      <c r="A99" s="98" t="s">
        <v>744</v>
      </c>
      <c r="B99" s="99" t="s">
        <v>854</v>
      </c>
      <c r="C99" s="99" t="s">
        <v>855</v>
      </c>
      <c r="D99" s="100" t="s">
        <v>834</v>
      </c>
      <c r="E99" s="37">
        <v>0.02</v>
      </c>
      <c r="F99" s="101"/>
      <c r="G99" s="94"/>
      <c r="H99" s="95"/>
      <c r="I99" s="102" t="s">
        <v>98</v>
      </c>
      <c r="J99" s="95"/>
      <c r="R99" s="1">
        <v>6.91</v>
      </c>
      <c r="S99" s="1">
        <v>5.87</v>
      </c>
      <c r="T99" s="1">
        <v>4.7300000000000004</v>
      </c>
      <c r="U99" s="1">
        <v>3.78</v>
      </c>
    </row>
    <row r="100" spans="1:21">
      <c r="C100" s="114" t="s">
        <v>856</v>
      </c>
    </row>
    <row r="101" spans="1:21" ht="14.25">
      <c r="A101" s="98"/>
      <c r="B101" s="99"/>
      <c r="C101" s="99" t="s">
        <v>88</v>
      </c>
      <c r="D101" s="100"/>
      <c r="E101" s="37"/>
      <c r="F101" s="101">
        <v>302.36</v>
      </c>
      <c r="G101" s="94" t="s">
        <v>771</v>
      </c>
      <c r="H101" s="95">
        <v>7.26</v>
      </c>
      <c r="I101" s="102">
        <v>1</v>
      </c>
      <c r="J101" s="95">
        <v>7.26</v>
      </c>
      <c r="Q101" s="1">
        <v>7.26</v>
      </c>
    </row>
    <row r="102" spans="1:21" ht="14.25">
      <c r="A102" s="98"/>
      <c r="B102" s="99"/>
      <c r="C102" s="99" t="s">
        <v>89</v>
      </c>
      <c r="D102" s="100"/>
      <c r="E102" s="37"/>
      <c r="F102" s="101">
        <v>5.78</v>
      </c>
      <c r="G102" s="94" t="s">
        <v>771</v>
      </c>
      <c r="H102" s="95">
        <v>0.14000000000000001</v>
      </c>
      <c r="I102" s="102">
        <v>1</v>
      </c>
      <c r="J102" s="95">
        <v>0.14000000000000001</v>
      </c>
    </row>
    <row r="103" spans="1:21" ht="14.25">
      <c r="A103" s="98"/>
      <c r="B103" s="99"/>
      <c r="C103" s="99" t="s">
        <v>96</v>
      </c>
      <c r="D103" s="100"/>
      <c r="E103" s="37"/>
      <c r="F103" s="101">
        <v>0.41</v>
      </c>
      <c r="G103" s="94" t="s">
        <v>771</v>
      </c>
      <c r="H103" s="103">
        <v>0.01</v>
      </c>
      <c r="I103" s="102">
        <v>1</v>
      </c>
      <c r="J103" s="103">
        <v>0.01</v>
      </c>
      <c r="Q103" s="1">
        <v>0.01</v>
      </c>
    </row>
    <row r="104" spans="1:21" ht="14.25">
      <c r="A104" s="98"/>
      <c r="B104" s="99"/>
      <c r="C104" s="99" t="s">
        <v>97</v>
      </c>
      <c r="D104" s="100"/>
      <c r="E104" s="37"/>
      <c r="F104" s="101">
        <v>62.22</v>
      </c>
      <c r="G104" s="94" t="s">
        <v>98</v>
      </c>
      <c r="H104" s="95">
        <v>1.24</v>
      </c>
      <c r="I104" s="102">
        <v>1</v>
      </c>
      <c r="J104" s="95">
        <v>1.24</v>
      </c>
    </row>
    <row r="105" spans="1:21" ht="14.25">
      <c r="A105" s="98"/>
      <c r="B105" s="99"/>
      <c r="C105" s="99" t="s">
        <v>829</v>
      </c>
      <c r="D105" s="100" t="s">
        <v>91</v>
      </c>
      <c r="E105" s="37">
        <v>95</v>
      </c>
      <c r="F105" s="101"/>
      <c r="G105" s="94"/>
      <c r="H105" s="95">
        <v>6.91</v>
      </c>
      <c r="I105" s="102">
        <v>80.75</v>
      </c>
      <c r="J105" s="95">
        <v>5.87</v>
      </c>
    </row>
    <row r="106" spans="1:21" ht="14.25">
      <c r="A106" s="98"/>
      <c r="B106" s="99"/>
      <c r="C106" s="99" t="s">
        <v>830</v>
      </c>
      <c r="D106" s="100" t="s">
        <v>91</v>
      </c>
      <c r="E106" s="37">
        <v>65</v>
      </c>
      <c r="F106" s="101"/>
      <c r="G106" s="94"/>
      <c r="H106" s="95">
        <v>4.7300000000000004</v>
      </c>
      <c r="I106" s="102">
        <v>52</v>
      </c>
      <c r="J106" s="95">
        <v>3.78</v>
      </c>
    </row>
    <row r="107" spans="1:21" ht="14.25">
      <c r="A107" s="104"/>
      <c r="B107" s="105"/>
      <c r="C107" s="105" t="s">
        <v>93</v>
      </c>
      <c r="D107" s="106" t="s">
        <v>94</v>
      </c>
      <c r="E107" s="107">
        <v>30.48</v>
      </c>
      <c r="F107" s="108"/>
      <c r="G107" s="109" t="s">
        <v>771</v>
      </c>
      <c r="H107" s="110">
        <v>0.73152000000000006</v>
      </c>
      <c r="I107" s="111"/>
      <c r="J107" s="110"/>
    </row>
    <row r="108" spans="1:21" ht="15">
      <c r="C108" s="112" t="s">
        <v>95</v>
      </c>
      <c r="G108" s="289">
        <v>20.28</v>
      </c>
      <c r="H108" s="289"/>
      <c r="I108" s="289">
        <v>18.29</v>
      </c>
      <c r="J108" s="289"/>
      <c r="O108" s="113">
        <v>20.28</v>
      </c>
      <c r="P108" s="113">
        <v>18.29</v>
      </c>
    </row>
    <row r="109" spans="1:21" ht="28.5">
      <c r="A109" s="104" t="s">
        <v>453</v>
      </c>
      <c r="B109" s="105" t="s">
        <v>98</v>
      </c>
      <c r="C109" s="105" t="s">
        <v>857</v>
      </c>
      <c r="D109" s="106" t="s">
        <v>454</v>
      </c>
      <c r="E109" s="107">
        <v>2</v>
      </c>
      <c r="F109" s="108">
        <v>160.97</v>
      </c>
      <c r="G109" s="109" t="s">
        <v>98</v>
      </c>
      <c r="H109" s="110">
        <v>321.94</v>
      </c>
      <c r="I109" s="111">
        <v>1</v>
      </c>
      <c r="J109" s="110">
        <v>321.94</v>
      </c>
      <c r="R109" s="1">
        <v>0</v>
      </c>
      <c r="S109" s="1">
        <v>0</v>
      </c>
      <c r="T109" s="1">
        <v>0</v>
      </c>
      <c r="U109" s="1">
        <v>0</v>
      </c>
    </row>
    <row r="110" spans="1:21" ht="15">
      <c r="C110" s="112" t="s">
        <v>95</v>
      </c>
      <c r="G110" s="289">
        <v>321.94</v>
      </c>
      <c r="H110" s="289"/>
      <c r="I110" s="289">
        <v>321.94</v>
      </c>
      <c r="J110" s="289"/>
      <c r="O110" s="1">
        <v>321.94</v>
      </c>
      <c r="P110" s="1">
        <v>321.94</v>
      </c>
    </row>
    <row r="111" spans="1:21" ht="28.5">
      <c r="A111" s="98" t="s">
        <v>455</v>
      </c>
      <c r="B111" s="99" t="s">
        <v>858</v>
      </c>
      <c r="C111" s="99" t="s">
        <v>859</v>
      </c>
      <c r="D111" s="100" t="s">
        <v>834</v>
      </c>
      <c r="E111" s="37">
        <v>0.15</v>
      </c>
      <c r="F111" s="101"/>
      <c r="G111" s="94"/>
      <c r="H111" s="95"/>
      <c r="I111" s="102" t="s">
        <v>98</v>
      </c>
      <c r="J111" s="95"/>
      <c r="R111" s="1">
        <v>103.46</v>
      </c>
      <c r="S111" s="1">
        <v>87.94</v>
      </c>
      <c r="T111" s="1">
        <v>70.790000000000006</v>
      </c>
      <c r="U111" s="1">
        <v>56.63</v>
      </c>
    </row>
    <row r="112" spans="1:21">
      <c r="C112" s="114" t="s">
        <v>860</v>
      </c>
    </row>
    <row r="113" spans="1:21" ht="14.25">
      <c r="A113" s="98"/>
      <c r="B113" s="99"/>
      <c r="C113" s="99" t="s">
        <v>88</v>
      </c>
      <c r="D113" s="100"/>
      <c r="E113" s="37"/>
      <c r="F113" s="101">
        <v>603.92999999999995</v>
      </c>
      <c r="G113" s="94" t="s">
        <v>771</v>
      </c>
      <c r="H113" s="95">
        <v>108.71</v>
      </c>
      <c r="I113" s="102">
        <v>1</v>
      </c>
      <c r="J113" s="95">
        <v>108.71</v>
      </c>
      <c r="Q113" s="1">
        <v>108.71</v>
      </c>
    </row>
    <row r="114" spans="1:21" ht="14.25">
      <c r="A114" s="98"/>
      <c r="B114" s="99"/>
      <c r="C114" s="99" t="s">
        <v>89</v>
      </c>
      <c r="D114" s="100"/>
      <c r="E114" s="37"/>
      <c r="F114" s="101">
        <v>41.8</v>
      </c>
      <c r="G114" s="94" t="s">
        <v>771</v>
      </c>
      <c r="H114" s="95">
        <v>7.52</v>
      </c>
      <c r="I114" s="102">
        <v>1</v>
      </c>
      <c r="J114" s="95">
        <v>7.52</v>
      </c>
    </row>
    <row r="115" spans="1:21" ht="14.25">
      <c r="A115" s="98"/>
      <c r="B115" s="99"/>
      <c r="C115" s="99" t="s">
        <v>96</v>
      </c>
      <c r="D115" s="100"/>
      <c r="E115" s="37"/>
      <c r="F115" s="101">
        <v>1.08</v>
      </c>
      <c r="G115" s="94" t="s">
        <v>771</v>
      </c>
      <c r="H115" s="103">
        <v>0.19</v>
      </c>
      <c r="I115" s="102">
        <v>1</v>
      </c>
      <c r="J115" s="103">
        <v>0.19</v>
      </c>
      <c r="Q115" s="1">
        <v>0.19</v>
      </c>
    </row>
    <row r="116" spans="1:21" ht="14.25">
      <c r="A116" s="98"/>
      <c r="B116" s="99"/>
      <c r="C116" s="99" t="s">
        <v>97</v>
      </c>
      <c r="D116" s="100"/>
      <c r="E116" s="37"/>
      <c r="F116" s="101">
        <v>128.15</v>
      </c>
      <c r="G116" s="94" t="s">
        <v>98</v>
      </c>
      <c r="H116" s="95">
        <v>19.22</v>
      </c>
      <c r="I116" s="102">
        <v>1</v>
      </c>
      <c r="J116" s="95">
        <v>19.22</v>
      </c>
    </row>
    <row r="117" spans="1:21" ht="14.25">
      <c r="A117" s="98"/>
      <c r="B117" s="99"/>
      <c r="C117" s="99" t="s">
        <v>829</v>
      </c>
      <c r="D117" s="100" t="s">
        <v>91</v>
      </c>
      <c r="E117" s="37">
        <v>95</v>
      </c>
      <c r="F117" s="101"/>
      <c r="G117" s="94"/>
      <c r="H117" s="95">
        <v>103.46</v>
      </c>
      <c r="I117" s="102">
        <v>80.75</v>
      </c>
      <c r="J117" s="95">
        <v>87.94</v>
      </c>
    </row>
    <row r="118" spans="1:21" ht="14.25">
      <c r="A118" s="98"/>
      <c r="B118" s="99"/>
      <c r="C118" s="99" t="s">
        <v>830</v>
      </c>
      <c r="D118" s="100" t="s">
        <v>91</v>
      </c>
      <c r="E118" s="37">
        <v>65</v>
      </c>
      <c r="F118" s="101"/>
      <c r="G118" s="94"/>
      <c r="H118" s="95">
        <v>70.790000000000006</v>
      </c>
      <c r="I118" s="102">
        <v>52</v>
      </c>
      <c r="J118" s="95">
        <v>56.63</v>
      </c>
    </row>
    <row r="119" spans="1:21" ht="14.25">
      <c r="A119" s="104"/>
      <c r="B119" s="105"/>
      <c r="C119" s="105" t="s">
        <v>93</v>
      </c>
      <c r="D119" s="106" t="s">
        <v>94</v>
      </c>
      <c r="E119" s="107">
        <v>60.88</v>
      </c>
      <c r="F119" s="108"/>
      <c r="G119" s="109" t="s">
        <v>771</v>
      </c>
      <c r="H119" s="110">
        <v>10.958399999999999</v>
      </c>
      <c r="I119" s="111"/>
      <c r="J119" s="110"/>
    </row>
    <row r="120" spans="1:21" ht="15">
      <c r="C120" s="112" t="s">
        <v>95</v>
      </c>
      <c r="G120" s="289">
        <v>309.7</v>
      </c>
      <c r="H120" s="289"/>
      <c r="I120" s="289">
        <v>280.02</v>
      </c>
      <c r="J120" s="289"/>
      <c r="O120" s="113">
        <v>309.7</v>
      </c>
      <c r="P120" s="113">
        <v>280.02</v>
      </c>
    </row>
    <row r="121" spans="1:21" ht="28.5">
      <c r="A121" s="104" t="s">
        <v>456</v>
      </c>
      <c r="B121" s="105" t="s">
        <v>98</v>
      </c>
      <c r="C121" s="105" t="s">
        <v>861</v>
      </c>
      <c r="D121" s="106" t="s">
        <v>454</v>
      </c>
      <c r="E121" s="107">
        <v>10</v>
      </c>
      <c r="F121" s="108">
        <v>1088.44</v>
      </c>
      <c r="G121" s="109" t="s">
        <v>98</v>
      </c>
      <c r="H121" s="110">
        <v>10884.4</v>
      </c>
      <c r="I121" s="111">
        <v>1</v>
      </c>
      <c r="J121" s="110">
        <v>10884.4</v>
      </c>
      <c r="R121" s="1">
        <v>0</v>
      </c>
      <c r="S121" s="1">
        <v>0</v>
      </c>
      <c r="T121" s="1">
        <v>0</v>
      </c>
      <c r="U121" s="1">
        <v>0</v>
      </c>
    </row>
    <row r="122" spans="1:21" ht="15">
      <c r="C122" s="112" t="s">
        <v>95</v>
      </c>
      <c r="G122" s="289">
        <v>10884.4</v>
      </c>
      <c r="H122" s="289"/>
      <c r="I122" s="289">
        <v>10884.4</v>
      </c>
      <c r="J122" s="289"/>
      <c r="O122" s="1">
        <v>10884.4</v>
      </c>
      <c r="P122" s="1">
        <v>10884.4</v>
      </c>
    </row>
    <row r="123" spans="1:21" ht="28.5">
      <c r="A123" s="104" t="s">
        <v>457</v>
      </c>
      <c r="B123" s="105" t="s">
        <v>98</v>
      </c>
      <c r="C123" s="105" t="s">
        <v>862</v>
      </c>
      <c r="D123" s="106" t="s">
        <v>454</v>
      </c>
      <c r="E123" s="107">
        <v>5</v>
      </c>
      <c r="F123" s="108">
        <v>3181.99</v>
      </c>
      <c r="G123" s="109" t="s">
        <v>98</v>
      </c>
      <c r="H123" s="110">
        <v>15909.95</v>
      </c>
      <c r="I123" s="111">
        <v>1</v>
      </c>
      <c r="J123" s="110">
        <v>15909.95</v>
      </c>
      <c r="R123" s="1">
        <v>0</v>
      </c>
      <c r="S123" s="1">
        <v>0</v>
      </c>
      <c r="T123" s="1">
        <v>0</v>
      </c>
      <c r="U123" s="1">
        <v>0</v>
      </c>
    </row>
    <row r="124" spans="1:21" ht="15">
      <c r="C124" s="112" t="s">
        <v>95</v>
      </c>
      <c r="G124" s="289">
        <v>15909.95</v>
      </c>
      <c r="H124" s="289"/>
      <c r="I124" s="289">
        <v>15909.95</v>
      </c>
      <c r="J124" s="289"/>
      <c r="O124" s="1">
        <v>15909.95</v>
      </c>
      <c r="P124" s="1">
        <v>15909.95</v>
      </c>
    </row>
    <row r="125" spans="1:21" ht="28.5">
      <c r="A125" s="98" t="s">
        <v>754</v>
      </c>
      <c r="B125" s="99" t="s">
        <v>863</v>
      </c>
      <c r="C125" s="99" t="s">
        <v>864</v>
      </c>
      <c r="D125" s="100" t="s">
        <v>834</v>
      </c>
      <c r="E125" s="37">
        <v>0.01</v>
      </c>
      <c r="F125" s="101"/>
      <c r="G125" s="94"/>
      <c r="H125" s="95"/>
      <c r="I125" s="102" t="s">
        <v>98</v>
      </c>
      <c r="J125" s="95"/>
      <c r="R125" s="1">
        <v>6.65</v>
      </c>
      <c r="S125" s="1">
        <v>5.65</v>
      </c>
      <c r="T125" s="1">
        <v>4.55</v>
      </c>
      <c r="U125" s="1">
        <v>3.64</v>
      </c>
    </row>
    <row r="126" spans="1:21">
      <c r="C126" s="114" t="s">
        <v>865</v>
      </c>
    </row>
    <row r="127" spans="1:21" ht="14.25">
      <c r="A127" s="98"/>
      <c r="B127" s="99"/>
      <c r="C127" s="99" t="s">
        <v>88</v>
      </c>
      <c r="D127" s="100"/>
      <c r="E127" s="37"/>
      <c r="F127" s="101">
        <v>582.6</v>
      </c>
      <c r="G127" s="94" t="s">
        <v>771</v>
      </c>
      <c r="H127" s="95">
        <v>6.99</v>
      </c>
      <c r="I127" s="102">
        <v>1</v>
      </c>
      <c r="J127" s="95">
        <v>6.99</v>
      </c>
      <c r="Q127" s="1">
        <v>6.99</v>
      </c>
    </row>
    <row r="128" spans="1:21" ht="14.25">
      <c r="A128" s="98"/>
      <c r="B128" s="99"/>
      <c r="C128" s="99" t="s">
        <v>89</v>
      </c>
      <c r="D128" s="100"/>
      <c r="E128" s="37"/>
      <c r="F128" s="101">
        <v>17.75</v>
      </c>
      <c r="G128" s="94" t="s">
        <v>771</v>
      </c>
      <c r="H128" s="95">
        <v>0.21</v>
      </c>
      <c r="I128" s="102">
        <v>1</v>
      </c>
      <c r="J128" s="95">
        <v>0.21</v>
      </c>
    </row>
    <row r="129" spans="1:21" ht="14.25">
      <c r="A129" s="98"/>
      <c r="B129" s="99"/>
      <c r="C129" s="99" t="s">
        <v>96</v>
      </c>
      <c r="D129" s="100"/>
      <c r="E129" s="37"/>
      <c r="F129" s="101">
        <v>1.08</v>
      </c>
      <c r="G129" s="94" t="s">
        <v>771</v>
      </c>
      <c r="H129" s="103">
        <v>0.01</v>
      </c>
      <c r="I129" s="102">
        <v>1</v>
      </c>
      <c r="J129" s="103">
        <v>0.01</v>
      </c>
      <c r="Q129" s="1">
        <v>0.01</v>
      </c>
    </row>
    <row r="130" spans="1:21" ht="14.25">
      <c r="A130" s="98"/>
      <c r="B130" s="99"/>
      <c r="C130" s="99" t="s">
        <v>97</v>
      </c>
      <c r="D130" s="100"/>
      <c r="E130" s="37"/>
      <c r="F130" s="101">
        <v>59.65</v>
      </c>
      <c r="G130" s="94" t="s">
        <v>98</v>
      </c>
      <c r="H130" s="95">
        <v>0.6</v>
      </c>
      <c r="I130" s="102">
        <v>1</v>
      </c>
      <c r="J130" s="95">
        <v>0.6</v>
      </c>
    </row>
    <row r="131" spans="1:21" ht="14.25">
      <c r="A131" s="98"/>
      <c r="B131" s="99"/>
      <c r="C131" s="99" t="s">
        <v>829</v>
      </c>
      <c r="D131" s="100" t="s">
        <v>91</v>
      </c>
      <c r="E131" s="37">
        <v>95</v>
      </c>
      <c r="F131" s="101"/>
      <c r="G131" s="94"/>
      <c r="H131" s="95">
        <v>6.65</v>
      </c>
      <c r="I131" s="102">
        <v>80.75</v>
      </c>
      <c r="J131" s="95">
        <v>5.65</v>
      </c>
    </row>
    <row r="132" spans="1:21" ht="14.25">
      <c r="A132" s="98"/>
      <c r="B132" s="99"/>
      <c r="C132" s="99" t="s">
        <v>830</v>
      </c>
      <c r="D132" s="100" t="s">
        <v>91</v>
      </c>
      <c r="E132" s="37">
        <v>65</v>
      </c>
      <c r="F132" s="101"/>
      <c r="G132" s="94"/>
      <c r="H132" s="95">
        <v>4.55</v>
      </c>
      <c r="I132" s="102">
        <v>52</v>
      </c>
      <c r="J132" s="95">
        <v>3.64</v>
      </c>
    </row>
    <row r="133" spans="1:21" ht="14.25">
      <c r="A133" s="104"/>
      <c r="B133" s="105"/>
      <c r="C133" s="105" t="s">
        <v>93</v>
      </c>
      <c r="D133" s="106" t="s">
        <v>94</v>
      </c>
      <c r="E133" s="107">
        <v>58.73</v>
      </c>
      <c r="F133" s="108"/>
      <c r="G133" s="109" t="s">
        <v>771</v>
      </c>
      <c r="H133" s="110">
        <v>0.70476000000000005</v>
      </c>
      <c r="I133" s="111"/>
      <c r="J133" s="110"/>
    </row>
    <row r="134" spans="1:21" ht="15">
      <c r="C134" s="112" t="s">
        <v>95</v>
      </c>
      <c r="G134" s="289">
        <v>19</v>
      </c>
      <c r="H134" s="289"/>
      <c r="I134" s="289">
        <v>17.09</v>
      </c>
      <c r="J134" s="289"/>
      <c r="O134" s="113">
        <v>19</v>
      </c>
      <c r="P134" s="113">
        <v>17.09</v>
      </c>
    </row>
    <row r="135" spans="1:21" ht="28.5">
      <c r="A135" s="104" t="s">
        <v>461</v>
      </c>
      <c r="B135" s="105" t="s">
        <v>98</v>
      </c>
      <c r="C135" s="105" t="s">
        <v>866</v>
      </c>
      <c r="D135" s="106" t="s">
        <v>454</v>
      </c>
      <c r="E135" s="107">
        <v>1</v>
      </c>
      <c r="F135" s="108">
        <v>192.69</v>
      </c>
      <c r="G135" s="109" t="s">
        <v>98</v>
      </c>
      <c r="H135" s="110">
        <v>192.69</v>
      </c>
      <c r="I135" s="111">
        <v>1</v>
      </c>
      <c r="J135" s="110">
        <v>192.69</v>
      </c>
      <c r="R135" s="1">
        <v>0</v>
      </c>
      <c r="S135" s="1">
        <v>0</v>
      </c>
      <c r="T135" s="1">
        <v>0</v>
      </c>
      <c r="U135" s="1">
        <v>0</v>
      </c>
    </row>
    <row r="136" spans="1:21" ht="15">
      <c r="C136" s="112" t="s">
        <v>95</v>
      </c>
      <c r="G136" s="289">
        <v>192.69</v>
      </c>
      <c r="H136" s="289"/>
      <c r="I136" s="289">
        <v>192.69</v>
      </c>
      <c r="J136" s="289"/>
      <c r="O136" s="1">
        <v>192.69</v>
      </c>
      <c r="P136" s="1">
        <v>192.69</v>
      </c>
    </row>
    <row r="137" spans="1:21" ht="42.75">
      <c r="A137" s="98" t="s">
        <v>468</v>
      </c>
      <c r="B137" s="99" t="s">
        <v>867</v>
      </c>
      <c r="C137" s="99" t="s">
        <v>868</v>
      </c>
      <c r="D137" s="100" t="s">
        <v>834</v>
      </c>
      <c r="E137" s="37">
        <v>0.08</v>
      </c>
      <c r="F137" s="101"/>
      <c r="G137" s="94"/>
      <c r="H137" s="95"/>
      <c r="I137" s="102" t="s">
        <v>98</v>
      </c>
      <c r="J137" s="95"/>
      <c r="R137" s="1">
        <v>23.34</v>
      </c>
      <c r="S137" s="1">
        <v>19.84</v>
      </c>
      <c r="T137" s="1">
        <v>15.97</v>
      </c>
      <c r="U137" s="1">
        <v>12.78</v>
      </c>
    </row>
    <row r="138" spans="1:21">
      <c r="C138" s="114" t="s">
        <v>869</v>
      </c>
    </row>
    <row r="139" spans="1:21" ht="14.25">
      <c r="A139" s="98"/>
      <c r="B139" s="99"/>
      <c r="C139" s="99" t="s">
        <v>88</v>
      </c>
      <c r="D139" s="100"/>
      <c r="E139" s="37"/>
      <c r="F139" s="101">
        <v>255.54</v>
      </c>
      <c r="G139" s="94" t="s">
        <v>771</v>
      </c>
      <c r="H139" s="95">
        <v>24.53</v>
      </c>
      <c r="I139" s="102">
        <v>1</v>
      </c>
      <c r="J139" s="95">
        <v>24.53</v>
      </c>
      <c r="Q139" s="1">
        <v>24.53</v>
      </c>
    </row>
    <row r="140" spans="1:21" ht="14.25">
      <c r="A140" s="98"/>
      <c r="B140" s="99"/>
      <c r="C140" s="99" t="s">
        <v>89</v>
      </c>
      <c r="D140" s="100"/>
      <c r="E140" s="37"/>
      <c r="F140" s="101">
        <v>5.78</v>
      </c>
      <c r="G140" s="94" t="s">
        <v>771</v>
      </c>
      <c r="H140" s="95">
        <v>0.55000000000000004</v>
      </c>
      <c r="I140" s="102">
        <v>1</v>
      </c>
      <c r="J140" s="95">
        <v>0.55000000000000004</v>
      </c>
    </row>
    <row r="141" spans="1:21" ht="14.25">
      <c r="A141" s="98"/>
      <c r="B141" s="99"/>
      <c r="C141" s="99" t="s">
        <v>96</v>
      </c>
      <c r="D141" s="100"/>
      <c r="E141" s="37"/>
      <c r="F141" s="101">
        <v>0.41</v>
      </c>
      <c r="G141" s="94" t="s">
        <v>771</v>
      </c>
      <c r="H141" s="103">
        <v>0.04</v>
      </c>
      <c r="I141" s="102">
        <v>1</v>
      </c>
      <c r="J141" s="103">
        <v>0.04</v>
      </c>
      <c r="Q141" s="1">
        <v>0.04</v>
      </c>
    </row>
    <row r="142" spans="1:21" ht="14.25">
      <c r="A142" s="98"/>
      <c r="B142" s="99"/>
      <c r="C142" s="99" t="s">
        <v>97</v>
      </c>
      <c r="D142" s="100"/>
      <c r="E142" s="37"/>
      <c r="F142" s="101">
        <v>34.950000000000003</v>
      </c>
      <c r="G142" s="94" t="s">
        <v>98</v>
      </c>
      <c r="H142" s="95">
        <v>2.8</v>
      </c>
      <c r="I142" s="102">
        <v>1</v>
      </c>
      <c r="J142" s="95">
        <v>2.8</v>
      </c>
    </row>
    <row r="143" spans="1:21" ht="14.25">
      <c r="A143" s="98"/>
      <c r="B143" s="99"/>
      <c r="C143" s="99" t="s">
        <v>829</v>
      </c>
      <c r="D143" s="100" t="s">
        <v>91</v>
      </c>
      <c r="E143" s="37">
        <v>95</v>
      </c>
      <c r="F143" s="101"/>
      <c r="G143" s="94"/>
      <c r="H143" s="95">
        <v>23.34</v>
      </c>
      <c r="I143" s="102">
        <v>80.75</v>
      </c>
      <c r="J143" s="95">
        <v>19.84</v>
      </c>
    </row>
    <row r="144" spans="1:21" ht="14.25">
      <c r="A144" s="98"/>
      <c r="B144" s="99"/>
      <c r="C144" s="99" t="s">
        <v>830</v>
      </c>
      <c r="D144" s="100" t="s">
        <v>91</v>
      </c>
      <c r="E144" s="37">
        <v>65</v>
      </c>
      <c r="F144" s="101"/>
      <c r="G144" s="94"/>
      <c r="H144" s="95">
        <v>15.97</v>
      </c>
      <c r="I144" s="102">
        <v>52</v>
      </c>
      <c r="J144" s="95">
        <v>12.78</v>
      </c>
    </row>
    <row r="145" spans="1:21" ht="14.25">
      <c r="A145" s="104"/>
      <c r="B145" s="105"/>
      <c r="C145" s="105" t="s">
        <v>93</v>
      </c>
      <c r="D145" s="106" t="s">
        <v>94</v>
      </c>
      <c r="E145" s="107">
        <v>25.76</v>
      </c>
      <c r="F145" s="108"/>
      <c r="G145" s="109" t="s">
        <v>771</v>
      </c>
      <c r="H145" s="110">
        <v>2.47296</v>
      </c>
      <c r="I145" s="111"/>
      <c r="J145" s="110"/>
    </row>
    <row r="146" spans="1:21" ht="15">
      <c r="C146" s="112" t="s">
        <v>95</v>
      </c>
      <c r="G146" s="289">
        <v>67.19</v>
      </c>
      <c r="H146" s="289"/>
      <c r="I146" s="289">
        <v>60.5</v>
      </c>
      <c r="J146" s="289"/>
      <c r="O146" s="113">
        <v>67.19</v>
      </c>
      <c r="P146" s="113">
        <v>60.5</v>
      </c>
    </row>
    <row r="147" spans="1:21" ht="28.5">
      <c r="A147" s="104" t="s">
        <v>475</v>
      </c>
      <c r="B147" s="105" t="s">
        <v>98</v>
      </c>
      <c r="C147" s="105" t="s">
        <v>870</v>
      </c>
      <c r="D147" s="106" t="s">
        <v>454</v>
      </c>
      <c r="E147" s="107">
        <v>8</v>
      </c>
      <c r="F147" s="108">
        <v>54.68</v>
      </c>
      <c r="G147" s="109" t="s">
        <v>98</v>
      </c>
      <c r="H147" s="110">
        <v>437.44</v>
      </c>
      <c r="I147" s="111">
        <v>1</v>
      </c>
      <c r="J147" s="110">
        <v>437.44</v>
      </c>
      <c r="R147" s="1">
        <v>0</v>
      </c>
      <c r="S147" s="1">
        <v>0</v>
      </c>
      <c r="T147" s="1">
        <v>0</v>
      </c>
      <c r="U147" s="1">
        <v>0</v>
      </c>
    </row>
    <row r="148" spans="1:21" ht="15">
      <c r="C148" s="112" t="s">
        <v>95</v>
      </c>
      <c r="G148" s="289">
        <v>437.44</v>
      </c>
      <c r="H148" s="289"/>
      <c r="I148" s="289">
        <v>437.44</v>
      </c>
      <c r="J148" s="289"/>
      <c r="O148" s="1">
        <v>437.44</v>
      </c>
      <c r="P148" s="1">
        <v>437.44</v>
      </c>
    </row>
    <row r="149" spans="1:21" ht="42.75">
      <c r="A149" s="98" t="s">
        <v>478</v>
      </c>
      <c r="B149" s="99" t="s">
        <v>871</v>
      </c>
      <c r="C149" s="99" t="s">
        <v>872</v>
      </c>
      <c r="D149" s="100" t="s">
        <v>834</v>
      </c>
      <c r="E149" s="37">
        <v>7.0000000000000007E-2</v>
      </c>
      <c r="F149" s="101"/>
      <c r="G149" s="94"/>
      <c r="H149" s="95"/>
      <c r="I149" s="102" t="s">
        <v>98</v>
      </c>
      <c r="J149" s="95"/>
      <c r="R149" s="1">
        <v>20.81</v>
      </c>
      <c r="S149" s="1">
        <v>17.68</v>
      </c>
      <c r="T149" s="1">
        <v>14.24</v>
      </c>
      <c r="U149" s="1">
        <v>11.39</v>
      </c>
    </row>
    <row r="150" spans="1:21">
      <c r="C150" s="114" t="s">
        <v>873</v>
      </c>
    </row>
    <row r="151" spans="1:21" ht="14.25">
      <c r="A151" s="98"/>
      <c r="B151" s="99"/>
      <c r="C151" s="99" t="s">
        <v>88</v>
      </c>
      <c r="D151" s="100"/>
      <c r="E151" s="37"/>
      <c r="F151" s="101">
        <v>260.3</v>
      </c>
      <c r="G151" s="94" t="s">
        <v>771</v>
      </c>
      <c r="H151" s="95">
        <v>21.87</v>
      </c>
      <c r="I151" s="102">
        <v>1</v>
      </c>
      <c r="J151" s="95">
        <v>21.87</v>
      </c>
      <c r="Q151" s="1">
        <v>21.87</v>
      </c>
    </row>
    <row r="152" spans="1:21" ht="14.25">
      <c r="A152" s="98"/>
      <c r="B152" s="99"/>
      <c r="C152" s="99" t="s">
        <v>89</v>
      </c>
      <c r="D152" s="100"/>
      <c r="E152" s="37"/>
      <c r="F152" s="101">
        <v>5.78</v>
      </c>
      <c r="G152" s="94" t="s">
        <v>771</v>
      </c>
      <c r="H152" s="95">
        <v>0.49</v>
      </c>
      <c r="I152" s="102">
        <v>1</v>
      </c>
      <c r="J152" s="95">
        <v>0.49</v>
      </c>
    </row>
    <row r="153" spans="1:21" ht="14.25">
      <c r="A153" s="98"/>
      <c r="B153" s="99"/>
      <c r="C153" s="99" t="s">
        <v>96</v>
      </c>
      <c r="D153" s="100"/>
      <c r="E153" s="37"/>
      <c r="F153" s="101">
        <v>0.41</v>
      </c>
      <c r="G153" s="94" t="s">
        <v>771</v>
      </c>
      <c r="H153" s="103">
        <v>0.03</v>
      </c>
      <c r="I153" s="102">
        <v>1</v>
      </c>
      <c r="J153" s="103">
        <v>0.03</v>
      </c>
      <c r="Q153" s="1">
        <v>0.03</v>
      </c>
    </row>
    <row r="154" spans="1:21" ht="14.25">
      <c r="A154" s="98"/>
      <c r="B154" s="99"/>
      <c r="C154" s="99" t="s">
        <v>97</v>
      </c>
      <c r="D154" s="100"/>
      <c r="E154" s="37"/>
      <c r="F154" s="101">
        <v>35.049999999999997</v>
      </c>
      <c r="G154" s="94" t="s">
        <v>98</v>
      </c>
      <c r="H154" s="95">
        <v>2.4500000000000002</v>
      </c>
      <c r="I154" s="102">
        <v>1</v>
      </c>
      <c r="J154" s="95">
        <v>2.4500000000000002</v>
      </c>
    </row>
    <row r="155" spans="1:21" ht="14.25">
      <c r="A155" s="98"/>
      <c r="B155" s="99"/>
      <c r="C155" s="99" t="s">
        <v>829</v>
      </c>
      <c r="D155" s="100" t="s">
        <v>91</v>
      </c>
      <c r="E155" s="37">
        <v>95</v>
      </c>
      <c r="F155" s="101"/>
      <c r="G155" s="94"/>
      <c r="H155" s="95">
        <v>20.81</v>
      </c>
      <c r="I155" s="102">
        <v>80.75</v>
      </c>
      <c r="J155" s="95">
        <v>17.68</v>
      </c>
    </row>
    <row r="156" spans="1:21" ht="14.25">
      <c r="A156" s="98"/>
      <c r="B156" s="99"/>
      <c r="C156" s="99" t="s">
        <v>830</v>
      </c>
      <c r="D156" s="100" t="s">
        <v>91</v>
      </c>
      <c r="E156" s="37">
        <v>65</v>
      </c>
      <c r="F156" s="101"/>
      <c r="G156" s="94"/>
      <c r="H156" s="95">
        <v>14.24</v>
      </c>
      <c r="I156" s="102">
        <v>52</v>
      </c>
      <c r="J156" s="95">
        <v>11.39</v>
      </c>
    </row>
    <row r="157" spans="1:21" ht="14.25">
      <c r="A157" s="104"/>
      <c r="B157" s="105"/>
      <c r="C157" s="105" t="s">
        <v>93</v>
      </c>
      <c r="D157" s="106" t="s">
        <v>94</v>
      </c>
      <c r="E157" s="107">
        <v>26.24</v>
      </c>
      <c r="F157" s="108"/>
      <c r="G157" s="109" t="s">
        <v>771</v>
      </c>
      <c r="H157" s="110">
        <v>2.2041599999999999</v>
      </c>
      <c r="I157" s="111"/>
      <c r="J157" s="110"/>
    </row>
    <row r="158" spans="1:21" ht="15">
      <c r="C158" s="112" t="s">
        <v>95</v>
      </c>
      <c r="G158" s="289">
        <v>59.86</v>
      </c>
      <c r="H158" s="289"/>
      <c r="I158" s="289">
        <v>53.879999999999995</v>
      </c>
      <c r="J158" s="289"/>
      <c r="O158" s="113">
        <v>59.86</v>
      </c>
      <c r="P158" s="113">
        <v>53.879999999999995</v>
      </c>
    </row>
    <row r="159" spans="1:21" ht="28.5">
      <c r="A159" s="104" t="s">
        <v>487</v>
      </c>
      <c r="B159" s="105" t="s">
        <v>98</v>
      </c>
      <c r="C159" s="105" t="s">
        <v>874</v>
      </c>
      <c r="D159" s="106" t="s">
        <v>454</v>
      </c>
      <c r="E159" s="107">
        <v>1</v>
      </c>
      <c r="F159" s="108">
        <v>99.42</v>
      </c>
      <c r="G159" s="109" t="s">
        <v>98</v>
      </c>
      <c r="H159" s="110">
        <v>99.42</v>
      </c>
      <c r="I159" s="111">
        <v>1</v>
      </c>
      <c r="J159" s="110">
        <v>99.42</v>
      </c>
      <c r="R159" s="1">
        <v>0</v>
      </c>
      <c r="S159" s="1">
        <v>0</v>
      </c>
      <c r="T159" s="1">
        <v>0</v>
      </c>
      <c r="U159" s="1">
        <v>0</v>
      </c>
    </row>
    <row r="160" spans="1:21" ht="15">
      <c r="C160" s="112" t="s">
        <v>95</v>
      </c>
      <c r="G160" s="289">
        <v>99.42</v>
      </c>
      <c r="H160" s="289"/>
      <c r="I160" s="289">
        <v>99.42</v>
      </c>
      <c r="J160" s="289"/>
      <c r="O160" s="1">
        <v>99.42</v>
      </c>
      <c r="P160" s="1">
        <v>99.42</v>
      </c>
    </row>
    <row r="161" spans="1:21" ht="28.5">
      <c r="A161" s="104" t="s">
        <v>492</v>
      </c>
      <c r="B161" s="105" t="s">
        <v>98</v>
      </c>
      <c r="C161" s="105" t="s">
        <v>875</v>
      </c>
      <c r="D161" s="106" t="s">
        <v>454</v>
      </c>
      <c r="E161" s="107">
        <v>6</v>
      </c>
      <c r="F161" s="108">
        <v>99.19</v>
      </c>
      <c r="G161" s="109" t="s">
        <v>98</v>
      </c>
      <c r="H161" s="110">
        <v>595.14</v>
      </c>
      <c r="I161" s="111">
        <v>1</v>
      </c>
      <c r="J161" s="110">
        <v>595.14</v>
      </c>
      <c r="R161" s="1">
        <v>0</v>
      </c>
      <c r="S161" s="1">
        <v>0</v>
      </c>
      <c r="T161" s="1">
        <v>0</v>
      </c>
      <c r="U161" s="1">
        <v>0</v>
      </c>
    </row>
    <row r="162" spans="1:21" ht="15">
      <c r="C162" s="112" t="s">
        <v>95</v>
      </c>
      <c r="G162" s="289">
        <v>595.14</v>
      </c>
      <c r="H162" s="289"/>
      <c r="I162" s="289">
        <v>595.14</v>
      </c>
      <c r="J162" s="289"/>
      <c r="O162" s="1">
        <v>595.14</v>
      </c>
      <c r="P162" s="1">
        <v>595.14</v>
      </c>
    </row>
    <row r="163" spans="1:21" ht="57">
      <c r="A163" s="98" t="s">
        <v>496</v>
      </c>
      <c r="B163" s="99" t="s">
        <v>876</v>
      </c>
      <c r="C163" s="99" t="s">
        <v>877</v>
      </c>
      <c r="D163" s="100" t="s">
        <v>530</v>
      </c>
      <c r="E163" s="37">
        <v>1.5</v>
      </c>
      <c r="F163" s="101"/>
      <c r="G163" s="94"/>
      <c r="H163" s="95"/>
      <c r="I163" s="102" t="s">
        <v>98</v>
      </c>
      <c r="J163" s="95"/>
      <c r="R163" s="1">
        <v>308.14</v>
      </c>
      <c r="S163" s="1">
        <v>261.92</v>
      </c>
      <c r="T163" s="1">
        <v>210.83</v>
      </c>
      <c r="U163" s="1">
        <v>168.67</v>
      </c>
    </row>
    <row r="164" spans="1:21">
      <c r="C164" s="114" t="s">
        <v>878</v>
      </c>
    </row>
    <row r="165" spans="1:21" ht="14.25">
      <c r="A165" s="98"/>
      <c r="B165" s="99"/>
      <c r="C165" s="99" t="s">
        <v>88</v>
      </c>
      <c r="D165" s="100"/>
      <c r="E165" s="37"/>
      <c r="F165" s="101">
        <v>178.98</v>
      </c>
      <c r="G165" s="94" t="s">
        <v>771</v>
      </c>
      <c r="H165" s="95">
        <v>322.16000000000003</v>
      </c>
      <c r="I165" s="102">
        <v>1</v>
      </c>
      <c r="J165" s="95">
        <v>322.16000000000003</v>
      </c>
      <c r="Q165" s="1">
        <v>322.16000000000003</v>
      </c>
    </row>
    <row r="166" spans="1:21" ht="14.25">
      <c r="A166" s="98"/>
      <c r="B166" s="99"/>
      <c r="C166" s="99" t="s">
        <v>89</v>
      </c>
      <c r="D166" s="100"/>
      <c r="E166" s="37"/>
      <c r="F166" s="101">
        <v>45.51</v>
      </c>
      <c r="G166" s="94" t="s">
        <v>771</v>
      </c>
      <c r="H166" s="95">
        <v>81.92</v>
      </c>
      <c r="I166" s="102">
        <v>1</v>
      </c>
      <c r="J166" s="95">
        <v>81.92</v>
      </c>
    </row>
    <row r="167" spans="1:21" ht="14.25">
      <c r="A167" s="98"/>
      <c r="B167" s="99"/>
      <c r="C167" s="99" t="s">
        <v>96</v>
      </c>
      <c r="D167" s="100"/>
      <c r="E167" s="37"/>
      <c r="F167" s="101">
        <v>1.22</v>
      </c>
      <c r="G167" s="94" t="s">
        <v>771</v>
      </c>
      <c r="H167" s="103">
        <v>2.2000000000000002</v>
      </c>
      <c r="I167" s="102">
        <v>1</v>
      </c>
      <c r="J167" s="103">
        <v>2.2000000000000002</v>
      </c>
      <c r="Q167" s="1">
        <v>2.2000000000000002</v>
      </c>
    </row>
    <row r="168" spans="1:21" ht="14.25">
      <c r="A168" s="98"/>
      <c r="B168" s="99"/>
      <c r="C168" s="99" t="s">
        <v>97</v>
      </c>
      <c r="D168" s="100"/>
      <c r="E168" s="37"/>
      <c r="F168" s="101">
        <v>18.89</v>
      </c>
      <c r="G168" s="94" t="s">
        <v>98</v>
      </c>
      <c r="H168" s="95">
        <v>28.34</v>
      </c>
      <c r="I168" s="102">
        <v>1</v>
      </c>
      <c r="J168" s="95">
        <v>28.34</v>
      </c>
    </row>
    <row r="169" spans="1:21" ht="14.25">
      <c r="A169" s="98"/>
      <c r="B169" s="99"/>
      <c r="C169" s="99" t="s">
        <v>829</v>
      </c>
      <c r="D169" s="100" t="s">
        <v>91</v>
      </c>
      <c r="E169" s="37">
        <v>95</v>
      </c>
      <c r="F169" s="101"/>
      <c r="G169" s="94"/>
      <c r="H169" s="95">
        <v>308.14</v>
      </c>
      <c r="I169" s="102">
        <v>80.75</v>
      </c>
      <c r="J169" s="95">
        <v>261.92</v>
      </c>
    </row>
    <row r="170" spans="1:21" ht="14.25">
      <c r="A170" s="98"/>
      <c r="B170" s="99"/>
      <c r="C170" s="99" t="s">
        <v>830</v>
      </c>
      <c r="D170" s="100" t="s">
        <v>91</v>
      </c>
      <c r="E170" s="37">
        <v>65</v>
      </c>
      <c r="F170" s="101"/>
      <c r="G170" s="94"/>
      <c r="H170" s="95">
        <v>210.83</v>
      </c>
      <c r="I170" s="102">
        <v>52</v>
      </c>
      <c r="J170" s="95">
        <v>168.67</v>
      </c>
    </row>
    <row r="171" spans="1:21" ht="14.25">
      <c r="A171" s="104"/>
      <c r="B171" s="105"/>
      <c r="C171" s="105" t="s">
        <v>93</v>
      </c>
      <c r="D171" s="106" t="s">
        <v>94</v>
      </c>
      <c r="E171" s="107">
        <v>19.04</v>
      </c>
      <c r="F171" s="108"/>
      <c r="G171" s="109" t="s">
        <v>771</v>
      </c>
      <c r="H171" s="110">
        <v>34.271999999999998</v>
      </c>
      <c r="I171" s="111"/>
      <c r="J171" s="110"/>
    </row>
    <row r="172" spans="1:21" ht="15">
      <c r="C172" s="112" t="s">
        <v>95</v>
      </c>
      <c r="G172" s="289">
        <v>951.3900000000001</v>
      </c>
      <c r="H172" s="289"/>
      <c r="I172" s="289">
        <v>863.01</v>
      </c>
      <c r="J172" s="289"/>
      <c r="O172" s="113">
        <v>951.3900000000001</v>
      </c>
      <c r="P172" s="113">
        <v>863.01</v>
      </c>
    </row>
    <row r="173" spans="1:21" ht="14.25">
      <c r="A173" s="98" t="s">
        <v>501</v>
      </c>
      <c r="B173" s="99" t="s">
        <v>98</v>
      </c>
      <c r="C173" s="99" t="s">
        <v>879</v>
      </c>
      <c r="D173" s="100" t="s">
        <v>687</v>
      </c>
      <c r="E173" s="37">
        <v>153</v>
      </c>
      <c r="F173" s="101">
        <v>2.8</v>
      </c>
      <c r="G173" s="94" t="s">
        <v>98</v>
      </c>
      <c r="H173" s="95">
        <v>428.4</v>
      </c>
      <c r="I173" s="102">
        <v>1</v>
      </c>
      <c r="J173" s="95">
        <v>428.4</v>
      </c>
      <c r="R173" s="1">
        <v>0</v>
      </c>
      <c r="S173" s="1">
        <v>0</v>
      </c>
      <c r="T173" s="1">
        <v>0</v>
      </c>
      <c r="U173" s="1">
        <v>0</v>
      </c>
    </row>
    <row r="174" spans="1:21">
      <c r="A174" s="115"/>
      <c r="B174" s="115"/>
      <c r="C174" s="116" t="s">
        <v>880</v>
      </c>
      <c r="D174" s="115"/>
      <c r="E174" s="115"/>
      <c r="F174" s="115"/>
      <c r="G174" s="115"/>
      <c r="H174" s="115"/>
      <c r="I174" s="115"/>
      <c r="J174" s="115"/>
    </row>
    <row r="175" spans="1:21" ht="15">
      <c r="C175" s="112" t="s">
        <v>95</v>
      </c>
      <c r="G175" s="289">
        <v>428.4</v>
      </c>
      <c r="H175" s="289"/>
      <c r="I175" s="289">
        <v>428.4</v>
      </c>
      <c r="J175" s="289"/>
      <c r="O175" s="1">
        <v>428.4</v>
      </c>
      <c r="P175" s="1">
        <v>428.4</v>
      </c>
    </row>
    <row r="176" spans="1:21" ht="57">
      <c r="A176" s="98" t="s">
        <v>504</v>
      </c>
      <c r="B176" s="99" t="s">
        <v>881</v>
      </c>
      <c r="C176" s="99" t="s">
        <v>882</v>
      </c>
      <c r="D176" s="100" t="s">
        <v>530</v>
      </c>
      <c r="E176" s="37">
        <v>0.4</v>
      </c>
      <c r="F176" s="101"/>
      <c r="G176" s="94"/>
      <c r="H176" s="95"/>
      <c r="I176" s="102" t="s">
        <v>98</v>
      </c>
      <c r="J176" s="95"/>
      <c r="R176" s="1">
        <v>119.56</v>
      </c>
      <c r="S176" s="1">
        <v>101.62</v>
      </c>
      <c r="T176" s="1">
        <v>81.8</v>
      </c>
      <c r="U176" s="1">
        <v>65.44</v>
      </c>
    </row>
    <row r="177" spans="1:21">
      <c r="C177" s="114" t="s">
        <v>883</v>
      </c>
    </row>
    <row r="178" spans="1:21" ht="14.25">
      <c r="A178" s="98"/>
      <c r="B178" s="99"/>
      <c r="C178" s="99" t="s">
        <v>88</v>
      </c>
      <c r="D178" s="100"/>
      <c r="E178" s="37"/>
      <c r="F178" s="101">
        <v>258.69</v>
      </c>
      <c r="G178" s="94" t="s">
        <v>771</v>
      </c>
      <c r="H178" s="95">
        <v>124.17</v>
      </c>
      <c r="I178" s="102">
        <v>1</v>
      </c>
      <c r="J178" s="95">
        <v>124.17</v>
      </c>
      <c r="Q178" s="1">
        <v>124.17</v>
      </c>
    </row>
    <row r="179" spans="1:21" ht="14.25">
      <c r="A179" s="98"/>
      <c r="B179" s="99"/>
      <c r="C179" s="99" t="s">
        <v>89</v>
      </c>
      <c r="D179" s="100"/>
      <c r="E179" s="37"/>
      <c r="F179" s="101">
        <v>86.75</v>
      </c>
      <c r="G179" s="94" t="s">
        <v>771</v>
      </c>
      <c r="H179" s="95">
        <v>41.64</v>
      </c>
      <c r="I179" s="102">
        <v>1</v>
      </c>
      <c r="J179" s="95">
        <v>41.64</v>
      </c>
    </row>
    <row r="180" spans="1:21" ht="14.25">
      <c r="A180" s="98"/>
      <c r="B180" s="99"/>
      <c r="C180" s="99" t="s">
        <v>96</v>
      </c>
      <c r="D180" s="100"/>
      <c r="E180" s="37"/>
      <c r="F180" s="101">
        <v>3.51</v>
      </c>
      <c r="G180" s="94" t="s">
        <v>771</v>
      </c>
      <c r="H180" s="103">
        <v>1.68</v>
      </c>
      <c r="I180" s="102">
        <v>1</v>
      </c>
      <c r="J180" s="103">
        <v>1.68</v>
      </c>
      <c r="Q180" s="1">
        <v>1.68</v>
      </c>
    </row>
    <row r="181" spans="1:21" ht="14.25">
      <c r="A181" s="98"/>
      <c r="B181" s="99"/>
      <c r="C181" s="99" t="s">
        <v>97</v>
      </c>
      <c r="D181" s="100"/>
      <c r="E181" s="37"/>
      <c r="F181" s="101">
        <v>25.64</v>
      </c>
      <c r="G181" s="94" t="s">
        <v>98</v>
      </c>
      <c r="H181" s="95">
        <v>10.26</v>
      </c>
      <c r="I181" s="102">
        <v>1</v>
      </c>
      <c r="J181" s="95">
        <v>10.26</v>
      </c>
    </row>
    <row r="182" spans="1:21" ht="14.25">
      <c r="A182" s="98"/>
      <c r="B182" s="99"/>
      <c r="C182" s="99" t="s">
        <v>829</v>
      </c>
      <c r="D182" s="100" t="s">
        <v>91</v>
      </c>
      <c r="E182" s="37">
        <v>95</v>
      </c>
      <c r="F182" s="101"/>
      <c r="G182" s="94"/>
      <c r="H182" s="95">
        <v>119.56</v>
      </c>
      <c r="I182" s="102">
        <v>80.75</v>
      </c>
      <c r="J182" s="95">
        <v>101.62</v>
      </c>
    </row>
    <row r="183" spans="1:21" ht="14.25">
      <c r="A183" s="98"/>
      <c r="B183" s="99"/>
      <c r="C183" s="99" t="s">
        <v>830</v>
      </c>
      <c r="D183" s="100" t="s">
        <v>91</v>
      </c>
      <c r="E183" s="37">
        <v>65</v>
      </c>
      <c r="F183" s="101"/>
      <c r="G183" s="94"/>
      <c r="H183" s="95">
        <v>81.8</v>
      </c>
      <c r="I183" s="102">
        <v>52</v>
      </c>
      <c r="J183" s="95">
        <v>65.44</v>
      </c>
    </row>
    <row r="184" spans="1:21" ht="14.25">
      <c r="A184" s="104"/>
      <c r="B184" s="105"/>
      <c r="C184" s="105" t="s">
        <v>93</v>
      </c>
      <c r="D184" s="106" t="s">
        <v>94</v>
      </c>
      <c r="E184" s="107">
        <v>27.52</v>
      </c>
      <c r="F184" s="108"/>
      <c r="G184" s="109" t="s">
        <v>771</v>
      </c>
      <c r="H184" s="110">
        <v>13.209600000000002</v>
      </c>
      <c r="I184" s="111"/>
      <c r="J184" s="110"/>
    </row>
    <row r="185" spans="1:21" ht="15">
      <c r="C185" s="112" t="s">
        <v>95</v>
      </c>
      <c r="G185" s="289">
        <v>377.43</v>
      </c>
      <c r="H185" s="289"/>
      <c r="I185" s="289">
        <v>343.13</v>
      </c>
      <c r="J185" s="289"/>
      <c r="O185" s="113">
        <v>377.43</v>
      </c>
      <c r="P185" s="113">
        <v>343.13</v>
      </c>
    </row>
    <row r="186" spans="1:21" ht="14.25">
      <c r="A186" s="98" t="s">
        <v>508</v>
      </c>
      <c r="B186" s="99" t="s">
        <v>98</v>
      </c>
      <c r="C186" s="99" t="s">
        <v>884</v>
      </c>
      <c r="D186" s="100" t="s">
        <v>687</v>
      </c>
      <c r="E186" s="37">
        <v>40.799999999999997</v>
      </c>
      <c r="F186" s="101">
        <v>4.3099999999999996</v>
      </c>
      <c r="G186" s="94" t="s">
        <v>98</v>
      </c>
      <c r="H186" s="95">
        <v>175.85</v>
      </c>
      <c r="I186" s="102">
        <v>1</v>
      </c>
      <c r="J186" s="95">
        <v>175.85</v>
      </c>
      <c r="R186" s="1">
        <v>0</v>
      </c>
      <c r="S186" s="1">
        <v>0</v>
      </c>
      <c r="T186" s="1">
        <v>0</v>
      </c>
      <c r="U186" s="1">
        <v>0</v>
      </c>
    </row>
    <row r="187" spans="1:21">
      <c r="A187" s="115"/>
      <c r="B187" s="115"/>
      <c r="C187" s="116" t="s">
        <v>885</v>
      </c>
      <c r="D187" s="115"/>
      <c r="E187" s="115"/>
      <c r="F187" s="115"/>
      <c r="G187" s="115"/>
      <c r="H187" s="115"/>
      <c r="I187" s="115"/>
      <c r="J187" s="115"/>
    </row>
    <row r="188" spans="1:21" ht="15">
      <c r="C188" s="112" t="s">
        <v>95</v>
      </c>
      <c r="G188" s="289">
        <v>175.85</v>
      </c>
      <c r="H188" s="289"/>
      <c r="I188" s="289">
        <v>175.85</v>
      </c>
      <c r="J188" s="289"/>
      <c r="O188" s="1">
        <v>175.85</v>
      </c>
      <c r="P188" s="1">
        <v>175.85</v>
      </c>
    </row>
    <row r="189" spans="1:21" ht="99.75">
      <c r="A189" s="98" t="s">
        <v>512</v>
      </c>
      <c r="B189" s="99" t="s">
        <v>886</v>
      </c>
      <c r="C189" s="99" t="s">
        <v>776</v>
      </c>
      <c r="D189" s="100" t="s">
        <v>680</v>
      </c>
      <c r="E189" s="37">
        <v>0.15</v>
      </c>
      <c r="F189" s="101"/>
      <c r="G189" s="94"/>
      <c r="H189" s="95"/>
      <c r="I189" s="102" t="s">
        <v>98</v>
      </c>
      <c r="J189" s="95"/>
      <c r="R189" s="1">
        <v>520.46</v>
      </c>
      <c r="S189" s="1">
        <v>442.39</v>
      </c>
      <c r="T189" s="1">
        <v>390.35</v>
      </c>
      <c r="U189" s="1">
        <v>312.27999999999997</v>
      </c>
    </row>
    <row r="190" spans="1:21">
      <c r="C190" s="114" t="s">
        <v>860</v>
      </c>
    </row>
    <row r="191" spans="1:21" ht="14.25">
      <c r="A191" s="98"/>
      <c r="B191" s="99"/>
      <c r="C191" s="99" t="s">
        <v>88</v>
      </c>
      <c r="D191" s="100"/>
      <c r="E191" s="37"/>
      <c r="F191" s="101">
        <v>3145.74</v>
      </c>
      <c r="G191" s="94" t="s">
        <v>771</v>
      </c>
      <c r="H191" s="95">
        <v>566.23</v>
      </c>
      <c r="I191" s="102">
        <v>1</v>
      </c>
      <c r="J191" s="95">
        <v>566.23</v>
      </c>
      <c r="Q191" s="1">
        <v>566.23</v>
      </c>
    </row>
    <row r="192" spans="1:21" ht="14.25">
      <c r="A192" s="98"/>
      <c r="B192" s="99"/>
      <c r="C192" s="99" t="s">
        <v>89</v>
      </c>
      <c r="D192" s="100"/>
      <c r="E192" s="37"/>
      <c r="F192" s="101">
        <v>7784.73</v>
      </c>
      <c r="G192" s="94" t="s">
        <v>771</v>
      </c>
      <c r="H192" s="95">
        <v>1401.25</v>
      </c>
      <c r="I192" s="102">
        <v>1</v>
      </c>
      <c r="J192" s="95">
        <v>1401.25</v>
      </c>
    </row>
    <row r="193" spans="1:21" ht="14.25">
      <c r="A193" s="98"/>
      <c r="B193" s="99"/>
      <c r="C193" s="99" t="s">
        <v>96</v>
      </c>
      <c r="D193" s="100"/>
      <c r="E193" s="37"/>
      <c r="F193" s="101">
        <v>468.59</v>
      </c>
      <c r="G193" s="94" t="s">
        <v>771</v>
      </c>
      <c r="H193" s="103">
        <v>84.35</v>
      </c>
      <c r="I193" s="102">
        <v>1</v>
      </c>
      <c r="J193" s="103">
        <v>84.35</v>
      </c>
      <c r="Q193" s="1">
        <v>84.35</v>
      </c>
    </row>
    <row r="194" spans="1:21" ht="14.25">
      <c r="A194" s="98"/>
      <c r="B194" s="99"/>
      <c r="C194" s="99" t="s">
        <v>97</v>
      </c>
      <c r="D194" s="100"/>
      <c r="E194" s="37"/>
      <c r="F194" s="101">
        <v>676.03</v>
      </c>
      <c r="G194" s="94" t="s">
        <v>98</v>
      </c>
      <c r="H194" s="95">
        <v>101.4</v>
      </c>
      <c r="I194" s="102">
        <v>1</v>
      </c>
      <c r="J194" s="95">
        <v>101.4</v>
      </c>
    </row>
    <row r="195" spans="1:21" ht="14.25">
      <c r="A195" s="98"/>
      <c r="B195" s="99"/>
      <c r="C195" s="99" t="s">
        <v>829</v>
      </c>
      <c r="D195" s="100" t="s">
        <v>91</v>
      </c>
      <c r="E195" s="37">
        <v>80</v>
      </c>
      <c r="F195" s="101"/>
      <c r="G195" s="94"/>
      <c r="H195" s="95">
        <v>520.46</v>
      </c>
      <c r="I195" s="102">
        <v>68</v>
      </c>
      <c r="J195" s="95">
        <v>442.39</v>
      </c>
    </row>
    <row r="196" spans="1:21" ht="14.25">
      <c r="A196" s="98"/>
      <c r="B196" s="99"/>
      <c r="C196" s="99" t="s">
        <v>830</v>
      </c>
      <c r="D196" s="100" t="s">
        <v>91</v>
      </c>
      <c r="E196" s="37">
        <v>60</v>
      </c>
      <c r="F196" s="101"/>
      <c r="G196" s="94"/>
      <c r="H196" s="95">
        <v>390.35</v>
      </c>
      <c r="I196" s="102">
        <v>48</v>
      </c>
      <c r="J196" s="95">
        <v>312.27999999999997</v>
      </c>
    </row>
    <row r="197" spans="1:21" ht="14.25">
      <c r="A197" s="104"/>
      <c r="B197" s="105"/>
      <c r="C197" s="105" t="s">
        <v>93</v>
      </c>
      <c r="D197" s="106" t="s">
        <v>94</v>
      </c>
      <c r="E197" s="107">
        <v>327</v>
      </c>
      <c r="F197" s="108"/>
      <c r="G197" s="109" t="s">
        <v>771</v>
      </c>
      <c r="H197" s="110">
        <v>58.859999999999992</v>
      </c>
      <c r="I197" s="111"/>
      <c r="J197" s="110"/>
    </row>
    <row r="198" spans="1:21" ht="15">
      <c r="C198" s="112" t="s">
        <v>95</v>
      </c>
      <c r="G198" s="289">
        <v>2979.69</v>
      </c>
      <c r="H198" s="289"/>
      <c r="I198" s="289">
        <v>2823.55</v>
      </c>
      <c r="J198" s="289"/>
      <c r="O198" s="113">
        <v>2979.69</v>
      </c>
      <c r="P198" s="113">
        <v>2823.55</v>
      </c>
    </row>
    <row r="199" spans="1:21" ht="28.5">
      <c r="A199" s="98" t="s">
        <v>520</v>
      </c>
      <c r="B199" s="99" t="s">
        <v>98</v>
      </c>
      <c r="C199" s="99" t="s">
        <v>887</v>
      </c>
      <c r="D199" s="100" t="s">
        <v>687</v>
      </c>
      <c r="E199" s="37">
        <v>15.3</v>
      </c>
      <c r="F199" s="101">
        <v>107.83</v>
      </c>
      <c r="G199" s="94" t="s">
        <v>98</v>
      </c>
      <c r="H199" s="95">
        <v>1649.8</v>
      </c>
      <c r="I199" s="102">
        <v>1</v>
      </c>
      <c r="J199" s="95">
        <v>1649.8</v>
      </c>
      <c r="R199" s="1">
        <v>0</v>
      </c>
      <c r="S199" s="1">
        <v>0</v>
      </c>
      <c r="T199" s="1">
        <v>0</v>
      </c>
      <c r="U199" s="1">
        <v>0</v>
      </c>
    </row>
    <row r="200" spans="1:21">
      <c r="A200" s="115"/>
      <c r="B200" s="115"/>
      <c r="C200" s="116" t="s">
        <v>888</v>
      </c>
      <c r="D200" s="115"/>
      <c r="E200" s="115"/>
      <c r="F200" s="115"/>
      <c r="G200" s="115"/>
      <c r="H200" s="115"/>
      <c r="I200" s="115"/>
      <c r="J200" s="115"/>
    </row>
    <row r="201" spans="1:21" ht="15">
      <c r="C201" s="112" t="s">
        <v>95</v>
      </c>
      <c r="G201" s="289">
        <v>1649.8</v>
      </c>
      <c r="H201" s="289"/>
      <c r="I201" s="289">
        <v>1649.8</v>
      </c>
      <c r="J201" s="289"/>
      <c r="O201" s="1">
        <v>1649.8</v>
      </c>
      <c r="P201" s="1">
        <v>1649.8</v>
      </c>
    </row>
    <row r="202" spans="1:21" ht="28.5">
      <c r="A202" s="98" t="s">
        <v>524</v>
      </c>
      <c r="B202" s="99" t="s">
        <v>889</v>
      </c>
      <c r="C202" s="99" t="s">
        <v>890</v>
      </c>
      <c r="D202" s="100" t="s">
        <v>891</v>
      </c>
      <c r="E202" s="37">
        <v>0.76</v>
      </c>
      <c r="F202" s="101"/>
      <c r="G202" s="94"/>
      <c r="H202" s="95"/>
      <c r="I202" s="102" t="s">
        <v>98</v>
      </c>
      <c r="J202" s="95"/>
      <c r="R202" s="1">
        <v>209.27</v>
      </c>
      <c r="S202" s="1">
        <v>177.88</v>
      </c>
      <c r="T202" s="1">
        <v>136.83000000000001</v>
      </c>
      <c r="U202" s="1">
        <v>109.47</v>
      </c>
    </row>
    <row r="203" spans="1:21">
      <c r="C203" s="114" t="s">
        <v>892</v>
      </c>
    </row>
    <row r="204" spans="1:21" ht="14.25">
      <c r="A204" s="98"/>
      <c r="B204" s="99"/>
      <c r="C204" s="99" t="s">
        <v>88</v>
      </c>
      <c r="D204" s="100"/>
      <c r="E204" s="37"/>
      <c r="F204" s="101">
        <v>176.51</v>
      </c>
      <c r="G204" s="94" t="s">
        <v>844</v>
      </c>
      <c r="H204" s="95">
        <v>160.97999999999999</v>
      </c>
      <c r="I204" s="102">
        <v>1</v>
      </c>
      <c r="J204" s="95">
        <v>160.97999999999999</v>
      </c>
      <c r="Q204" s="1">
        <v>160.97999999999999</v>
      </c>
    </row>
    <row r="205" spans="1:21" ht="14.25">
      <c r="A205" s="98"/>
      <c r="B205" s="99"/>
      <c r="C205" s="99" t="s">
        <v>89</v>
      </c>
      <c r="D205" s="100"/>
      <c r="E205" s="37"/>
      <c r="F205" s="101">
        <v>460.59</v>
      </c>
      <c r="G205" s="94" t="s">
        <v>844</v>
      </c>
      <c r="H205" s="95">
        <v>420.06</v>
      </c>
      <c r="I205" s="102">
        <v>1</v>
      </c>
      <c r="J205" s="95">
        <v>420.06</v>
      </c>
    </row>
    <row r="206" spans="1:21" ht="14.25">
      <c r="A206" s="98"/>
      <c r="B206" s="99"/>
      <c r="C206" s="99" t="s">
        <v>97</v>
      </c>
      <c r="D206" s="100"/>
      <c r="E206" s="37"/>
      <c r="F206" s="101">
        <v>835.55</v>
      </c>
      <c r="G206" s="94" t="s">
        <v>98</v>
      </c>
      <c r="H206" s="95">
        <v>635.02</v>
      </c>
      <c r="I206" s="102">
        <v>1</v>
      </c>
      <c r="J206" s="95">
        <v>635.02</v>
      </c>
    </row>
    <row r="207" spans="1:21" ht="14.25">
      <c r="A207" s="98"/>
      <c r="B207" s="99"/>
      <c r="C207" s="99" t="s">
        <v>829</v>
      </c>
      <c r="D207" s="100" t="s">
        <v>91</v>
      </c>
      <c r="E207" s="37">
        <v>130</v>
      </c>
      <c r="F207" s="101"/>
      <c r="G207" s="94"/>
      <c r="H207" s="95">
        <v>209.27</v>
      </c>
      <c r="I207" s="102">
        <v>110.5</v>
      </c>
      <c r="J207" s="95">
        <v>177.88</v>
      </c>
    </row>
    <row r="208" spans="1:21" ht="14.25">
      <c r="A208" s="98"/>
      <c r="B208" s="99"/>
      <c r="C208" s="99" t="s">
        <v>830</v>
      </c>
      <c r="D208" s="100" t="s">
        <v>91</v>
      </c>
      <c r="E208" s="37">
        <v>85</v>
      </c>
      <c r="F208" s="101"/>
      <c r="G208" s="94"/>
      <c r="H208" s="95">
        <v>136.83000000000001</v>
      </c>
      <c r="I208" s="102">
        <v>68</v>
      </c>
      <c r="J208" s="95">
        <v>109.47</v>
      </c>
    </row>
    <row r="209" spans="1:21" ht="14.25">
      <c r="A209" s="104"/>
      <c r="B209" s="105"/>
      <c r="C209" s="105" t="s">
        <v>93</v>
      </c>
      <c r="D209" s="106" t="s">
        <v>94</v>
      </c>
      <c r="E209" s="107">
        <v>19</v>
      </c>
      <c r="F209" s="108"/>
      <c r="G209" s="109" t="s">
        <v>844</v>
      </c>
      <c r="H209" s="110">
        <v>17.327999999999999</v>
      </c>
      <c r="I209" s="111"/>
      <c r="J209" s="110"/>
    </row>
    <row r="210" spans="1:21" ht="15">
      <c r="C210" s="112" t="s">
        <v>95</v>
      </c>
      <c r="G210" s="289">
        <v>1562.1599999999999</v>
      </c>
      <c r="H210" s="289"/>
      <c r="I210" s="289">
        <v>1503.4099999999999</v>
      </c>
      <c r="J210" s="289"/>
      <c r="O210" s="113">
        <v>1562.1599999999999</v>
      </c>
      <c r="P210" s="113">
        <v>1503.4099999999999</v>
      </c>
    </row>
    <row r="211" spans="1:21" ht="42.75">
      <c r="A211" s="104" t="s">
        <v>526</v>
      </c>
      <c r="B211" s="105" t="s">
        <v>98</v>
      </c>
      <c r="C211" s="105" t="s">
        <v>893</v>
      </c>
      <c r="D211" s="106" t="s">
        <v>454</v>
      </c>
      <c r="E211" s="107">
        <v>24</v>
      </c>
      <c r="F211" s="108">
        <v>622.86</v>
      </c>
      <c r="G211" s="109" t="s">
        <v>98</v>
      </c>
      <c r="H211" s="110">
        <v>14948.64</v>
      </c>
      <c r="I211" s="111">
        <v>1</v>
      </c>
      <c r="J211" s="110">
        <v>14948.64</v>
      </c>
      <c r="R211" s="1">
        <v>0</v>
      </c>
      <c r="S211" s="1">
        <v>0</v>
      </c>
      <c r="T211" s="1">
        <v>0</v>
      </c>
      <c r="U211" s="1">
        <v>0</v>
      </c>
    </row>
    <row r="212" spans="1:21" ht="15">
      <c r="C212" s="112" t="s">
        <v>95</v>
      </c>
      <c r="G212" s="289">
        <v>14948.64</v>
      </c>
      <c r="H212" s="289"/>
      <c r="I212" s="289">
        <v>14948.64</v>
      </c>
      <c r="J212" s="289"/>
      <c r="O212" s="1">
        <v>14948.64</v>
      </c>
      <c r="P212" s="1">
        <v>14948.64</v>
      </c>
    </row>
    <row r="213" spans="1:21" ht="28.5">
      <c r="A213" s="98" t="s">
        <v>527</v>
      </c>
      <c r="B213" s="99" t="s">
        <v>889</v>
      </c>
      <c r="C213" s="99" t="s">
        <v>890</v>
      </c>
      <c r="D213" s="100" t="s">
        <v>891</v>
      </c>
      <c r="E213" s="37">
        <v>0.30399999999999999</v>
      </c>
      <c r="F213" s="101"/>
      <c r="G213" s="94"/>
      <c r="H213" s="95"/>
      <c r="I213" s="102" t="s">
        <v>98</v>
      </c>
      <c r="J213" s="95"/>
      <c r="R213" s="1">
        <v>83.71</v>
      </c>
      <c r="S213" s="1">
        <v>71.150000000000006</v>
      </c>
      <c r="T213" s="1">
        <v>54.73</v>
      </c>
      <c r="U213" s="1">
        <v>43.79</v>
      </c>
    </row>
    <row r="214" spans="1:21">
      <c r="C214" s="114" t="s">
        <v>894</v>
      </c>
    </row>
    <row r="215" spans="1:21" ht="14.25">
      <c r="A215" s="98"/>
      <c r="B215" s="99"/>
      <c r="C215" s="99" t="s">
        <v>88</v>
      </c>
      <c r="D215" s="100"/>
      <c r="E215" s="37"/>
      <c r="F215" s="101">
        <v>176.51</v>
      </c>
      <c r="G215" s="94" t="s">
        <v>844</v>
      </c>
      <c r="H215" s="95">
        <v>64.39</v>
      </c>
      <c r="I215" s="102">
        <v>1</v>
      </c>
      <c r="J215" s="95">
        <v>64.39</v>
      </c>
      <c r="Q215" s="1">
        <v>64.39</v>
      </c>
    </row>
    <row r="216" spans="1:21" ht="14.25">
      <c r="A216" s="98"/>
      <c r="B216" s="99"/>
      <c r="C216" s="99" t="s">
        <v>89</v>
      </c>
      <c r="D216" s="100"/>
      <c r="E216" s="37"/>
      <c r="F216" s="101">
        <v>460.59</v>
      </c>
      <c r="G216" s="94" t="s">
        <v>844</v>
      </c>
      <c r="H216" s="95">
        <v>168.02</v>
      </c>
      <c r="I216" s="102">
        <v>1</v>
      </c>
      <c r="J216" s="95">
        <v>168.02</v>
      </c>
    </row>
    <row r="217" spans="1:21" ht="14.25">
      <c r="A217" s="98"/>
      <c r="B217" s="99"/>
      <c r="C217" s="99" t="s">
        <v>97</v>
      </c>
      <c r="D217" s="100"/>
      <c r="E217" s="37"/>
      <c r="F217" s="101">
        <v>835.55</v>
      </c>
      <c r="G217" s="94" t="s">
        <v>98</v>
      </c>
      <c r="H217" s="95">
        <v>254.01</v>
      </c>
      <c r="I217" s="102">
        <v>1</v>
      </c>
      <c r="J217" s="95">
        <v>254.01</v>
      </c>
    </row>
    <row r="218" spans="1:21" ht="14.25">
      <c r="A218" s="98"/>
      <c r="B218" s="99"/>
      <c r="C218" s="99" t="s">
        <v>829</v>
      </c>
      <c r="D218" s="100" t="s">
        <v>91</v>
      </c>
      <c r="E218" s="37">
        <v>130</v>
      </c>
      <c r="F218" s="101"/>
      <c r="G218" s="94"/>
      <c r="H218" s="95">
        <v>83.71</v>
      </c>
      <c r="I218" s="102">
        <v>110.5</v>
      </c>
      <c r="J218" s="95">
        <v>71.150000000000006</v>
      </c>
    </row>
    <row r="219" spans="1:21" ht="14.25">
      <c r="A219" s="98"/>
      <c r="B219" s="99"/>
      <c r="C219" s="99" t="s">
        <v>830</v>
      </c>
      <c r="D219" s="100" t="s">
        <v>91</v>
      </c>
      <c r="E219" s="37">
        <v>85</v>
      </c>
      <c r="F219" s="101"/>
      <c r="G219" s="94"/>
      <c r="H219" s="95">
        <v>54.73</v>
      </c>
      <c r="I219" s="102">
        <v>68</v>
      </c>
      <c r="J219" s="95">
        <v>43.79</v>
      </c>
    </row>
    <row r="220" spans="1:21" ht="14.25">
      <c r="A220" s="104"/>
      <c r="B220" s="105"/>
      <c r="C220" s="105" t="s">
        <v>93</v>
      </c>
      <c r="D220" s="106" t="s">
        <v>94</v>
      </c>
      <c r="E220" s="107">
        <v>19</v>
      </c>
      <c r="F220" s="108"/>
      <c r="G220" s="109" t="s">
        <v>844</v>
      </c>
      <c r="H220" s="110">
        <v>6.9312000000000005</v>
      </c>
      <c r="I220" s="111"/>
      <c r="J220" s="110"/>
    </row>
    <row r="221" spans="1:21" ht="15">
      <c r="C221" s="112" t="s">
        <v>95</v>
      </c>
      <c r="G221" s="289">
        <v>624.8599999999999</v>
      </c>
      <c r="H221" s="289"/>
      <c r="I221" s="289">
        <v>601.36</v>
      </c>
      <c r="J221" s="289"/>
      <c r="O221" s="113">
        <v>624.8599999999999</v>
      </c>
      <c r="P221" s="113">
        <v>601.36</v>
      </c>
    </row>
    <row r="222" spans="1:21" ht="28.5">
      <c r="A222" s="104" t="s">
        <v>533</v>
      </c>
      <c r="B222" s="105" t="s">
        <v>98</v>
      </c>
      <c r="C222" s="105" t="s">
        <v>895</v>
      </c>
      <c r="D222" s="106" t="s">
        <v>454</v>
      </c>
      <c r="E222" s="107">
        <v>24</v>
      </c>
      <c r="F222" s="108">
        <v>427.56</v>
      </c>
      <c r="G222" s="109" t="s">
        <v>98</v>
      </c>
      <c r="H222" s="110">
        <v>10261.44</v>
      </c>
      <c r="I222" s="111">
        <v>1</v>
      </c>
      <c r="J222" s="110">
        <v>10261.44</v>
      </c>
      <c r="R222" s="1">
        <v>0</v>
      </c>
      <c r="S222" s="1">
        <v>0</v>
      </c>
      <c r="T222" s="1">
        <v>0</v>
      </c>
      <c r="U222" s="1">
        <v>0</v>
      </c>
    </row>
    <row r="223" spans="1:21" ht="15">
      <c r="C223" s="112" t="s">
        <v>95</v>
      </c>
      <c r="G223" s="289">
        <v>10261.44</v>
      </c>
      <c r="H223" s="289"/>
      <c r="I223" s="289">
        <v>10261.44</v>
      </c>
      <c r="J223" s="289"/>
      <c r="O223" s="1">
        <v>10261.44</v>
      </c>
      <c r="P223" s="1">
        <v>10261.44</v>
      </c>
    </row>
    <row r="224" spans="1:21" ht="42.75">
      <c r="A224" s="98" t="s">
        <v>538</v>
      </c>
      <c r="B224" s="99" t="s">
        <v>896</v>
      </c>
      <c r="C224" s="99" t="s">
        <v>897</v>
      </c>
      <c r="D224" s="100" t="s">
        <v>530</v>
      </c>
      <c r="E224" s="37">
        <v>0.48</v>
      </c>
      <c r="F224" s="101"/>
      <c r="G224" s="94"/>
      <c r="H224" s="95"/>
      <c r="I224" s="102" t="s">
        <v>98</v>
      </c>
      <c r="J224" s="95"/>
      <c r="R224" s="1">
        <v>263.8</v>
      </c>
      <c r="S224" s="1">
        <v>224.23</v>
      </c>
      <c r="T224" s="1">
        <v>180.49</v>
      </c>
      <c r="U224" s="1">
        <v>144.38999999999999</v>
      </c>
    </row>
    <row r="225" spans="1:21">
      <c r="C225" s="114" t="s">
        <v>898</v>
      </c>
    </row>
    <row r="226" spans="1:21" ht="14.25">
      <c r="A226" s="98"/>
      <c r="B226" s="99"/>
      <c r="C226" s="99" t="s">
        <v>88</v>
      </c>
      <c r="D226" s="100"/>
      <c r="E226" s="37"/>
      <c r="F226" s="101">
        <v>371.49</v>
      </c>
      <c r="G226" s="94" t="s">
        <v>771</v>
      </c>
      <c r="H226" s="95">
        <v>213.98</v>
      </c>
      <c r="I226" s="102">
        <v>1</v>
      </c>
      <c r="J226" s="95">
        <v>213.98</v>
      </c>
      <c r="Q226" s="1">
        <v>213.98</v>
      </c>
    </row>
    <row r="227" spans="1:21" ht="14.25">
      <c r="A227" s="98"/>
      <c r="B227" s="99"/>
      <c r="C227" s="99" t="s">
        <v>89</v>
      </c>
      <c r="D227" s="100"/>
      <c r="E227" s="37"/>
      <c r="F227" s="101">
        <v>367.1</v>
      </c>
      <c r="G227" s="94" t="s">
        <v>771</v>
      </c>
      <c r="H227" s="95">
        <v>211.45</v>
      </c>
      <c r="I227" s="102">
        <v>1</v>
      </c>
      <c r="J227" s="95">
        <v>211.45</v>
      </c>
    </row>
    <row r="228" spans="1:21" ht="14.25">
      <c r="A228" s="98"/>
      <c r="B228" s="99"/>
      <c r="C228" s="99" t="s">
        <v>96</v>
      </c>
      <c r="D228" s="100"/>
      <c r="E228" s="37"/>
      <c r="F228" s="101">
        <v>110.59</v>
      </c>
      <c r="G228" s="94" t="s">
        <v>771</v>
      </c>
      <c r="H228" s="103">
        <v>63.7</v>
      </c>
      <c r="I228" s="102">
        <v>1</v>
      </c>
      <c r="J228" s="103">
        <v>63.7</v>
      </c>
      <c r="Q228" s="1">
        <v>63.7</v>
      </c>
    </row>
    <row r="229" spans="1:21" ht="14.25">
      <c r="A229" s="98"/>
      <c r="B229" s="99"/>
      <c r="C229" s="99" t="s">
        <v>97</v>
      </c>
      <c r="D229" s="100"/>
      <c r="E229" s="37"/>
      <c r="F229" s="101">
        <v>83.34</v>
      </c>
      <c r="G229" s="94" t="s">
        <v>98</v>
      </c>
      <c r="H229" s="95">
        <v>40</v>
      </c>
      <c r="I229" s="102">
        <v>1</v>
      </c>
      <c r="J229" s="95">
        <v>40</v>
      </c>
    </row>
    <row r="230" spans="1:21" ht="14.25">
      <c r="A230" s="98"/>
      <c r="B230" s="99"/>
      <c r="C230" s="99" t="s">
        <v>829</v>
      </c>
      <c r="D230" s="100" t="s">
        <v>91</v>
      </c>
      <c r="E230" s="37">
        <v>95</v>
      </c>
      <c r="F230" s="101"/>
      <c r="G230" s="94"/>
      <c r="H230" s="95">
        <v>263.8</v>
      </c>
      <c r="I230" s="102">
        <v>80.75</v>
      </c>
      <c r="J230" s="95">
        <v>224.23</v>
      </c>
    </row>
    <row r="231" spans="1:21" ht="14.25">
      <c r="A231" s="98"/>
      <c r="B231" s="99"/>
      <c r="C231" s="99" t="s">
        <v>830</v>
      </c>
      <c r="D231" s="100" t="s">
        <v>91</v>
      </c>
      <c r="E231" s="37">
        <v>65</v>
      </c>
      <c r="F231" s="101"/>
      <c r="G231" s="94"/>
      <c r="H231" s="95">
        <v>180.49</v>
      </c>
      <c r="I231" s="102">
        <v>52</v>
      </c>
      <c r="J231" s="95">
        <v>144.38999999999999</v>
      </c>
    </row>
    <row r="232" spans="1:21" ht="14.25">
      <c r="A232" s="104"/>
      <c r="B232" s="105"/>
      <c r="C232" s="105" t="s">
        <v>93</v>
      </c>
      <c r="D232" s="106" t="s">
        <v>94</v>
      </c>
      <c r="E232" s="107">
        <v>39.520000000000003</v>
      </c>
      <c r="F232" s="108"/>
      <c r="G232" s="109" t="s">
        <v>771</v>
      </c>
      <c r="H232" s="110">
        <v>22.76352</v>
      </c>
      <c r="I232" s="111"/>
      <c r="J232" s="110"/>
    </row>
    <row r="233" spans="1:21" ht="15">
      <c r="C233" s="112" t="s">
        <v>95</v>
      </c>
      <c r="G233" s="289">
        <v>909.72</v>
      </c>
      <c r="H233" s="289"/>
      <c r="I233" s="289">
        <v>834.05</v>
      </c>
      <c r="J233" s="289"/>
      <c r="O233" s="113">
        <v>909.72</v>
      </c>
      <c r="P233" s="113">
        <v>834.05</v>
      </c>
    </row>
    <row r="234" spans="1:21" ht="42.75">
      <c r="A234" s="98" t="s">
        <v>544</v>
      </c>
      <c r="B234" s="99" t="s">
        <v>98</v>
      </c>
      <c r="C234" s="99" t="s">
        <v>899</v>
      </c>
      <c r="D234" s="100" t="s">
        <v>687</v>
      </c>
      <c r="E234" s="37">
        <v>24.48</v>
      </c>
      <c r="F234" s="101">
        <v>350.35</v>
      </c>
      <c r="G234" s="94" t="s">
        <v>98</v>
      </c>
      <c r="H234" s="95">
        <v>8576.57</v>
      </c>
      <c r="I234" s="102">
        <v>1</v>
      </c>
      <c r="J234" s="95">
        <v>8576.57</v>
      </c>
      <c r="R234" s="1">
        <v>0</v>
      </c>
      <c r="S234" s="1">
        <v>0</v>
      </c>
      <c r="T234" s="1">
        <v>0</v>
      </c>
      <c r="U234" s="1">
        <v>0</v>
      </c>
    </row>
    <row r="235" spans="1:21">
      <c r="A235" s="115"/>
      <c r="B235" s="115"/>
      <c r="C235" s="116" t="s">
        <v>900</v>
      </c>
      <c r="D235" s="115"/>
      <c r="E235" s="115"/>
      <c r="F235" s="115"/>
      <c r="G235" s="115"/>
      <c r="H235" s="115"/>
      <c r="I235" s="115"/>
      <c r="J235" s="115"/>
    </row>
    <row r="236" spans="1:21" ht="15">
      <c r="C236" s="112" t="s">
        <v>95</v>
      </c>
      <c r="G236" s="289">
        <v>8576.57</v>
      </c>
      <c r="H236" s="289"/>
      <c r="I236" s="289">
        <v>8576.57</v>
      </c>
      <c r="J236" s="289"/>
      <c r="O236" s="1">
        <v>8576.57</v>
      </c>
      <c r="P236" s="1">
        <v>8576.57</v>
      </c>
    </row>
    <row r="237" spans="1:21" ht="42.75">
      <c r="A237" s="98" t="s">
        <v>548</v>
      </c>
      <c r="B237" s="99" t="s">
        <v>98</v>
      </c>
      <c r="C237" s="99" t="s">
        <v>901</v>
      </c>
      <c r="D237" s="100" t="s">
        <v>687</v>
      </c>
      <c r="E237" s="37">
        <v>24.48</v>
      </c>
      <c r="F237" s="101">
        <v>291.17</v>
      </c>
      <c r="G237" s="94" t="s">
        <v>98</v>
      </c>
      <c r="H237" s="95">
        <v>7127.84</v>
      </c>
      <c r="I237" s="102">
        <v>1</v>
      </c>
      <c r="J237" s="95">
        <v>7127.84</v>
      </c>
      <c r="R237" s="1">
        <v>0</v>
      </c>
      <c r="S237" s="1">
        <v>0</v>
      </c>
      <c r="T237" s="1">
        <v>0</v>
      </c>
      <c r="U237" s="1">
        <v>0</v>
      </c>
    </row>
    <row r="238" spans="1:21">
      <c r="A238" s="115"/>
      <c r="B238" s="115"/>
      <c r="C238" s="116" t="s">
        <v>900</v>
      </c>
      <c r="D238" s="115"/>
      <c r="E238" s="115"/>
      <c r="F238" s="115"/>
      <c r="G238" s="115"/>
      <c r="H238" s="115"/>
      <c r="I238" s="115"/>
      <c r="J238" s="115"/>
    </row>
    <row r="239" spans="1:21" ht="15">
      <c r="C239" s="112" t="s">
        <v>95</v>
      </c>
      <c r="G239" s="289">
        <v>7127.84</v>
      </c>
      <c r="H239" s="289"/>
      <c r="I239" s="289">
        <v>7127.84</v>
      </c>
      <c r="J239" s="289"/>
      <c r="O239" s="1">
        <v>7127.84</v>
      </c>
      <c r="P239" s="1">
        <v>7127.84</v>
      </c>
    </row>
    <row r="240" spans="1:21" ht="71.25">
      <c r="A240" s="98" t="s">
        <v>555</v>
      </c>
      <c r="B240" s="99" t="s">
        <v>902</v>
      </c>
      <c r="C240" s="99" t="s">
        <v>903</v>
      </c>
      <c r="D240" s="100" t="s">
        <v>530</v>
      </c>
      <c r="E240" s="37">
        <v>6.05</v>
      </c>
      <c r="F240" s="101"/>
      <c r="G240" s="94"/>
      <c r="H240" s="95"/>
      <c r="I240" s="102" t="s">
        <v>98</v>
      </c>
      <c r="J240" s="95"/>
      <c r="R240" s="1">
        <v>2694.87</v>
      </c>
      <c r="S240" s="1">
        <v>2290.64</v>
      </c>
      <c r="T240" s="1">
        <v>1843.86</v>
      </c>
      <c r="U240" s="1">
        <v>1475.08</v>
      </c>
    </row>
    <row r="241" spans="1:21">
      <c r="C241" s="114" t="s">
        <v>904</v>
      </c>
    </row>
    <row r="242" spans="1:21" ht="14.25">
      <c r="A242" s="98"/>
      <c r="B242" s="99"/>
      <c r="C242" s="99" t="s">
        <v>88</v>
      </c>
      <c r="D242" s="100"/>
      <c r="E242" s="37"/>
      <c r="F242" s="101">
        <v>388.03</v>
      </c>
      <c r="G242" s="94" t="s">
        <v>771</v>
      </c>
      <c r="H242" s="95">
        <v>2817.1</v>
      </c>
      <c r="I242" s="102">
        <v>1</v>
      </c>
      <c r="J242" s="95">
        <v>2817.1</v>
      </c>
      <c r="Q242" s="1">
        <v>2817.1</v>
      </c>
    </row>
    <row r="243" spans="1:21" ht="14.25">
      <c r="A243" s="98"/>
      <c r="B243" s="99"/>
      <c r="C243" s="99" t="s">
        <v>89</v>
      </c>
      <c r="D243" s="100"/>
      <c r="E243" s="37"/>
      <c r="F243" s="101">
        <v>70.430000000000007</v>
      </c>
      <c r="G243" s="94" t="s">
        <v>771</v>
      </c>
      <c r="H243" s="95">
        <v>511.32</v>
      </c>
      <c r="I243" s="102">
        <v>1</v>
      </c>
      <c r="J243" s="95">
        <v>511.32</v>
      </c>
    </row>
    <row r="244" spans="1:21" ht="14.25">
      <c r="A244" s="98"/>
      <c r="B244" s="99"/>
      <c r="C244" s="99" t="s">
        <v>96</v>
      </c>
      <c r="D244" s="100"/>
      <c r="E244" s="37"/>
      <c r="F244" s="101">
        <v>2.7</v>
      </c>
      <c r="G244" s="94" t="s">
        <v>771</v>
      </c>
      <c r="H244" s="103">
        <v>19.600000000000001</v>
      </c>
      <c r="I244" s="102">
        <v>1</v>
      </c>
      <c r="J244" s="103">
        <v>19.600000000000001</v>
      </c>
      <c r="Q244" s="1">
        <v>19.600000000000001</v>
      </c>
    </row>
    <row r="245" spans="1:21" ht="14.25">
      <c r="A245" s="98"/>
      <c r="B245" s="99"/>
      <c r="C245" s="99" t="s">
        <v>97</v>
      </c>
      <c r="D245" s="100"/>
      <c r="E245" s="37"/>
      <c r="F245" s="101">
        <v>191.35</v>
      </c>
      <c r="G245" s="94" t="s">
        <v>98</v>
      </c>
      <c r="H245" s="95">
        <v>1157.67</v>
      </c>
      <c r="I245" s="102">
        <v>1</v>
      </c>
      <c r="J245" s="95">
        <v>1157.67</v>
      </c>
    </row>
    <row r="246" spans="1:21" ht="14.25">
      <c r="A246" s="98"/>
      <c r="B246" s="99"/>
      <c r="C246" s="99" t="s">
        <v>829</v>
      </c>
      <c r="D246" s="100" t="s">
        <v>91</v>
      </c>
      <c r="E246" s="37">
        <v>95</v>
      </c>
      <c r="F246" s="101"/>
      <c r="G246" s="94"/>
      <c r="H246" s="95">
        <v>2694.87</v>
      </c>
      <c r="I246" s="102">
        <v>80.75</v>
      </c>
      <c r="J246" s="95">
        <v>2290.64</v>
      </c>
    </row>
    <row r="247" spans="1:21" ht="14.25">
      <c r="A247" s="98"/>
      <c r="B247" s="99"/>
      <c r="C247" s="99" t="s">
        <v>830</v>
      </c>
      <c r="D247" s="100" t="s">
        <v>91</v>
      </c>
      <c r="E247" s="37">
        <v>65</v>
      </c>
      <c r="F247" s="101"/>
      <c r="G247" s="94"/>
      <c r="H247" s="95">
        <v>1843.86</v>
      </c>
      <c r="I247" s="102">
        <v>52</v>
      </c>
      <c r="J247" s="95">
        <v>1475.08</v>
      </c>
    </row>
    <row r="248" spans="1:21" ht="14.25">
      <c r="A248" s="104"/>
      <c r="B248" s="105"/>
      <c r="C248" s="105" t="s">
        <v>93</v>
      </c>
      <c r="D248" s="106" t="s">
        <v>94</v>
      </c>
      <c r="E248" s="107">
        <v>41.28</v>
      </c>
      <c r="F248" s="108"/>
      <c r="G248" s="109" t="s">
        <v>771</v>
      </c>
      <c r="H248" s="110">
        <v>299.69279999999998</v>
      </c>
      <c r="I248" s="111"/>
      <c r="J248" s="110"/>
    </row>
    <row r="249" spans="1:21" ht="15">
      <c r="C249" s="112" t="s">
        <v>95</v>
      </c>
      <c r="G249" s="289">
        <v>9024.82</v>
      </c>
      <c r="H249" s="289"/>
      <c r="I249" s="289">
        <v>8251.81</v>
      </c>
      <c r="J249" s="289"/>
      <c r="O249" s="113">
        <v>9024.82</v>
      </c>
      <c r="P249" s="113">
        <v>8251.81</v>
      </c>
    </row>
    <row r="250" spans="1:21" ht="42.75">
      <c r="A250" s="98" t="s">
        <v>579</v>
      </c>
      <c r="B250" s="99" t="s">
        <v>98</v>
      </c>
      <c r="C250" s="99" t="s">
        <v>905</v>
      </c>
      <c r="D250" s="100" t="s">
        <v>687</v>
      </c>
      <c r="E250" s="37">
        <v>117.3</v>
      </c>
      <c r="F250" s="101">
        <v>23.08</v>
      </c>
      <c r="G250" s="94" t="s">
        <v>98</v>
      </c>
      <c r="H250" s="95">
        <v>2707.28</v>
      </c>
      <c r="I250" s="102">
        <v>1</v>
      </c>
      <c r="J250" s="95">
        <v>2707.28</v>
      </c>
      <c r="R250" s="1">
        <v>0</v>
      </c>
      <c r="S250" s="1">
        <v>0</v>
      </c>
      <c r="T250" s="1">
        <v>0</v>
      </c>
      <c r="U250" s="1">
        <v>0</v>
      </c>
    </row>
    <row r="251" spans="1:21">
      <c r="A251" s="115"/>
      <c r="B251" s="115"/>
      <c r="C251" s="116" t="s">
        <v>906</v>
      </c>
      <c r="D251" s="115"/>
      <c r="E251" s="115"/>
      <c r="F251" s="115"/>
      <c r="G251" s="115"/>
      <c r="H251" s="115"/>
      <c r="I251" s="115"/>
      <c r="J251" s="115"/>
    </row>
    <row r="252" spans="1:21" ht="15">
      <c r="C252" s="112" t="s">
        <v>95</v>
      </c>
      <c r="G252" s="289">
        <v>2707.28</v>
      </c>
      <c r="H252" s="289"/>
      <c r="I252" s="289">
        <v>2707.28</v>
      </c>
      <c r="J252" s="289"/>
      <c r="O252" s="1">
        <v>2707.28</v>
      </c>
      <c r="P252" s="1">
        <v>2707.28</v>
      </c>
    </row>
    <row r="253" spans="1:21" ht="42.75">
      <c r="A253" s="98" t="s">
        <v>583</v>
      </c>
      <c r="B253" s="99" t="s">
        <v>98</v>
      </c>
      <c r="C253" s="99" t="s">
        <v>907</v>
      </c>
      <c r="D253" s="100" t="s">
        <v>687</v>
      </c>
      <c r="E253" s="37">
        <v>56.1</v>
      </c>
      <c r="F253" s="101">
        <v>80.2</v>
      </c>
      <c r="G253" s="94" t="s">
        <v>98</v>
      </c>
      <c r="H253" s="95">
        <v>4499.22</v>
      </c>
      <c r="I253" s="102">
        <v>1</v>
      </c>
      <c r="J253" s="95">
        <v>4499.22</v>
      </c>
      <c r="R253" s="1">
        <v>0</v>
      </c>
      <c r="S253" s="1">
        <v>0</v>
      </c>
      <c r="T253" s="1">
        <v>0</v>
      </c>
      <c r="U253" s="1">
        <v>0</v>
      </c>
    </row>
    <row r="254" spans="1:21">
      <c r="A254" s="115"/>
      <c r="B254" s="115"/>
      <c r="C254" s="116" t="s">
        <v>908</v>
      </c>
      <c r="D254" s="115"/>
      <c r="E254" s="115"/>
      <c r="F254" s="115"/>
      <c r="G254" s="115"/>
      <c r="H254" s="115"/>
      <c r="I254" s="115"/>
      <c r="J254" s="115"/>
    </row>
    <row r="255" spans="1:21" ht="15">
      <c r="C255" s="112" t="s">
        <v>95</v>
      </c>
      <c r="G255" s="289">
        <v>4499.22</v>
      </c>
      <c r="H255" s="289"/>
      <c r="I255" s="289">
        <v>4499.22</v>
      </c>
      <c r="J255" s="289"/>
      <c r="O255" s="1">
        <v>4499.22</v>
      </c>
      <c r="P255" s="1">
        <v>4499.22</v>
      </c>
    </row>
    <row r="256" spans="1:21" ht="42.75">
      <c r="A256" s="98" t="s">
        <v>587</v>
      </c>
      <c r="B256" s="99" t="s">
        <v>98</v>
      </c>
      <c r="C256" s="99" t="s">
        <v>909</v>
      </c>
      <c r="D256" s="100" t="s">
        <v>687</v>
      </c>
      <c r="E256" s="37">
        <v>142.80000000000001</v>
      </c>
      <c r="F256" s="101">
        <v>8.64</v>
      </c>
      <c r="G256" s="94" t="s">
        <v>98</v>
      </c>
      <c r="H256" s="95">
        <v>1233.79</v>
      </c>
      <c r="I256" s="102">
        <v>1</v>
      </c>
      <c r="J256" s="95">
        <v>1233.79</v>
      </c>
      <c r="R256" s="1">
        <v>0</v>
      </c>
      <c r="S256" s="1">
        <v>0</v>
      </c>
      <c r="T256" s="1">
        <v>0</v>
      </c>
      <c r="U256" s="1">
        <v>0</v>
      </c>
    </row>
    <row r="257" spans="1:21">
      <c r="A257" s="115"/>
      <c r="B257" s="115"/>
      <c r="C257" s="116" t="s">
        <v>910</v>
      </c>
      <c r="D257" s="115"/>
      <c r="E257" s="115"/>
      <c r="F257" s="115"/>
      <c r="G257" s="115"/>
      <c r="H257" s="115"/>
      <c r="I257" s="115"/>
      <c r="J257" s="115"/>
    </row>
    <row r="258" spans="1:21" ht="15">
      <c r="C258" s="112" t="s">
        <v>95</v>
      </c>
      <c r="G258" s="289">
        <v>1233.79</v>
      </c>
      <c r="H258" s="289"/>
      <c r="I258" s="289">
        <v>1233.79</v>
      </c>
      <c r="J258" s="289"/>
      <c r="O258" s="1">
        <v>1233.79</v>
      </c>
      <c r="P258" s="1">
        <v>1233.79</v>
      </c>
    </row>
    <row r="259" spans="1:21" ht="42.75">
      <c r="A259" s="98" t="s">
        <v>597</v>
      </c>
      <c r="B259" s="99" t="s">
        <v>98</v>
      </c>
      <c r="C259" s="99" t="s">
        <v>911</v>
      </c>
      <c r="D259" s="100" t="s">
        <v>687</v>
      </c>
      <c r="E259" s="37">
        <v>224.4</v>
      </c>
      <c r="F259" s="101">
        <v>12.76</v>
      </c>
      <c r="G259" s="94" t="s">
        <v>98</v>
      </c>
      <c r="H259" s="95">
        <v>2863.34</v>
      </c>
      <c r="I259" s="102">
        <v>1</v>
      </c>
      <c r="J259" s="95">
        <v>2863.34</v>
      </c>
      <c r="R259" s="1">
        <v>0</v>
      </c>
      <c r="S259" s="1">
        <v>0</v>
      </c>
      <c r="T259" s="1">
        <v>0</v>
      </c>
      <c r="U259" s="1">
        <v>0</v>
      </c>
    </row>
    <row r="260" spans="1:21">
      <c r="A260" s="115"/>
      <c r="B260" s="115"/>
      <c r="C260" s="116" t="s">
        <v>912</v>
      </c>
      <c r="D260" s="115"/>
      <c r="E260" s="115"/>
      <c r="F260" s="115"/>
      <c r="G260" s="115"/>
      <c r="H260" s="115"/>
      <c r="I260" s="115"/>
      <c r="J260" s="115"/>
    </row>
    <row r="261" spans="1:21" ht="15">
      <c r="C261" s="112" t="s">
        <v>95</v>
      </c>
      <c r="G261" s="289">
        <v>2863.34</v>
      </c>
      <c r="H261" s="289"/>
      <c r="I261" s="289">
        <v>2863.34</v>
      </c>
      <c r="J261" s="289"/>
      <c r="O261" s="1">
        <v>2863.34</v>
      </c>
      <c r="P261" s="1">
        <v>2863.34</v>
      </c>
    </row>
    <row r="262" spans="1:21" ht="57">
      <c r="A262" s="98" t="s">
        <v>793</v>
      </c>
      <c r="B262" s="99" t="s">
        <v>98</v>
      </c>
      <c r="C262" s="99" t="s">
        <v>913</v>
      </c>
      <c r="D262" s="100" t="s">
        <v>687</v>
      </c>
      <c r="E262" s="37">
        <v>35.700000000000003</v>
      </c>
      <c r="F262" s="101">
        <v>15.36</v>
      </c>
      <c r="G262" s="94" t="s">
        <v>98</v>
      </c>
      <c r="H262" s="95">
        <v>548.35</v>
      </c>
      <c r="I262" s="102">
        <v>1</v>
      </c>
      <c r="J262" s="95">
        <v>548.35</v>
      </c>
      <c r="R262" s="1">
        <v>0</v>
      </c>
      <c r="S262" s="1">
        <v>0</v>
      </c>
      <c r="T262" s="1">
        <v>0</v>
      </c>
      <c r="U262" s="1">
        <v>0</v>
      </c>
    </row>
    <row r="263" spans="1:21">
      <c r="A263" s="115"/>
      <c r="B263" s="115"/>
      <c r="C263" s="116" t="s">
        <v>914</v>
      </c>
      <c r="D263" s="115"/>
      <c r="E263" s="115"/>
      <c r="F263" s="115"/>
      <c r="G263" s="115"/>
      <c r="H263" s="115"/>
      <c r="I263" s="115"/>
      <c r="J263" s="115"/>
    </row>
    <row r="264" spans="1:21" ht="15">
      <c r="C264" s="112" t="s">
        <v>95</v>
      </c>
      <c r="G264" s="289">
        <v>548.35</v>
      </c>
      <c r="H264" s="289"/>
      <c r="I264" s="289">
        <v>548.35</v>
      </c>
      <c r="J264" s="289"/>
      <c r="O264" s="1">
        <v>548.35</v>
      </c>
      <c r="P264" s="1">
        <v>548.35</v>
      </c>
    </row>
    <row r="265" spans="1:21" ht="57">
      <c r="A265" s="98" t="s">
        <v>795</v>
      </c>
      <c r="B265" s="99" t="s">
        <v>98</v>
      </c>
      <c r="C265" s="99" t="s">
        <v>915</v>
      </c>
      <c r="D265" s="100" t="s">
        <v>687</v>
      </c>
      <c r="E265" s="37">
        <v>40.799999999999997</v>
      </c>
      <c r="F265" s="101">
        <v>13.45</v>
      </c>
      <c r="G265" s="94" t="s">
        <v>98</v>
      </c>
      <c r="H265" s="95">
        <v>548.76</v>
      </c>
      <c r="I265" s="102">
        <v>1</v>
      </c>
      <c r="J265" s="95">
        <v>548.76</v>
      </c>
      <c r="R265" s="1">
        <v>0</v>
      </c>
      <c r="S265" s="1">
        <v>0</v>
      </c>
      <c r="T265" s="1">
        <v>0</v>
      </c>
      <c r="U265" s="1">
        <v>0</v>
      </c>
    </row>
    <row r="266" spans="1:21">
      <c r="A266" s="115"/>
      <c r="B266" s="115"/>
      <c r="C266" s="116" t="s">
        <v>885</v>
      </c>
      <c r="D266" s="115"/>
      <c r="E266" s="115"/>
      <c r="F266" s="115"/>
      <c r="G266" s="115"/>
      <c r="H266" s="115"/>
      <c r="I266" s="115"/>
      <c r="J266" s="115"/>
    </row>
    <row r="267" spans="1:21" ht="15">
      <c r="C267" s="112" t="s">
        <v>95</v>
      </c>
      <c r="G267" s="289">
        <v>548.76</v>
      </c>
      <c r="H267" s="289"/>
      <c r="I267" s="289">
        <v>548.76</v>
      </c>
      <c r="J267" s="289"/>
      <c r="O267" s="1">
        <v>548.76</v>
      </c>
      <c r="P267" s="1">
        <v>548.76</v>
      </c>
    </row>
    <row r="268" spans="1:21" ht="14.25">
      <c r="A268" s="98" t="s">
        <v>603</v>
      </c>
      <c r="B268" s="99" t="s">
        <v>916</v>
      </c>
      <c r="C268" s="99" t="s">
        <v>917</v>
      </c>
      <c r="D268" s="100" t="s">
        <v>460</v>
      </c>
      <c r="E268" s="37">
        <v>10</v>
      </c>
      <c r="F268" s="101"/>
      <c r="G268" s="94"/>
      <c r="H268" s="95"/>
      <c r="I268" s="102" t="s">
        <v>98</v>
      </c>
      <c r="J268" s="95"/>
      <c r="R268" s="1">
        <v>46.85</v>
      </c>
      <c r="S268" s="1">
        <v>39.82</v>
      </c>
      <c r="T268" s="1">
        <v>35.14</v>
      </c>
      <c r="U268" s="1">
        <v>28.11</v>
      </c>
    </row>
    <row r="269" spans="1:21" ht="14.25">
      <c r="A269" s="98"/>
      <c r="B269" s="99"/>
      <c r="C269" s="99" t="s">
        <v>88</v>
      </c>
      <c r="D269" s="100"/>
      <c r="E269" s="37"/>
      <c r="F269" s="101">
        <v>4.88</v>
      </c>
      <c r="G269" s="94" t="s">
        <v>844</v>
      </c>
      <c r="H269" s="95">
        <v>58.56</v>
      </c>
      <c r="I269" s="102">
        <v>1</v>
      </c>
      <c r="J269" s="95">
        <v>58.56</v>
      </c>
      <c r="Q269" s="1">
        <v>58.56</v>
      </c>
    </row>
    <row r="270" spans="1:21" ht="14.25">
      <c r="A270" s="98"/>
      <c r="B270" s="99"/>
      <c r="C270" s="99" t="s">
        <v>97</v>
      </c>
      <c r="D270" s="100"/>
      <c r="E270" s="37"/>
      <c r="F270" s="101">
        <v>0.41</v>
      </c>
      <c r="G270" s="94" t="s">
        <v>98</v>
      </c>
      <c r="H270" s="95">
        <v>4.0999999999999996</v>
      </c>
      <c r="I270" s="102">
        <v>1</v>
      </c>
      <c r="J270" s="95">
        <v>4.0999999999999996</v>
      </c>
    </row>
    <row r="271" spans="1:21" ht="14.25">
      <c r="A271" s="98"/>
      <c r="B271" s="99"/>
      <c r="C271" s="99" t="s">
        <v>829</v>
      </c>
      <c r="D271" s="100" t="s">
        <v>91</v>
      </c>
      <c r="E271" s="37">
        <v>80</v>
      </c>
      <c r="F271" s="101"/>
      <c r="G271" s="94"/>
      <c r="H271" s="95">
        <v>46.85</v>
      </c>
      <c r="I271" s="102">
        <v>68</v>
      </c>
      <c r="J271" s="95">
        <v>39.82</v>
      </c>
    </row>
    <row r="272" spans="1:21" ht="14.25">
      <c r="A272" s="98"/>
      <c r="B272" s="99"/>
      <c r="C272" s="99" t="s">
        <v>830</v>
      </c>
      <c r="D272" s="100" t="s">
        <v>91</v>
      </c>
      <c r="E272" s="37">
        <v>60</v>
      </c>
      <c r="F272" s="101"/>
      <c r="G272" s="94"/>
      <c r="H272" s="95">
        <v>35.14</v>
      </c>
      <c r="I272" s="102">
        <v>48</v>
      </c>
      <c r="J272" s="95">
        <v>28.11</v>
      </c>
    </row>
    <row r="273" spans="1:34" ht="14.25">
      <c r="A273" s="104"/>
      <c r="B273" s="105"/>
      <c r="C273" s="105" t="s">
        <v>93</v>
      </c>
      <c r="D273" s="106" t="s">
        <v>94</v>
      </c>
      <c r="E273" s="107">
        <v>0.5</v>
      </c>
      <c r="F273" s="108"/>
      <c r="G273" s="109" t="s">
        <v>844</v>
      </c>
      <c r="H273" s="110">
        <v>6</v>
      </c>
      <c r="I273" s="111"/>
      <c r="J273" s="110"/>
    </row>
    <row r="274" spans="1:34" ht="15">
      <c r="C274" s="112" t="s">
        <v>95</v>
      </c>
      <c r="G274" s="289">
        <v>144.65</v>
      </c>
      <c r="H274" s="289"/>
      <c r="I274" s="289">
        <v>130.59</v>
      </c>
      <c r="J274" s="289"/>
      <c r="O274" s="113">
        <v>144.65</v>
      </c>
      <c r="P274" s="113">
        <v>130.59</v>
      </c>
    </row>
    <row r="275" spans="1:34" ht="14.25">
      <c r="A275" s="104" t="s">
        <v>918</v>
      </c>
      <c r="B275" s="105" t="s">
        <v>98</v>
      </c>
      <c r="C275" s="105" t="s">
        <v>919</v>
      </c>
      <c r="D275" s="106" t="s">
        <v>454</v>
      </c>
      <c r="E275" s="107">
        <v>10</v>
      </c>
      <c r="F275" s="108">
        <v>18.68</v>
      </c>
      <c r="G275" s="109" t="s">
        <v>98</v>
      </c>
      <c r="H275" s="110">
        <v>186.8</v>
      </c>
      <c r="I275" s="111">
        <v>1</v>
      </c>
      <c r="J275" s="110">
        <v>186.8</v>
      </c>
      <c r="R275" s="1">
        <v>0</v>
      </c>
      <c r="S275" s="1">
        <v>0</v>
      </c>
      <c r="T275" s="1">
        <v>0</v>
      </c>
      <c r="U275" s="1">
        <v>0</v>
      </c>
    </row>
    <row r="276" spans="1:34" ht="15">
      <c r="C276" s="112" t="s">
        <v>95</v>
      </c>
      <c r="G276" s="289">
        <v>186.8</v>
      </c>
      <c r="H276" s="289"/>
      <c r="I276" s="289">
        <v>186.8</v>
      </c>
      <c r="J276" s="289"/>
      <c r="O276" s="1">
        <v>186.8</v>
      </c>
      <c r="P276" s="1">
        <v>186.8</v>
      </c>
    </row>
    <row r="277" spans="1:34" ht="14.25">
      <c r="A277" s="104" t="s">
        <v>611</v>
      </c>
      <c r="B277" s="105" t="s">
        <v>98</v>
      </c>
      <c r="C277" s="105" t="s">
        <v>920</v>
      </c>
      <c r="D277" s="106" t="s">
        <v>921</v>
      </c>
      <c r="E277" s="107">
        <v>1</v>
      </c>
      <c r="F277" s="108">
        <v>21508.38</v>
      </c>
      <c r="G277" s="109" t="s">
        <v>98</v>
      </c>
      <c r="H277" s="110">
        <v>21508.38</v>
      </c>
      <c r="I277" s="111">
        <v>1</v>
      </c>
      <c r="J277" s="110">
        <v>21508.38</v>
      </c>
      <c r="R277" s="1">
        <v>0</v>
      </c>
      <c r="S277" s="1">
        <v>0</v>
      </c>
      <c r="T277" s="1">
        <v>0</v>
      </c>
      <c r="U277" s="1">
        <v>0</v>
      </c>
    </row>
    <row r="278" spans="1:34" ht="15">
      <c r="C278" s="112" t="s">
        <v>95</v>
      </c>
      <c r="G278" s="289">
        <v>21508.38</v>
      </c>
      <c r="H278" s="289"/>
      <c r="I278" s="289">
        <v>21508.38</v>
      </c>
      <c r="J278" s="289"/>
      <c r="O278" s="1">
        <v>21508.38</v>
      </c>
      <c r="P278" s="1">
        <v>21508.38</v>
      </c>
    </row>
    <row r="281" spans="1:34" ht="15">
      <c r="A281" s="291" t="s">
        <v>822</v>
      </c>
      <c r="B281" s="291"/>
      <c r="C281" s="291"/>
      <c r="D281" s="291"/>
      <c r="E281" s="291"/>
      <c r="F281" s="291"/>
      <c r="G281" s="289">
        <v>307403.67</v>
      </c>
      <c r="H281" s="289"/>
      <c r="I281" s="289">
        <v>305213.47000000003</v>
      </c>
      <c r="J281" s="289"/>
      <c r="AF281" s="117" t="s">
        <v>822</v>
      </c>
    </row>
    <row r="285" spans="1:34" ht="15" customHeight="1">
      <c r="A285" s="261" t="s">
        <v>935</v>
      </c>
      <c r="B285" s="261"/>
      <c r="C285" s="261"/>
      <c r="D285" s="261"/>
      <c r="E285" s="261"/>
      <c r="F285" s="261"/>
      <c r="G285" s="289">
        <v>307403.67</v>
      </c>
      <c r="H285" s="289"/>
      <c r="I285" s="289">
        <v>305213.47000000003</v>
      </c>
      <c r="J285" s="289"/>
      <c r="AF285" s="117" t="s">
        <v>936</v>
      </c>
    </row>
    <row r="286" spans="1:34" s="47" customFormat="1"/>
    <row r="287" spans="1:34" s="47" customFormat="1" ht="14.25">
      <c r="C287" s="260" t="s">
        <v>148</v>
      </c>
      <c r="D287" s="260"/>
      <c r="E287" s="260"/>
      <c r="F287" s="260"/>
      <c r="G287" s="260"/>
      <c r="H287" s="260"/>
      <c r="I287" s="262">
        <v>50530.73</v>
      </c>
      <c r="J287" s="262"/>
      <c r="AH287" s="84" t="s">
        <v>148</v>
      </c>
    </row>
    <row r="288" spans="1:34" s="47" customFormat="1" ht="14.25">
      <c r="C288" s="260" t="s">
        <v>149</v>
      </c>
      <c r="D288" s="260"/>
      <c r="E288" s="260"/>
      <c r="F288" s="260"/>
      <c r="G288" s="260"/>
      <c r="H288" s="260"/>
      <c r="I288" s="262">
        <v>228590.37</v>
      </c>
      <c r="J288" s="262"/>
      <c r="AH288" s="84" t="s">
        <v>149</v>
      </c>
    </row>
    <row r="289" spans="1:34" s="47" customFormat="1" ht="14.25">
      <c r="C289" s="260" t="s">
        <v>150</v>
      </c>
      <c r="D289" s="260"/>
      <c r="E289" s="260"/>
      <c r="F289" s="260"/>
      <c r="G289" s="260"/>
      <c r="H289" s="260"/>
      <c r="I289" s="262">
        <v>20202.439999999999</v>
      </c>
      <c r="J289" s="262"/>
      <c r="AH289" s="84" t="s">
        <v>150</v>
      </c>
    </row>
    <row r="290" spans="1:34" s="47" customFormat="1" ht="14.25">
      <c r="C290" s="260" t="s">
        <v>151</v>
      </c>
      <c r="D290" s="260"/>
      <c r="E290" s="260"/>
      <c r="F290" s="260"/>
      <c r="G290" s="260"/>
      <c r="H290" s="260"/>
      <c r="I290" s="262"/>
      <c r="J290" s="262"/>
      <c r="AH290" s="84" t="s">
        <v>151</v>
      </c>
    </row>
    <row r="291" spans="1:34" s="47" customFormat="1" ht="14.25">
      <c r="C291" s="260" t="s">
        <v>152</v>
      </c>
      <c r="D291" s="260"/>
      <c r="E291" s="260"/>
      <c r="F291" s="260"/>
      <c r="G291" s="260"/>
      <c r="H291" s="260"/>
      <c r="I291" s="262">
        <v>299323.53999999998</v>
      </c>
      <c r="J291" s="262"/>
      <c r="AH291" s="84" t="s">
        <v>152</v>
      </c>
    </row>
    <row r="292" spans="1:34" s="47" customFormat="1" ht="14.25">
      <c r="C292" s="56"/>
      <c r="D292" s="56"/>
      <c r="E292" s="56"/>
      <c r="F292" s="56"/>
      <c r="G292" s="56"/>
      <c r="H292" s="56"/>
      <c r="I292" s="86"/>
      <c r="J292" s="86"/>
      <c r="AH292" s="84"/>
    </row>
    <row r="293" spans="1:34" s="47" customFormat="1" ht="30">
      <c r="C293" s="85" t="s">
        <v>299</v>
      </c>
      <c r="D293" s="56"/>
      <c r="E293" s="56"/>
      <c r="F293" s="56"/>
      <c r="G293" s="56"/>
      <c r="H293" s="56"/>
      <c r="I293" s="86"/>
      <c r="J293" s="86"/>
      <c r="AH293" s="84"/>
    </row>
    <row r="294" spans="1:34" s="47" customFormat="1" ht="14.25">
      <c r="C294" s="260" t="s">
        <v>300</v>
      </c>
      <c r="D294" s="260"/>
      <c r="E294" s="260"/>
      <c r="F294" s="260"/>
      <c r="G294" s="260"/>
      <c r="H294" s="260"/>
      <c r="I294" s="86"/>
      <c r="J294" s="86">
        <v>180900.01</v>
      </c>
      <c r="AH294" s="84"/>
    </row>
    <row r="295" spans="1:34" s="47" customFormat="1" ht="14.25">
      <c r="C295" s="260" t="s">
        <v>301</v>
      </c>
      <c r="D295" s="260"/>
      <c r="E295" s="260"/>
      <c r="F295" s="260"/>
      <c r="G295" s="260"/>
      <c r="H295" s="260"/>
      <c r="I295" s="86"/>
      <c r="J295" s="86">
        <v>1622991.63</v>
      </c>
      <c r="AH295" s="84"/>
    </row>
    <row r="296" spans="1:34" s="47" customFormat="1" ht="14.25">
      <c r="C296" s="260" t="s">
        <v>302</v>
      </c>
      <c r="D296" s="260"/>
      <c r="E296" s="260"/>
      <c r="F296" s="260"/>
      <c r="G296" s="260"/>
      <c r="H296" s="260"/>
      <c r="I296" s="86"/>
      <c r="J296" s="86">
        <v>143437.32</v>
      </c>
      <c r="AH296" s="84"/>
    </row>
    <row r="297" spans="1:34" s="47" customFormat="1" ht="14.25">
      <c r="C297" s="260" t="s">
        <v>303</v>
      </c>
      <c r="D297" s="260"/>
      <c r="E297" s="260"/>
      <c r="F297" s="260"/>
      <c r="G297" s="260"/>
      <c r="H297" s="260"/>
      <c r="I297" s="86"/>
      <c r="J297" s="86">
        <v>0</v>
      </c>
      <c r="AH297" s="84"/>
    </row>
    <row r="298" spans="1:34" s="47" customFormat="1" ht="15">
      <c r="C298" s="261" t="s">
        <v>152</v>
      </c>
      <c r="D298" s="261"/>
      <c r="E298" s="261"/>
      <c r="F298" s="261"/>
      <c r="G298" s="261"/>
      <c r="H298" s="261"/>
      <c r="I298" s="78"/>
      <c r="J298" s="78">
        <v>1947328.96</v>
      </c>
      <c r="AH298" s="84"/>
    </row>
    <row r="299" spans="1:34" s="47" customFormat="1" ht="15">
      <c r="C299" s="85"/>
      <c r="D299" s="85"/>
      <c r="E299" s="85"/>
      <c r="F299" s="85"/>
      <c r="G299" s="85"/>
      <c r="H299" s="85"/>
      <c r="I299" s="78"/>
      <c r="J299" s="78"/>
      <c r="AH299" s="84"/>
    </row>
    <row r="302" spans="1:34" ht="14.25">
      <c r="A302" s="292" t="s">
        <v>153</v>
      </c>
      <c r="B302" s="292"/>
      <c r="C302" s="36" t="s">
        <v>1</v>
      </c>
      <c r="D302" s="36"/>
      <c r="E302" s="36"/>
      <c r="F302" s="36"/>
      <c r="G302" s="36"/>
      <c r="H302" s="5" t="s">
        <v>1</v>
      </c>
      <c r="I302" s="5"/>
      <c r="J302" s="5"/>
    </row>
    <row r="303" spans="1:34" ht="14.25">
      <c r="A303" s="5"/>
      <c r="B303" s="5"/>
      <c r="C303" s="288" t="s">
        <v>62</v>
      </c>
      <c r="D303" s="288"/>
      <c r="E303" s="288"/>
      <c r="F303" s="288"/>
      <c r="G303" s="288"/>
      <c r="H303" s="5"/>
      <c r="I303" s="5"/>
      <c r="J303" s="5"/>
    </row>
    <row r="304" spans="1:34" ht="14.25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 ht="14.25">
      <c r="A305" s="292" t="s">
        <v>154</v>
      </c>
      <c r="B305" s="292"/>
      <c r="C305" s="36" t="s">
        <v>1</v>
      </c>
      <c r="D305" s="36"/>
      <c r="E305" s="36"/>
      <c r="F305" s="36"/>
      <c r="G305" s="36"/>
      <c r="H305" s="5" t="s">
        <v>1</v>
      </c>
      <c r="I305" s="5"/>
      <c r="J305" s="5"/>
    </row>
    <row r="306" spans="1:10" ht="14.25">
      <c r="A306" s="5"/>
      <c r="B306" s="5"/>
      <c r="C306" s="288" t="s">
        <v>62</v>
      </c>
      <c r="D306" s="288"/>
      <c r="E306" s="288"/>
      <c r="F306" s="288"/>
      <c r="G306" s="288"/>
      <c r="H306" s="5"/>
      <c r="I306" s="5"/>
      <c r="J306" s="5"/>
    </row>
  </sheetData>
  <mergeCells count="145">
    <mergeCell ref="A302:B302"/>
    <mergeCell ref="C303:G303"/>
    <mergeCell ref="A305:B305"/>
    <mergeCell ref="C306:G306"/>
    <mergeCell ref="A285:F285"/>
    <mergeCell ref="G285:H285"/>
    <mergeCell ref="I285:J285"/>
    <mergeCell ref="C287:H287"/>
    <mergeCell ref="I287:J287"/>
    <mergeCell ref="C288:H288"/>
    <mergeCell ref="C294:H294"/>
    <mergeCell ref="C295:H295"/>
    <mergeCell ref="C296:H296"/>
    <mergeCell ref="C297:H297"/>
    <mergeCell ref="C298:H298"/>
    <mergeCell ref="I288:J288"/>
    <mergeCell ref="C289:H289"/>
    <mergeCell ref="I289:J289"/>
    <mergeCell ref="C290:H290"/>
    <mergeCell ref="I290:J290"/>
    <mergeCell ref="C291:H291"/>
    <mergeCell ref="I291:J291"/>
    <mergeCell ref="A281:F281"/>
    <mergeCell ref="G281:H281"/>
    <mergeCell ref="I281:J281"/>
    <mergeCell ref="G274:H274"/>
    <mergeCell ref="I274:J274"/>
    <mergeCell ref="G276:H276"/>
    <mergeCell ref="I276:J276"/>
    <mergeCell ref="G278:H278"/>
    <mergeCell ref="I278:J278"/>
    <mergeCell ref="G261:H261"/>
    <mergeCell ref="I261:J261"/>
    <mergeCell ref="G264:H264"/>
    <mergeCell ref="I264:J264"/>
    <mergeCell ref="G267:H267"/>
    <mergeCell ref="I267:J267"/>
    <mergeCell ref="G252:H252"/>
    <mergeCell ref="I252:J252"/>
    <mergeCell ref="G255:H255"/>
    <mergeCell ref="I255:J255"/>
    <mergeCell ref="G258:H258"/>
    <mergeCell ref="I258:J258"/>
    <mergeCell ref="G236:H236"/>
    <mergeCell ref="I236:J236"/>
    <mergeCell ref="G239:H239"/>
    <mergeCell ref="I239:J239"/>
    <mergeCell ref="G249:H249"/>
    <mergeCell ref="I249:J249"/>
    <mergeCell ref="G221:H221"/>
    <mergeCell ref="I221:J221"/>
    <mergeCell ref="G223:H223"/>
    <mergeCell ref="I223:J223"/>
    <mergeCell ref="G233:H233"/>
    <mergeCell ref="I233:J233"/>
    <mergeCell ref="G201:H201"/>
    <mergeCell ref="I201:J201"/>
    <mergeCell ref="G210:H210"/>
    <mergeCell ref="I210:J210"/>
    <mergeCell ref="G212:H212"/>
    <mergeCell ref="I212:J212"/>
    <mergeCell ref="G185:H185"/>
    <mergeCell ref="I185:J185"/>
    <mergeCell ref="G188:H188"/>
    <mergeCell ref="I188:J188"/>
    <mergeCell ref="G198:H198"/>
    <mergeCell ref="I198:J198"/>
    <mergeCell ref="G162:H162"/>
    <mergeCell ref="I162:J162"/>
    <mergeCell ref="G172:H172"/>
    <mergeCell ref="I172:J172"/>
    <mergeCell ref="G175:H175"/>
    <mergeCell ref="I175:J175"/>
    <mergeCell ref="G148:H148"/>
    <mergeCell ref="I148:J148"/>
    <mergeCell ref="G158:H158"/>
    <mergeCell ref="I158:J158"/>
    <mergeCell ref="G160:H160"/>
    <mergeCell ref="I160:J160"/>
    <mergeCell ref="G134:H134"/>
    <mergeCell ref="I134:J134"/>
    <mergeCell ref="G136:H136"/>
    <mergeCell ref="I136:J136"/>
    <mergeCell ref="G146:H146"/>
    <mergeCell ref="I146:J146"/>
    <mergeCell ref="G120:H120"/>
    <mergeCell ref="I120:J120"/>
    <mergeCell ref="G122:H122"/>
    <mergeCell ref="I122:J122"/>
    <mergeCell ref="G124:H124"/>
    <mergeCell ref="I124:J124"/>
    <mergeCell ref="G98:H98"/>
    <mergeCell ref="I98:J98"/>
    <mergeCell ref="G108:H108"/>
    <mergeCell ref="I108:J108"/>
    <mergeCell ref="G110:H110"/>
    <mergeCell ref="I110:J110"/>
    <mergeCell ref="G84:H84"/>
    <mergeCell ref="I84:J84"/>
    <mergeCell ref="G86:H86"/>
    <mergeCell ref="I86:J86"/>
    <mergeCell ref="G96:H96"/>
    <mergeCell ref="I96:J96"/>
    <mergeCell ref="G73:H73"/>
    <mergeCell ref="I73:J73"/>
    <mergeCell ref="G75:H75"/>
    <mergeCell ref="I75:J75"/>
    <mergeCell ref="G77:H77"/>
    <mergeCell ref="I77:J77"/>
    <mergeCell ref="G60:H60"/>
    <mergeCell ref="I60:J60"/>
    <mergeCell ref="G62:H62"/>
    <mergeCell ref="I62:J62"/>
    <mergeCell ref="G64:H64"/>
    <mergeCell ref="I64:J64"/>
    <mergeCell ref="G54:H54"/>
    <mergeCell ref="I54:J54"/>
    <mergeCell ref="G56:H56"/>
    <mergeCell ref="I56:J56"/>
    <mergeCell ref="G58:H58"/>
    <mergeCell ref="I58:J58"/>
    <mergeCell ref="E27:G27"/>
    <mergeCell ref="A33:J33"/>
    <mergeCell ref="G42:H42"/>
    <mergeCell ref="I42:J42"/>
    <mergeCell ref="G44:H44"/>
    <mergeCell ref="I44:J44"/>
    <mergeCell ref="A21:J21"/>
    <mergeCell ref="E25:G25"/>
    <mergeCell ref="E26:G26"/>
    <mergeCell ref="B7:E7"/>
    <mergeCell ref="G7:J7"/>
    <mergeCell ref="A10:J10"/>
    <mergeCell ref="A11:J11"/>
    <mergeCell ref="A13:J13"/>
    <mergeCell ref="A14:J14"/>
    <mergeCell ref="B3:E3"/>
    <mergeCell ref="G3:J3"/>
    <mergeCell ref="B4:E4"/>
    <mergeCell ref="G4:J4"/>
    <mergeCell ref="B6:E6"/>
    <mergeCell ref="G6:J6"/>
    <mergeCell ref="A16:J16"/>
    <mergeCell ref="A18:J18"/>
    <mergeCell ref="A19:J19"/>
  </mergeCells>
  <pageMargins left="0.4" right="0.2" top="0.2" bottom="0.4" header="0.2" footer="0.2"/>
  <pageSetup paperSize="9" scale="65" orientation="portrait" r:id="rId1"/>
  <headerFooter>
    <oddHeader>&amp;L&amp;8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H1607"/>
  <sheetViews>
    <sheetView topLeftCell="A1570" workbookViewId="0">
      <selection activeCell="A12" sqref="A12:XFD1601"/>
    </sheetView>
  </sheetViews>
  <sheetFormatPr defaultRowHeight="12.75"/>
  <cols>
    <col min="1" max="1" width="5.7109375" style="47" customWidth="1"/>
    <col min="2" max="2" width="14.7109375" style="47" customWidth="1"/>
    <col min="3" max="3" width="40.7109375" style="47" customWidth="1"/>
    <col min="4" max="5" width="11.7109375" style="47" customWidth="1"/>
    <col min="6" max="10" width="12.7109375" style="47" customWidth="1"/>
    <col min="11" max="14" width="9.140625" style="47"/>
    <col min="15" max="30" width="0" style="47" hidden="1" customWidth="1"/>
    <col min="31" max="31" width="141.7109375" style="47" hidden="1" customWidth="1"/>
    <col min="32" max="32" width="93.7109375" style="47" hidden="1" customWidth="1"/>
    <col min="33" max="33" width="0" style="47" hidden="1" customWidth="1"/>
    <col min="34" max="34" width="101.7109375" style="47" hidden="1" customWidth="1"/>
    <col min="35" max="36" width="0" style="47" hidden="1" customWidth="1"/>
    <col min="37" max="256" width="9.140625" style="47"/>
    <col min="257" max="257" width="5.7109375" style="47" customWidth="1"/>
    <col min="258" max="258" width="11.7109375" style="47" customWidth="1"/>
    <col min="259" max="259" width="40.7109375" style="47" customWidth="1"/>
    <col min="260" max="261" width="11.7109375" style="47" customWidth="1"/>
    <col min="262" max="266" width="12.7109375" style="47" customWidth="1"/>
    <col min="267" max="270" width="9.140625" style="47"/>
    <col min="271" max="292" width="0" style="47" hidden="1" customWidth="1"/>
    <col min="293" max="512" width="9.140625" style="47"/>
    <col min="513" max="513" width="5.7109375" style="47" customWidth="1"/>
    <col min="514" max="514" width="11.7109375" style="47" customWidth="1"/>
    <col min="515" max="515" width="40.7109375" style="47" customWidth="1"/>
    <col min="516" max="517" width="11.7109375" style="47" customWidth="1"/>
    <col min="518" max="522" width="12.7109375" style="47" customWidth="1"/>
    <col min="523" max="526" width="9.140625" style="47"/>
    <col min="527" max="548" width="0" style="47" hidden="1" customWidth="1"/>
    <col min="549" max="768" width="9.140625" style="47"/>
    <col min="769" max="769" width="5.7109375" style="47" customWidth="1"/>
    <col min="770" max="770" width="11.7109375" style="47" customWidth="1"/>
    <col min="771" max="771" width="40.7109375" style="47" customWidth="1"/>
    <col min="772" max="773" width="11.7109375" style="47" customWidth="1"/>
    <col min="774" max="778" width="12.7109375" style="47" customWidth="1"/>
    <col min="779" max="782" width="9.140625" style="47"/>
    <col min="783" max="804" width="0" style="47" hidden="1" customWidth="1"/>
    <col min="805" max="1024" width="9.140625" style="47"/>
    <col min="1025" max="1025" width="5.7109375" style="47" customWidth="1"/>
    <col min="1026" max="1026" width="11.7109375" style="47" customWidth="1"/>
    <col min="1027" max="1027" width="40.7109375" style="47" customWidth="1"/>
    <col min="1028" max="1029" width="11.7109375" style="47" customWidth="1"/>
    <col min="1030" max="1034" width="12.7109375" style="47" customWidth="1"/>
    <col min="1035" max="1038" width="9.140625" style="47"/>
    <col min="1039" max="1060" width="0" style="47" hidden="1" customWidth="1"/>
    <col min="1061" max="1280" width="9.140625" style="47"/>
    <col min="1281" max="1281" width="5.7109375" style="47" customWidth="1"/>
    <col min="1282" max="1282" width="11.7109375" style="47" customWidth="1"/>
    <col min="1283" max="1283" width="40.7109375" style="47" customWidth="1"/>
    <col min="1284" max="1285" width="11.7109375" style="47" customWidth="1"/>
    <col min="1286" max="1290" width="12.7109375" style="47" customWidth="1"/>
    <col min="1291" max="1294" width="9.140625" style="47"/>
    <col min="1295" max="1316" width="0" style="47" hidden="1" customWidth="1"/>
    <col min="1317" max="1536" width="9.140625" style="47"/>
    <col min="1537" max="1537" width="5.7109375" style="47" customWidth="1"/>
    <col min="1538" max="1538" width="11.7109375" style="47" customWidth="1"/>
    <col min="1539" max="1539" width="40.7109375" style="47" customWidth="1"/>
    <col min="1540" max="1541" width="11.7109375" style="47" customWidth="1"/>
    <col min="1542" max="1546" width="12.7109375" style="47" customWidth="1"/>
    <col min="1547" max="1550" width="9.140625" style="47"/>
    <col min="1551" max="1572" width="0" style="47" hidden="1" customWidth="1"/>
    <col min="1573" max="1792" width="9.140625" style="47"/>
    <col min="1793" max="1793" width="5.7109375" style="47" customWidth="1"/>
    <col min="1794" max="1794" width="11.7109375" style="47" customWidth="1"/>
    <col min="1795" max="1795" width="40.7109375" style="47" customWidth="1"/>
    <col min="1796" max="1797" width="11.7109375" style="47" customWidth="1"/>
    <col min="1798" max="1802" width="12.7109375" style="47" customWidth="1"/>
    <col min="1803" max="1806" width="9.140625" style="47"/>
    <col min="1807" max="1828" width="0" style="47" hidden="1" customWidth="1"/>
    <col min="1829" max="2048" width="9.140625" style="47"/>
    <col min="2049" max="2049" width="5.7109375" style="47" customWidth="1"/>
    <col min="2050" max="2050" width="11.7109375" style="47" customWidth="1"/>
    <col min="2051" max="2051" width="40.7109375" style="47" customWidth="1"/>
    <col min="2052" max="2053" width="11.7109375" style="47" customWidth="1"/>
    <col min="2054" max="2058" width="12.7109375" style="47" customWidth="1"/>
    <col min="2059" max="2062" width="9.140625" style="47"/>
    <col min="2063" max="2084" width="0" style="47" hidden="1" customWidth="1"/>
    <col min="2085" max="2304" width="9.140625" style="47"/>
    <col min="2305" max="2305" width="5.7109375" style="47" customWidth="1"/>
    <col min="2306" max="2306" width="11.7109375" style="47" customWidth="1"/>
    <col min="2307" max="2307" width="40.7109375" style="47" customWidth="1"/>
    <col min="2308" max="2309" width="11.7109375" style="47" customWidth="1"/>
    <col min="2310" max="2314" width="12.7109375" style="47" customWidth="1"/>
    <col min="2315" max="2318" width="9.140625" style="47"/>
    <col min="2319" max="2340" width="0" style="47" hidden="1" customWidth="1"/>
    <col min="2341" max="2560" width="9.140625" style="47"/>
    <col min="2561" max="2561" width="5.7109375" style="47" customWidth="1"/>
    <col min="2562" max="2562" width="11.7109375" style="47" customWidth="1"/>
    <col min="2563" max="2563" width="40.7109375" style="47" customWidth="1"/>
    <col min="2564" max="2565" width="11.7109375" style="47" customWidth="1"/>
    <col min="2566" max="2570" width="12.7109375" style="47" customWidth="1"/>
    <col min="2571" max="2574" width="9.140625" style="47"/>
    <col min="2575" max="2596" width="0" style="47" hidden="1" customWidth="1"/>
    <col min="2597" max="2816" width="9.140625" style="47"/>
    <col min="2817" max="2817" width="5.7109375" style="47" customWidth="1"/>
    <col min="2818" max="2818" width="11.7109375" style="47" customWidth="1"/>
    <col min="2819" max="2819" width="40.7109375" style="47" customWidth="1"/>
    <col min="2820" max="2821" width="11.7109375" style="47" customWidth="1"/>
    <col min="2822" max="2826" width="12.7109375" style="47" customWidth="1"/>
    <col min="2827" max="2830" width="9.140625" style="47"/>
    <col min="2831" max="2852" width="0" style="47" hidden="1" customWidth="1"/>
    <col min="2853" max="3072" width="9.140625" style="47"/>
    <col min="3073" max="3073" width="5.7109375" style="47" customWidth="1"/>
    <col min="3074" max="3074" width="11.7109375" style="47" customWidth="1"/>
    <col min="3075" max="3075" width="40.7109375" style="47" customWidth="1"/>
    <col min="3076" max="3077" width="11.7109375" style="47" customWidth="1"/>
    <col min="3078" max="3082" width="12.7109375" style="47" customWidth="1"/>
    <col min="3083" max="3086" width="9.140625" style="47"/>
    <col min="3087" max="3108" width="0" style="47" hidden="1" customWidth="1"/>
    <col min="3109" max="3328" width="9.140625" style="47"/>
    <col min="3329" max="3329" width="5.7109375" style="47" customWidth="1"/>
    <col min="3330" max="3330" width="11.7109375" style="47" customWidth="1"/>
    <col min="3331" max="3331" width="40.7109375" style="47" customWidth="1"/>
    <col min="3332" max="3333" width="11.7109375" style="47" customWidth="1"/>
    <col min="3334" max="3338" width="12.7109375" style="47" customWidth="1"/>
    <col min="3339" max="3342" width="9.140625" style="47"/>
    <col min="3343" max="3364" width="0" style="47" hidden="1" customWidth="1"/>
    <col min="3365" max="3584" width="9.140625" style="47"/>
    <col min="3585" max="3585" width="5.7109375" style="47" customWidth="1"/>
    <col min="3586" max="3586" width="11.7109375" style="47" customWidth="1"/>
    <col min="3587" max="3587" width="40.7109375" style="47" customWidth="1"/>
    <col min="3588" max="3589" width="11.7109375" style="47" customWidth="1"/>
    <col min="3590" max="3594" width="12.7109375" style="47" customWidth="1"/>
    <col min="3595" max="3598" width="9.140625" style="47"/>
    <col min="3599" max="3620" width="0" style="47" hidden="1" customWidth="1"/>
    <col min="3621" max="3840" width="9.140625" style="47"/>
    <col min="3841" max="3841" width="5.7109375" style="47" customWidth="1"/>
    <col min="3842" max="3842" width="11.7109375" style="47" customWidth="1"/>
    <col min="3843" max="3843" width="40.7109375" style="47" customWidth="1"/>
    <col min="3844" max="3845" width="11.7109375" style="47" customWidth="1"/>
    <col min="3846" max="3850" width="12.7109375" style="47" customWidth="1"/>
    <col min="3851" max="3854" width="9.140625" style="47"/>
    <col min="3855" max="3876" width="0" style="47" hidden="1" customWidth="1"/>
    <col min="3877" max="4096" width="9.140625" style="47"/>
    <col min="4097" max="4097" width="5.7109375" style="47" customWidth="1"/>
    <col min="4098" max="4098" width="11.7109375" style="47" customWidth="1"/>
    <col min="4099" max="4099" width="40.7109375" style="47" customWidth="1"/>
    <col min="4100" max="4101" width="11.7109375" style="47" customWidth="1"/>
    <col min="4102" max="4106" width="12.7109375" style="47" customWidth="1"/>
    <col min="4107" max="4110" width="9.140625" style="47"/>
    <col min="4111" max="4132" width="0" style="47" hidden="1" customWidth="1"/>
    <col min="4133" max="4352" width="9.140625" style="47"/>
    <col min="4353" max="4353" width="5.7109375" style="47" customWidth="1"/>
    <col min="4354" max="4354" width="11.7109375" style="47" customWidth="1"/>
    <col min="4355" max="4355" width="40.7109375" style="47" customWidth="1"/>
    <col min="4356" max="4357" width="11.7109375" style="47" customWidth="1"/>
    <col min="4358" max="4362" width="12.7109375" style="47" customWidth="1"/>
    <col min="4363" max="4366" width="9.140625" style="47"/>
    <col min="4367" max="4388" width="0" style="47" hidden="1" customWidth="1"/>
    <col min="4389" max="4608" width="9.140625" style="47"/>
    <col min="4609" max="4609" width="5.7109375" style="47" customWidth="1"/>
    <col min="4610" max="4610" width="11.7109375" style="47" customWidth="1"/>
    <col min="4611" max="4611" width="40.7109375" style="47" customWidth="1"/>
    <col min="4612" max="4613" width="11.7109375" style="47" customWidth="1"/>
    <col min="4614" max="4618" width="12.7109375" style="47" customWidth="1"/>
    <col min="4619" max="4622" width="9.140625" style="47"/>
    <col min="4623" max="4644" width="0" style="47" hidden="1" customWidth="1"/>
    <col min="4645" max="4864" width="9.140625" style="47"/>
    <col min="4865" max="4865" width="5.7109375" style="47" customWidth="1"/>
    <col min="4866" max="4866" width="11.7109375" style="47" customWidth="1"/>
    <col min="4867" max="4867" width="40.7109375" style="47" customWidth="1"/>
    <col min="4868" max="4869" width="11.7109375" style="47" customWidth="1"/>
    <col min="4870" max="4874" width="12.7109375" style="47" customWidth="1"/>
    <col min="4875" max="4878" width="9.140625" style="47"/>
    <col min="4879" max="4900" width="0" style="47" hidden="1" customWidth="1"/>
    <col min="4901" max="5120" width="9.140625" style="47"/>
    <col min="5121" max="5121" width="5.7109375" style="47" customWidth="1"/>
    <col min="5122" max="5122" width="11.7109375" style="47" customWidth="1"/>
    <col min="5123" max="5123" width="40.7109375" style="47" customWidth="1"/>
    <col min="5124" max="5125" width="11.7109375" style="47" customWidth="1"/>
    <col min="5126" max="5130" width="12.7109375" style="47" customWidth="1"/>
    <col min="5131" max="5134" width="9.140625" style="47"/>
    <col min="5135" max="5156" width="0" style="47" hidden="1" customWidth="1"/>
    <col min="5157" max="5376" width="9.140625" style="47"/>
    <col min="5377" max="5377" width="5.7109375" style="47" customWidth="1"/>
    <col min="5378" max="5378" width="11.7109375" style="47" customWidth="1"/>
    <col min="5379" max="5379" width="40.7109375" style="47" customWidth="1"/>
    <col min="5380" max="5381" width="11.7109375" style="47" customWidth="1"/>
    <col min="5382" max="5386" width="12.7109375" style="47" customWidth="1"/>
    <col min="5387" max="5390" width="9.140625" style="47"/>
    <col min="5391" max="5412" width="0" style="47" hidden="1" customWidth="1"/>
    <col min="5413" max="5632" width="9.140625" style="47"/>
    <col min="5633" max="5633" width="5.7109375" style="47" customWidth="1"/>
    <col min="5634" max="5634" width="11.7109375" style="47" customWidth="1"/>
    <col min="5635" max="5635" width="40.7109375" style="47" customWidth="1"/>
    <col min="5636" max="5637" width="11.7109375" style="47" customWidth="1"/>
    <col min="5638" max="5642" width="12.7109375" style="47" customWidth="1"/>
    <col min="5643" max="5646" width="9.140625" style="47"/>
    <col min="5647" max="5668" width="0" style="47" hidden="1" customWidth="1"/>
    <col min="5669" max="5888" width="9.140625" style="47"/>
    <col min="5889" max="5889" width="5.7109375" style="47" customWidth="1"/>
    <col min="5890" max="5890" width="11.7109375" style="47" customWidth="1"/>
    <col min="5891" max="5891" width="40.7109375" style="47" customWidth="1"/>
    <col min="5892" max="5893" width="11.7109375" style="47" customWidth="1"/>
    <col min="5894" max="5898" width="12.7109375" style="47" customWidth="1"/>
    <col min="5899" max="5902" width="9.140625" style="47"/>
    <col min="5903" max="5924" width="0" style="47" hidden="1" customWidth="1"/>
    <col min="5925" max="6144" width="9.140625" style="47"/>
    <col min="6145" max="6145" width="5.7109375" style="47" customWidth="1"/>
    <col min="6146" max="6146" width="11.7109375" style="47" customWidth="1"/>
    <col min="6147" max="6147" width="40.7109375" style="47" customWidth="1"/>
    <col min="6148" max="6149" width="11.7109375" style="47" customWidth="1"/>
    <col min="6150" max="6154" width="12.7109375" style="47" customWidth="1"/>
    <col min="6155" max="6158" width="9.140625" style="47"/>
    <col min="6159" max="6180" width="0" style="47" hidden="1" customWidth="1"/>
    <col min="6181" max="6400" width="9.140625" style="47"/>
    <col min="6401" max="6401" width="5.7109375" style="47" customWidth="1"/>
    <col min="6402" max="6402" width="11.7109375" style="47" customWidth="1"/>
    <col min="6403" max="6403" width="40.7109375" style="47" customWidth="1"/>
    <col min="6404" max="6405" width="11.7109375" style="47" customWidth="1"/>
    <col min="6406" max="6410" width="12.7109375" style="47" customWidth="1"/>
    <col min="6411" max="6414" width="9.140625" style="47"/>
    <col min="6415" max="6436" width="0" style="47" hidden="1" customWidth="1"/>
    <col min="6437" max="6656" width="9.140625" style="47"/>
    <col min="6657" max="6657" width="5.7109375" style="47" customWidth="1"/>
    <col min="6658" max="6658" width="11.7109375" style="47" customWidth="1"/>
    <col min="6659" max="6659" width="40.7109375" style="47" customWidth="1"/>
    <col min="6660" max="6661" width="11.7109375" style="47" customWidth="1"/>
    <col min="6662" max="6666" width="12.7109375" style="47" customWidth="1"/>
    <col min="6667" max="6670" width="9.140625" style="47"/>
    <col min="6671" max="6692" width="0" style="47" hidden="1" customWidth="1"/>
    <col min="6693" max="6912" width="9.140625" style="47"/>
    <col min="6913" max="6913" width="5.7109375" style="47" customWidth="1"/>
    <col min="6914" max="6914" width="11.7109375" style="47" customWidth="1"/>
    <col min="6915" max="6915" width="40.7109375" style="47" customWidth="1"/>
    <col min="6916" max="6917" width="11.7109375" style="47" customWidth="1"/>
    <col min="6918" max="6922" width="12.7109375" style="47" customWidth="1"/>
    <col min="6923" max="6926" width="9.140625" style="47"/>
    <col min="6927" max="6948" width="0" style="47" hidden="1" customWidth="1"/>
    <col min="6949" max="7168" width="9.140625" style="47"/>
    <col min="7169" max="7169" width="5.7109375" style="47" customWidth="1"/>
    <col min="7170" max="7170" width="11.7109375" style="47" customWidth="1"/>
    <col min="7171" max="7171" width="40.7109375" style="47" customWidth="1"/>
    <col min="7172" max="7173" width="11.7109375" style="47" customWidth="1"/>
    <col min="7174" max="7178" width="12.7109375" style="47" customWidth="1"/>
    <col min="7179" max="7182" width="9.140625" style="47"/>
    <col min="7183" max="7204" width="0" style="47" hidden="1" customWidth="1"/>
    <col min="7205" max="7424" width="9.140625" style="47"/>
    <col min="7425" max="7425" width="5.7109375" style="47" customWidth="1"/>
    <col min="7426" max="7426" width="11.7109375" style="47" customWidth="1"/>
    <col min="7427" max="7427" width="40.7109375" style="47" customWidth="1"/>
    <col min="7428" max="7429" width="11.7109375" style="47" customWidth="1"/>
    <col min="7430" max="7434" width="12.7109375" style="47" customWidth="1"/>
    <col min="7435" max="7438" width="9.140625" style="47"/>
    <col min="7439" max="7460" width="0" style="47" hidden="1" customWidth="1"/>
    <col min="7461" max="7680" width="9.140625" style="47"/>
    <col min="7681" max="7681" width="5.7109375" style="47" customWidth="1"/>
    <col min="7682" max="7682" width="11.7109375" style="47" customWidth="1"/>
    <col min="7683" max="7683" width="40.7109375" style="47" customWidth="1"/>
    <col min="7684" max="7685" width="11.7109375" style="47" customWidth="1"/>
    <col min="7686" max="7690" width="12.7109375" style="47" customWidth="1"/>
    <col min="7691" max="7694" width="9.140625" style="47"/>
    <col min="7695" max="7716" width="0" style="47" hidden="1" customWidth="1"/>
    <col min="7717" max="7936" width="9.140625" style="47"/>
    <col min="7937" max="7937" width="5.7109375" style="47" customWidth="1"/>
    <col min="7938" max="7938" width="11.7109375" style="47" customWidth="1"/>
    <col min="7939" max="7939" width="40.7109375" style="47" customWidth="1"/>
    <col min="7940" max="7941" width="11.7109375" style="47" customWidth="1"/>
    <col min="7942" max="7946" width="12.7109375" style="47" customWidth="1"/>
    <col min="7947" max="7950" width="9.140625" style="47"/>
    <col min="7951" max="7972" width="0" style="47" hidden="1" customWidth="1"/>
    <col min="7973" max="8192" width="9.140625" style="47"/>
    <col min="8193" max="8193" width="5.7109375" style="47" customWidth="1"/>
    <col min="8194" max="8194" width="11.7109375" style="47" customWidth="1"/>
    <col min="8195" max="8195" width="40.7109375" style="47" customWidth="1"/>
    <col min="8196" max="8197" width="11.7109375" style="47" customWidth="1"/>
    <col min="8198" max="8202" width="12.7109375" style="47" customWidth="1"/>
    <col min="8203" max="8206" width="9.140625" style="47"/>
    <col min="8207" max="8228" width="0" style="47" hidden="1" customWidth="1"/>
    <col min="8229" max="8448" width="9.140625" style="47"/>
    <col min="8449" max="8449" width="5.7109375" style="47" customWidth="1"/>
    <col min="8450" max="8450" width="11.7109375" style="47" customWidth="1"/>
    <col min="8451" max="8451" width="40.7109375" style="47" customWidth="1"/>
    <col min="8452" max="8453" width="11.7109375" style="47" customWidth="1"/>
    <col min="8454" max="8458" width="12.7109375" style="47" customWidth="1"/>
    <col min="8459" max="8462" width="9.140625" style="47"/>
    <col min="8463" max="8484" width="0" style="47" hidden="1" customWidth="1"/>
    <col min="8485" max="8704" width="9.140625" style="47"/>
    <col min="8705" max="8705" width="5.7109375" style="47" customWidth="1"/>
    <col min="8706" max="8706" width="11.7109375" style="47" customWidth="1"/>
    <col min="8707" max="8707" width="40.7109375" style="47" customWidth="1"/>
    <col min="8708" max="8709" width="11.7109375" style="47" customWidth="1"/>
    <col min="8710" max="8714" width="12.7109375" style="47" customWidth="1"/>
    <col min="8715" max="8718" width="9.140625" style="47"/>
    <col min="8719" max="8740" width="0" style="47" hidden="1" customWidth="1"/>
    <col min="8741" max="8960" width="9.140625" style="47"/>
    <col min="8961" max="8961" width="5.7109375" style="47" customWidth="1"/>
    <col min="8962" max="8962" width="11.7109375" style="47" customWidth="1"/>
    <col min="8963" max="8963" width="40.7109375" style="47" customWidth="1"/>
    <col min="8964" max="8965" width="11.7109375" style="47" customWidth="1"/>
    <col min="8966" max="8970" width="12.7109375" style="47" customWidth="1"/>
    <col min="8971" max="8974" width="9.140625" style="47"/>
    <col min="8975" max="8996" width="0" style="47" hidden="1" customWidth="1"/>
    <col min="8997" max="9216" width="9.140625" style="47"/>
    <col min="9217" max="9217" width="5.7109375" style="47" customWidth="1"/>
    <col min="9218" max="9218" width="11.7109375" style="47" customWidth="1"/>
    <col min="9219" max="9219" width="40.7109375" style="47" customWidth="1"/>
    <col min="9220" max="9221" width="11.7109375" style="47" customWidth="1"/>
    <col min="9222" max="9226" width="12.7109375" style="47" customWidth="1"/>
    <col min="9227" max="9230" width="9.140625" style="47"/>
    <col min="9231" max="9252" width="0" style="47" hidden="1" customWidth="1"/>
    <col min="9253" max="9472" width="9.140625" style="47"/>
    <col min="9473" max="9473" width="5.7109375" style="47" customWidth="1"/>
    <col min="9474" max="9474" width="11.7109375" style="47" customWidth="1"/>
    <col min="9475" max="9475" width="40.7109375" style="47" customWidth="1"/>
    <col min="9476" max="9477" width="11.7109375" style="47" customWidth="1"/>
    <col min="9478" max="9482" width="12.7109375" style="47" customWidth="1"/>
    <col min="9483" max="9486" width="9.140625" style="47"/>
    <col min="9487" max="9508" width="0" style="47" hidden="1" customWidth="1"/>
    <col min="9509" max="9728" width="9.140625" style="47"/>
    <col min="9729" max="9729" width="5.7109375" style="47" customWidth="1"/>
    <col min="9730" max="9730" width="11.7109375" style="47" customWidth="1"/>
    <col min="9731" max="9731" width="40.7109375" style="47" customWidth="1"/>
    <col min="9732" max="9733" width="11.7109375" style="47" customWidth="1"/>
    <col min="9734" max="9738" width="12.7109375" style="47" customWidth="1"/>
    <col min="9739" max="9742" width="9.140625" style="47"/>
    <col min="9743" max="9764" width="0" style="47" hidden="1" customWidth="1"/>
    <col min="9765" max="9984" width="9.140625" style="47"/>
    <col min="9985" max="9985" width="5.7109375" style="47" customWidth="1"/>
    <col min="9986" max="9986" width="11.7109375" style="47" customWidth="1"/>
    <col min="9987" max="9987" width="40.7109375" style="47" customWidth="1"/>
    <col min="9988" max="9989" width="11.7109375" style="47" customWidth="1"/>
    <col min="9990" max="9994" width="12.7109375" style="47" customWidth="1"/>
    <col min="9995" max="9998" width="9.140625" style="47"/>
    <col min="9999" max="10020" width="0" style="47" hidden="1" customWidth="1"/>
    <col min="10021" max="10240" width="9.140625" style="47"/>
    <col min="10241" max="10241" width="5.7109375" style="47" customWidth="1"/>
    <col min="10242" max="10242" width="11.7109375" style="47" customWidth="1"/>
    <col min="10243" max="10243" width="40.7109375" style="47" customWidth="1"/>
    <col min="10244" max="10245" width="11.7109375" style="47" customWidth="1"/>
    <col min="10246" max="10250" width="12.7109375" style="47" customWidth="1"/>
    <col min="10251" max="10254" width="9.140625" style="47"/>
    <col min="10255" max="10276" width="0" style="47" hidden="1" customWidth="1"/>
    <col min="10277" max="10496" width="9.140625" style="47"/>
    <col min="10497" max="10497" width="5.7109375" style="47" customWidth="1"/>
    <col min="10498" max="10498" width="11.7109375" style="47" customWidth="1"/>
    <col min="10499" max="10499" width="40.7109375" style="47" customWidth="1"/>
    <col min="10500" max="10501" width="11.7109375" style="47" customWidth="1"/>
    <col min="10502" max="10506" width="12.7109375" style="47" customWidth="1"/>
    <col min="10507" max="10510" width="9.140625" style="47"/>
    <col min="10511" max="10532" width="0" style="47" hidden="1" customWidth="1"/>
    <col min="10533" max="10752" width="9.140625" style="47"/>
    <col min="10753" max="10753" width="5.7109375" style="47" customWidth="1"/>
    <col min="10754" max="10754" width="11.7109375" style="47" customWidth="1"/>
    <col min="10755" max="10755" width="40.7109375" style="47" customWidth="1"/>
    <col min="10756" max="10757" width="11.7109375" style="47" customWidth="1"/>
    <col min="10758" max="10762" width="12.7109375" style="47" customWidth="1"/>
    <col min="10763" max="10766" width="9.140625" style="47"/>
    <col min="10767" max="10788" width="0" style="47" hidden="1" customWidth="1"/>
    <col min="10789" max="11008" width="9.140625" style="47"/>
    <col min="11009" max="11009" width="5.7109375" style="47" customWidth="1"/>
    <col min="11010" max="11010" width="11.7109375" style="47" customWidth="1"/>
    <col min="11011" max="11011" width="40.7109375" style="47" customWidth="1"/>
    <col min="11012" max="11013" width="11.7109375" style="47" customWidth="1"/>
    <col min="11014" max="11018" width="12.7109375" style="47" customWidth="1"/>
    <col min="11019" max="11022" width="9.140625" style="47"/>
    <col min="11023" max="11044" width="0" style="47" hidden="1" customWidth="1"/>
    <col min="11045" max="11264" width="9.140625" style="47"/>
    <col min="11265" max="11265" width="5.7109375" style="47" customWidth="1"/>
    <col min="11266" max="11266" width="11.7109375" style="47" customWidth="1"/>
    <col min="11267" max="11267" width="40.7109375" style="47" customWidth="1"/>
    <col min="11268" max="11269" width="11.7109375" style="47" customWidth="1"/>
    <col min="11270" max="11274" width="12.7109375" style="47" customWidth="1"/>
    <col min="11275" max="11278" width="9.140625" style="47"/>
    <col min="11279" max="11300" width="0" style="47" hidden="1" customWidth="1"/>
    <col min="11301" max="11520" width="9.140625" style="47"/>
    <col min="11521" max="11521" width="5.7109375" style="47" customWidth="1"/>
    <col min="11522" max="11522" width="11.7109375" style="47" customWidth="1"/>
    <col min="11523" max="11523" width="40.7109375" style="47" customWidth="1"/>
    <col min="11524" max="11525" width="11.7109375" style="47" customWidth="1"/>
    <col min="11526" max="11530" width="12.7109375" style="47" customWidth="1"/>
    <col min="11531" max="11534" width="9.140625" style="47"/>
    <col min="11535" max="11556" width="0" style="47" hidden="1" customWidth="1"/>
    <col min="11557" max="11776" width="9.140625" style="47"/>
    <col min="11777" max="11777" width="5.7109375" style="47" customWidth="1"/>
    <col min="11778" max="11778" width="11.7109375" style="47" customWidth="1"/>
    <col min="11779" max="11779" width="40.7109375" style="47" customWidth="1"/>
    <col min="11780" max="11781" width="11.7109375" style="47" customWidth="1"/>
    <col min="11782" max="11786" width="12.7109375" style="47" customWidth="1"/>
    <col min="11787" max="11790" width="9.140625" style="47"/>
    <col min="11791" max="11812" width="0" style="47" hidden="1" customWidth="1"/>
    <col min="11813" max="12032" width="9.140625" style="47"/>
    <col min="12033" max="12033" width="5.7109375" style="47" customWidth="1"/>
    <col min="12034" max="12034" width="11.7109375" style="47" customWidth="1"/>
    <col min="12035" max="12035" width="40.7109375" style="47" customWidth="1"/>
    <col min="12036" max="12037" width="11.7109375" style="47" customWidth="1"/>
    <col min="12038" max="12042" width="12.7109375" style="47" customWidth="1"/>
    <col min="12043" max="12046" width="9.140625" style="47"/>
    <col min="12047" max="12068" width="0" style="47" hidden="1" customWidth="1"/>
    <col min="12069" max="12288" width="9.140625" style="47"/>
    <col min="12289" max="12289" width="5.7109375" style="47" customWidth="1"/>
    <col min="12290" max="12290" width="11.7109375" style="47" customWidth="1"/>
    <col min="12291" max="12291" width="40.7109375" style="47" customWidth="1"/>
    <col min="12292" max="12293" width="11.7109375" style="47" customWidth="1"/>
    <col min="12294" max="12298" width="12.7109375" style="47" customWidth="1"/>
    <col min="12299" max="12302" width="9.140625" style="47"/>
    <col min="12303" max="12324" width="0" style="47" hidden="1" customWidth="1"/>
    <col min="12325" max="12544" width="9.140625" style="47"/>
    <col min="12545" max="12545" width="5.7109375" style="47" customWidth="1"/>
    <col min="12546" max="12546" width="11.7109375" style="47" customWidth="1"/>
    <col min="12547" max="12547" width="40.7109375" style="47" customWidth="1"/>
    <col min="12548" max="12549" width="11.7109375" style="47" customWidth="1"/>
    <col min="12550" max="12554" width="12.7109375" style="47" customWidth="1"/>
    <col min="12555" max="12558" width="9.140625" style="47"/>
    <col min="12559" max="12580" width="0" style="47" hidden="1" customWidth="1"/>
    <col min="12581" max="12800" width="9.140625" style="47"/>
    <col min="12801" max="12801" width="5.7109375" style="47" customWidth="1"/>
    <col min="12802" max="12802" width="11.7109375" style="47" customWidth="1"/>
    <col min="12803" max="12803" width="40.7109375" style="47" customWidth="1"/>
    <col min="12804" max="12805" width="11.7109375" style="47" customWidth="1"/>
    <col min="12806" max="12810" width="12.7109375" style="47" customWidth="1"/>
    <col min="12811" max="12814" width="9.140625" style="47"/>
    <col min="12815" max="12836" width="0" style="47" hidden="1" customWidth="1"/>
    <col min="12837" max="13056" width="9.140625" style="47"/>
    <col min="13057" max="13057" width="5.7109375" style="47" customWidth="1"/>
    <col min="13058" max="13058" width="11.7109375" style="47" customWidth="1"/>
    <col min="13059" max="13059" width="40.7109375" style="47" customWidth="1"/>
    <col min="13060" max="13061" width="11.7109375" style="47" customWidth="1"/>
    <col min="13062" max="13066" width="12.7109375" style="47" customWidth="1"/>
    <col min="13067" max="13070" width="9.140625" style="47"/>
    <col min="13071" max="13092" width="0" style="47" hidden="1" customWidth="1"/>
    <col min="13093" max="13312" width="9.140625" style="47"/>
    <col min="13313" max="13313" width="5.7109375" style="47" customWidth="1"/>
    <col min="13314" max="13314" width="11.7109375" style="47" customWidth="1"/>
    <col min="13315" max="13315" width="40.7109375" style="47" customWidth="1"/>
    <col min="13316" max="13317" width="11.7109375" style="47" customWidth="1"/>
    <col min="13318" max="13322" width="12.7109375" style="47" customWidth="1"/>
    <col min="13323" max="13326" width="9.140625" style="47"/>
    <col min="13327" max="13348" width="0" style="47" hidden="1" customWidth="1"/>
    <col min="13349" max="13568" width="9.140625" style="47"/>
    <col min="13569" max="13569" width="5.7109375" style="47" customWidth="1"/>
    <col min="13570" max="13570" width="11.7109375" style="47" customWidth="1"/>
    <col min="13571" max="13571" width="40.7109375" style="47" customWidth="1"/>
    <col min="13572" max="13573" width="11.7109375" style="47" customWidth="1"/>
    <col min="13574" max="13578" width="12.7109375" style="47" customWidth="1"/>
    <col min="13579" max="13582" width="9.140625" style="47"/>
    <col min="13583" max="13604" width="0" style="47" hidden="1" customWidth="1"/>
    <col min="13605" max="13824" width="9.140625" style="47"/>
    <col min="13825" max="13825" width="5.7109375" style="47" customWidth="1"/>
    <col min="13826" max="13826" width="11.7109375" style="47" customWidth="1"/>
    <col min="13827" max="13827" width="40.7109375" style="47" customWidth="1"/>
    <col min="13828" max="13829" width="11.7109375" style="47" customWidth="1"/>
    <col min="13830" max="13834" width="12.7109375" style="47" customWidth="1"/>
    <col min="13835" max="13838" width="9.140625" style="47"/>
    <col min="13839" max="13860" width="0" style="47" hidden="1" customWidth="1"/>
    <col min="13861" max="14080" width="9.140625" style="47"/>
    <col min="14081" max="14081" width="5.7109375" style="47" customWidth="1"/>
    <col min="14082" max="14082" width="11.7109375" style="47" customWidth="1"/>
    <col min="14083" max="14083" width="40.7109375" style="47" customWidth="1"/>
    <col min="14084" max="14085" width="11.7109375" style="47" customWidth="1"/>
    <col min="14086" max="14090" width="12.7109375" style="47" customWidth="1"/>
    <col min="14091" max="14094" width="9.140625" style="47"/>
    <col min="14095" max="14116" width="0" style="47" hidden="1" customWidth="1"/>
    <col min="14117" max="14336" width="9.140625" style="47"/>
    <col min="14337" max="14337" width="5.7109375" style="47" customWidth="1"/>
    <col min="14338" max="14338" width="11.7109375" style="47" customWidth="1"/>
    <col min="14339" max="14339" width="40.7109375" style="47" customWidth="1"/>
    <col min="14340" max="14341" width="11.7109375" style="47" customWidth="1"/>
    <col min="14342" max="14346" width="12.7109375" style="47" customWidth="1"/>
    <col min="14347" max="14350" width="9.140625" style="47"/>
    <col min="14351" max="14372" width="0" style="47" hidden="1" customWidth="1"/>
    <col min="14373" max="14592" width="9.140625" style="47"/>
    <col min="14593" max="14593" width="5.7109375" style="47" customWidth="1"/>
    <col min="14594" max="14594" width="11.7109375" style="47" customWidth="1"/>
    <col min="14595" max="14595" width="40.7109375" style="47" customWidth="1"/>
    <col min="14596" max="14597" width="11.7109375" style="47" customWidth="1"/>
    <col min="14598" max="14602" width="12.7109375" style="47" customWidth="1"/>
    <col min="14603" max="14606" width="9.140625" style="47"/>
    <col min="14607" max="14628" width="0" style="47" hidden="1" customWidth="1"/>
    <col min="14629" max="14848" width="9.140625" style="47"/>
    <col min="14849" max="14849" width="5.7109375" style="47" customWidth="1"/>
    <col min="14850" max="14850" width="11.7109375" style="47" customWidth="1"/>
    <col min="14851" max="14851" width="40.7109375" style="47" customWidth="1"/>
    <col min="14852" max="14853" width="11.7109375" style="47" customWidth="1"/>
    <col min="14854" max="14858" width="12.7109375" style="47" customWidth="1"/>
    <col min="14859" max="14862" width="9.140625" style="47"/>
    <col min="14863" max="14884" width="0" style="47" hidden="1" customWidth="1"/>
    <col min="14885" max="15104" width="9.140625" style="47"/>
    <col min="15105" max="15105" width="5.7109375" style="47" customWidth="1"/>
    <col min="15106" max="15106" width="11.7109375" style="47" customWidth="1"/>
    <col min="15107" max="15107" width="40.7109375" style="47" customWidth="1"/>
    <col min="15108" max="15109" width="11.7109375" style="47" customWidth="1"/>
    <col min="15110" max="15114" width="12.7109375" style="47" customWidth="1"/>
    <col min="15115" max="15118" width="9.140625" style="47"/>
    <col min="15119" max="15140" width="0" style="47" hidden="1" customWidth="1"/>
    <col min="15141" max="15360" width="9.140625" style="47"/>
    <col min="15361" max="15361" width="5.7109375" style="47" customWidth="1"/>
    <col min="15362" max="15362" width="11.7109375" style="47" customWidth="1"/>
    <col min="15363" max="15363" width="40.7109375" style="47" customWidth="1"/>
    <col min="15364" max="15365" width="11.7109375" style="47" customWidth="1"/>
    <col min="15366" max="15370" width="12.7109375" style="47" customWidth="1"/>
    <col min="15371" max="15374" width="9.140625" style="47"/>
    <col min="15375" max="15396" width="0" style="47" hidden="1" customWidth="1"/>
    <col min="15397" max="15616" width="9.140625" style="47"/>
    <col min="15617" max="15617" width="5.7109375" style="47" customWidth="1"/>
    <col min="15618" max="15618" width="11.7109375" style="47" customWidth="1"/>
    <col min="15619" max="15619" width="40.7109375" style="47" customWidth="1"/>
    <col min="15620" max="15621" width="11.7109375" style="47" customWidth="1"/>
    <col min="15622" max="15626" width="12.7109375" style="47" customWidth="1"/>
    <col min="15627" max="15630" width="9.140625" style="47"/>
    <col min="15631" max="15652" width="0" style="47" hidden="1" customWidth="1"/>
    <col min="15653" max="15872" width="9.140625" style="47"/>
    <col min="15873" max="15873" width="5.7109375" style="47" customWidth="1"/>
    <col min="15874" max="15874" width="11.7109375" style="47" customWidth="1"/>
    <col min="15875" max="15875" width="40.7109375" style="47" customWidth="1"/>
    <col min="15876" max="15877" width="11.7109375" style="47" customWidth="1"/>
    <col min="15878" max="15882" width="12.7109375" style="47" customWidth="1"/>
    <col min="15883" max="15886" width="9.140625" style="47"/>
    <col min="15887" max="15908" width="0" style="47" hidden="1" customWidth="1"/>
    <col min="15909" max="16128" width="9.140625" style="47"/>
    <col min="16129" max="16129" width="5.7109375" style="47" customWidth="1"/>
    <col min="16130" max="16130" width="11.7109375" style="47" customWidth="1"/>
    <col min="16131" max="16131" width="40.7109375" style="47" customWidth="1"/>
    <col min="16132" max="16133" width="11.7109375" style="47" customWidth="1"/>
    <col min="16134" max="16138" width="12.7109375" style="47" customWidth="1"/>
    <col min="16139" max="16142" width="9.140625" style="47"/>
    <col min="16143" max="16164" width="0" style="47" hidden="1" customWidth="1"/>
    <col min="16165" max="16384" width="9.140625" style="47"/>
  </cols>
  <sheetData>
    <row r="1" spans="1:31" s="44" customFormat="1" ht="12">
      <c r="A1" s="44" t="s">
        <v>370</v>
      </c>
    </row>
    <row r="2" spans="1:31" ht="14.25">
      <c r="A2" s="45"/>
      <c r="B2" s="45"/>
      <c r="C2" s="45"/>
      <c r="D2" s="45"/>
      <c r="E2" s="45"/>
      <c r="F2" s="45"/>
      <c r="G2" s="45"/>
      <c r="H2" s="45"/>
      <c r="I2" s="45"/>
      <c r="J2" s="46" t="s">
        <v>65</v>
      </c>
    </row>
    <row r="3" spans="1:31" ht="16.5">
      <c r="A3" s="48"/>
      <c r="B3" s="274" t="s">
        <v>66</v>
      </c>
      <c r="C3" s="274"/>
      <c r="D3" s="274"/>
      <c r="E3" s="274"/>
      <c r="F3" s="49"/>
      <c r="G3" s="274" t="s">
        <v>67</v>
      </c>
      <c r="H3" s="275"/>
      <c r="I3" s="275"/>
      <c r="J3" s="275"/>
    </row>
    <row r="4" spans="1:31" ht="14.25">
      <c r="A4" s="49"/>
      <c r="B4" s="265"/>
      <c r="C4" s="265"/>
      <c r="D4" s="265"/>
      <c r="E4" s="265"/>
      <c r="F4" s="49"/>
      <c r="G4" s="265"/>
      <c r="H4" s="275"/>
      <c r="I4" s="275"/>
      <c r="J4" s="275"/>
    </row>
    <row r="5" spans="1:31" ht="14.25">
      <c r="A5" s="50"/>
      <c r="B5" s="50"/>
      <c r="C5" s="51"/>
      <c r="D5" s="51"/>
      <c r="E5" s="51"/>
      <c r="F5" s="49"/>
      <c r="G5" s="52"/>
      <c r="H5" s="51"/>
      <c r="I5" s="51"/>
      <c r="J5" s="51"/>
    </row>
    <row r="6" spans="1:31" ht="14.25">
      <c r="A6" s="52"/>
      <c r="B6" s="265" t="s">
        <v>371</v>
      </c>
      <c r="C6" s="265"/>
      <c r="D6" s="265"/>
      <c r="E6" s="265"/>
      <c r="F6" s="49"/>
      <c r="G6" s="265" t="s">
        <v>371</v>
      </c>
      <c r="H6" s="275"/>
      <c r="I6" s="275"/>
      <c r="J6" s="275"/>
    </row>
    <row r="7" spans="1:31" ht="14.25">
      <c r="A7" s="53"/>
      <c r="B7" s="271" t="s">
        <v>68</v>
      </c>
      <c r="C7" s="271"/>
      <c r="D7" s="271"/>
      <c r="E7" s="271"/>
      <c r="F7" s="49"/>
      <c r="G7" s="271" t="s">
        <v>68</v>
      </c>
      <c r="H7" s="272"/>
      <c r="I7" s="272"/>
      <c r="J7" s="272"/>
    </row>
    <row r="9" spans="1:31" ht="14.25">
      <c r="A9" s="49"/>
      <c r="B9" s="49"/>
      <c r="C9" s="49"/>
      <c r="D9" s="49"/>
      <c r="E9" s="49"/>
      <c r="F9" s="49"/>
      <c r="G9" s="49"/>
      <c r="H9" s="49"/>
      <c r="I9" s="49"/>
      <c r="J9" s="46"/>
    </row>
    <row r="10" spans="1:31" ht="15.75">
      <c r="A10" s="273"/>
      <c r="B10" s="273"/>
      <c r="C10" s="273"/>
      <c r="D10" s="273"/>
      <c r="E10" s="273"/>
      <c r="F10" s="273"/>
      <c r="G10" s="273"/>
      <c r="H10" s="273"/>
      <c r="I10" s="273"/>
      <c r="J10" s="273"/>
    </row>
    <row r="11" spans="1:31">
      <c r="A11" s="259" t="s">
        <v>69</v>
      </c>
      <c r="B11" s="259"/>
      <c r="C11" s="259"/>
      <c r="D11" s="259"/>
      <c r="E11" s="259"/>
      <c r="F11" s="259"/>
      <c r="G11" s="259"/>
      <c r="H11" s="259"/>
      <c r="I11" s="259"/>
      <c r="J11" s="259"/>
    </row>
    <row r="12" spans="1:31" ht="14.25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31" ht="15.75">
      <c r="A13" s="273" t="s">
        <v>172</v>
      </c>
      <c r="B13" s="273"/>
      <c r="C13" s="273"/>
      <c r="D13" s="273"/>
      <c r="E13" s="273"/>
      <c r="F13" s="273"/>
      <c r="G13" s="273"/>
      <c r="H13" s="273"/>
      <c r="I13" s="273"/>
      <c r="J13" s="273"/>
      <c r="AE13" s="54" t="s">
        <v>321</v>
      </c>
    </row>
    <row r="14" spans="1:31">
      <c r="A14" s="269" t="s">
        <v>71</v>
      </c>
      <c r="B14" s="269"/>
      <c r="C14" s="269"/>
      <c r="D14" s="269"/>
      <c r="E14" s="269"/>
      <c r="F14" s="269"/>
      <c r="G14" s="269"/>
      <c r="H14" s="269"/>
      <c r="I14" s="269"/>
      <c r="J14" s="269"/>
    </row>
    <row r="15" spans="1:31" ht="14.25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31" ht="18" hidden="1">
      <c r="A16" s="266"/>
      <c r="B16" s="266"/>
      <c r="C16" s="266"/>
      <c r="D16" s="266"/>
      <c r="E16" s="266"/>
      <c r="F16" s="266"/>
      <c r="G16" s="266"/>
      <c r="H16" s="266"/>
      <c r="I16" s="266"/>
      <c r="J16" s="266"/>
    </row>
    <row r="17" spans="1:31" ht="14.25" hidden="1">
      <c r="A17" s="49"/>
      <c r="B17" s="49"/>
      <c r="C17" s="49"/>
      <c r="D17" s="49"/>
      <c r="E17" s="49"/>
      <c r="F17" s="49"/>
      <c r="G17" s="49"/>
      <c r="H17" s="49"/>
      <c r="I17" s="49"/>
      <c r="J17" s="49"/>
    </row>
    <row r="18" spans="1:31" ht="18">
      <c r="A18" s="267" t="s">
        <v>38</v>
      </c>
      <c r="B18" s="268"/>
      <c r="C18" s="268"/>
      <c r="D18" s="268"/>
      <c r="E18" s="268"/>
      <c r="F18" s="268"/>
      <c r="G18" s="268"/>
      <c r="H18" s="268"/>
      <c r="I18" s="268"/>
      <c r="J18" s="268"/>
      <c r="AE18" s="55" t="s">
        <v>937</v>
      </c>
    </row>
    <row r="19" spans="1:31">
      <c r="A19" s="269" t="s">
        <v>72</v>
      </c>
      <c r="B19" s="270"/>
      <c r="C19" s="270"/>
      <c r="D19" s="270"/>
      <c r="E19" s="270"/>
      <c r="F19" s="270"/>
      <c r="G19" s="270"/>
      <c r="H19" s="270"/>
      <c r="I19" s="270"/>
      <c r="J19" s="270"/>
    </row>
    <row r="20" spans="1:31" ht="14.25">
      <c r="A20" s="49"/>
      <c r="B20" s="49"/>
      <c r="C20" s="49"/>
      <c r="D20" s="49"/>
      <c r="E20" s="49"/>
      <c r="F20" s="49"/>
      <c r="G20" s="49"/>
      <c r="H20" s="49"/>
      <c r="I20" s="49"/>
      <c r="J20" s="49"/>
    </row>
    <row r="21" spans="1:31" ht="14.25">
      <c r="A21" s="260" t="s">
        <v>373</v>
      </c>
      <c r="B21" s="260"/>
      <c r="C21" s="260"/>
      <c r="D21" s="260"/>
      <c r="E21" s="260"/>
      <c r="F21" s="260"/>
      <c r="G21" s="260"/>
      <c r="H21" s="260"/>
      <c r="I21" s="260"/>
      <c r="J21" s="260"/>
      <c r="AE21" s="56" t="s">
        <v>373</v>
      </c>
    </row>
    <row r="22" spans="1:31" ht="14.25">
      <c r="A22" s="49"/>
      <c r="B22" s="49"/>
      <c r="C22" s="49"/>
      <c r="D22" s="49"/>
      <c r="E22" s="49"/>
      <c r="F22" s="49"/>
      <c r="G22" s="49"/>
      <c r="H22" s="49"/>
      <c r="I22" s="49"/>
      <c r="J22" s="49"/>
    </row>
    <row r="23" spans="1:31" ht="14.25">
      <c r="A23" s="49"/>
      <c r="B23" s="49"/>
      <c r="C23" s="49"/>
      <c r="D23" s="49"/>
      <c r="E23" s="49"/>
      <c r="F23" s="49"/>
      <c r="G23" s="49"/>
      <c r="H23" s="57" t="s">
        <v>73</v>
      </c>
      <c r="I23" s="57" t="s">
        <v>74</v>
      </c>
      <c r="J23" s="49"/>
    </row>
    <row r="24" spans="1:31" ht="14.25">
      <c r="A24" s="49"/>
      <c r="B24" s="49"/>
      <c r="C24" s="49"/>
      <c r="D24" s="49"/>
      <c r="E24" s="49"/>
      <c r="F24" s="49"/>
      <c r="G24" s="49"/>
      <c r="H24" s="57" t="s">
        <v>75</v>
      </c>
      <c r="I24" s="57" t="s">
        <v>75</v>
      </c>
      <c r="J24" s="49"/>
    </row>
    <row r="25" spans="1:31" ht="14.25">
      <c r="A25" s="49"/>
      <c r="B25" s="49"/>
      <c r="C25" s="49"/>
      <c r="D25" s="49"/>
      <c r="E25" s="265" t="s">
        <v>76</v>
      </c>
      <c r="F25" s="265"/>
      <c r="G25" s="265"/>
      <c r="H25" s="58">
        <v>1810.3943900000002</v>
      </c>
      <c r="I25" s="58">
        <v>9790.7781799999993</v>
      </c>
      <c r="J25" s="49" t="s">
        <v>77</v>
      </c>
    </row>
    <row r="26" spans="1:31" ht="14.25">
      <c r="A26" s="49"/>
      <c r="B26" s="49"/>
      <c r="C26" s="49"/>
      <c r="D26" s="49"/>
      <c r="E26" s="265" t="s">
        <v>78</v>
      </c>
      <c r="F26" s="265"/>
      <c r="G26" s="265"/>
      <c r="H26" s="58">
        <v>2050.8844343660799</v>
      </c>
      <c r="I26" s="58">
        <v>2050.8844343660799</v>
      </c>
      <c r="J26" s="49" t="s">
        <v>79</v>
      </c>
    </row>
    <row r="27" spans="1:31" ht="14.25">
      <c r="A27" s="49"/>
      <c r="B27" s="49"/>
      <c r="C27" s="49"/>
      <c r="D27" s="49"/>
      <c r="E27" s="265" t="s">
        <v>26</v>
      </c>
      <c r="F27" s="265"/>
      <c r="G27" s="265"/>
      <c r="H27" s="58">
        <v>18.87420000000002</v>
      </c>
      <c r="I27" s="58">
        <v>18.874199999999998</v>
      </c>
      <c r="J27" s="49" t="s">
        <v>77</v>
      </c>
    </row>
    <row r="28" spans="1:31" ht="14.25">
      <c r="A28" s="49"/>
      <c r="B28" s="49"/>
      <c r="C28" s="49"/>
      <c r="D28" s="49"/>
      <c r="E28" s="49"/>
      <c r="F28" s="49"/>
      <c r="G28" s="49"/>
      <c r="H28" s="45"/>
      <c r="I28" s="58"/>
      <c r="J28" s="49"/>
    </row>
    <row r="29" spans="1:31" ht="14.25">
      <c r="A29" s="49" t="s">
        <v>22</v>
      </c>
      <c r="B29" s="49"/>
      <c r="C29" s="49"/>
      <c r="D29" s="59"/>
      <c r="E29" s="60"/>
      <c r="F29" s="49"/>
      <c r="G29" s="49"/>
      <c r="H29" s="49"/>
      <c r="I29" s="49"/>
      <c r="J29" s="49"/>
    </row>
    <row r="30" spans="1:31" ht="71.25">
      <c r="A30" s="61" t="s">
        <v>2</v>
      </c>
      <c r="B30" s="61" t="s">
        <v>80</v>
      </c>
      <c r="C30" s="61" t="s">
        <v>24</v>
      </c>
      <c r="D30" s="61" t="s">
        <v>81</v>
      </c>
      <c r="E30" s="61" t="s">
        <v>82</v>
      </c>
      <c r="F30" s="61" t="s">
        <v>83</v>
      </c>
      <c r="G30" s="62" t="s">
        <v>84</v>
      </c>
      <c r="H30" s="61" t="s">
        <v>85</v>
      </c>
      <c r="I30" s="61" t="s">
        <v>86</v>
      </c>
      <c r="J30" s="61" t="s">
        <v>87</v>
      </c>
    </row>
    <row r="31" spans="1:31" ht="14.25">
      <c r="A31" s="61">
        <v>1</v>
      </c>
      <c r="B31" s="61">
        <v>2</v>
      </c>
      <c r="C31" s="61">
        <v>3</v>
      </c>
      <c r="D31" s="61">
        <v>4</v>
      </c>
      <c r="E31" s="61">
        <v>5</v>
      </c>
      <c r="F31" s="61">
        <v>6</v>
      </c>
      <c r="G31" s="61">
        <v>7</v>
      </c>
      <c r="H31" s="61">
        <v>8</v>
      </c>
      <c r="I31" s="61">
        <v>9</v>
      </c>
      <c r="J31" s="61">
        <v>10</v>
      </c>
    </row>
    <row r="33" spans="1:31" ht="16.5">
      <c r="A33" s="264" t="s">
        <v>677</v>
      </c>
      <c r="B33" s="264"/>
      <c r="C33" s="264"/>
      <c r="D33" s="264"/>
      <c r="E33" s="264"/>
      <c r="F33" s="264"/>
      <c r="G33" s="264"/>
      <c r="H33" s="264"/>
      <c r="I33" s="264"/>
      <c r="J33" s="264"/>
      <c r="AE33" s="63" t="s">
        <v>677</v>
      </c>
    </row>
    <row r="35" spans="1:31" ht="16.5">
      <c r="A35" s="264" t="s">
        <v>938</v>
      </c>
      <c r="B35" s="264"/>
      <c r="C35" s="264"/>
      <c r="D35" s="264"/>
      <c r="E35" s="264"/>
      <c r="F35" s="264"/>
      <c r="G35" s="264"/>
      <c r="H35" s="264"/>
      <c r="I35" s="264"/>
      <c r="J35" s="264"/>
      <c r="AE35" s="63" t="s">
        <v>938</v>
      </c>
    </row>
    <row r="37" spans="1:31" ht="16.5">
      <c r="A37" s="264" t="s">
        <v>939</v>
      </c>
      <c r="B37" s="264"/>
      <c r="C37" s="264"/>
      <c r="D37" s="264"/>
      <c r="E37" s="264"/>
      <c r="F37" s="264"/>
      <c r="G37" s="264"/>
      <c r="H37" s="264"/>
      <c r="I37" s="264"/>
      <c r="J37" s="264"/>
      <c r="AE37" s="63" t="s">
        <v>939</v>
      </c>
    </row>
    <row r="38" spans="1:31" ht="57">
      <c r="A38" s="64" t="s">
        <v>376</v>
      </c>
      <c r="B38" s="65" t="s">
        <v>940</v>
      </c>
      <c r="C38" s="65" t="s">
        <v>941</v>
      </c>
      <c r="D38" s="66" t="s">
        <v>942</v>
      </c>
      <c r="E38" s="45">
        <v>1</v>
      </c>
      <c r="F38" s="67"/>
      <c r="G38" s="56"/>
      <c r="H38" s="58"/>
      <c r="I38" s="68" t="s">
        <v>98</v>
      </c>
      <c r="J38" s="58"/>
      <c r="R38" s="47">
        <v>1363.67</v>
      </c>
      <c r="S38" s="47">
        <v>1363.67</v>
      </c>
      <c r="T38" s="47">
        <v>884.26</v>
      </c>
      <c r="U38" s="47">
        <v>884.26</v>
      </c>
    </row>
    <row r="39" spans="1:31" ht="28.5">
      <c r="A39" s="64"/>
      <c r="B39" s="65"/>
      <c r="C39" s="65" t="s">
        <v>88</v>
      </c>
      <c r="D39" s="66"/>
      <c r="E39" s="45"/>
      <c r="F39" s="67">
        <v>722.47</v>
      </c>
      <c r="G39" s="56" t="s">
        <v>943</v>
      </c>
      <c r="H39" s="58">
        <v>1046.8599999999999</v>
      </c>
      <c r="I39" s="68">
        <v>1</v>
      </c>
      <c r="J39" s="58">
        <v>1046.8599999999999</v>
      </c>
      <c r="Q39" s="47">
        <v>1046.8599999999999</v>
      </c>
    </row>
    <row r="40" spans="1:31" ht="28.5">
      <c r="A40" s="64"/>
      <c r="B40" s="65"/>
      <c r="C40" s="65" t="s">
        <v>89</v>
      </c>
      <c r="D40" s="66"/>
      <c r="E40" s="45"/>
      <c r="F40" s="67">
        <v>276.41000000000003</v>
      </c>
      <c r="G40" s="56" t="s">
        <v>944</v>
      </c>
      <c r="H40" s="58">
        <v>435.35</v>
      </c>
      <c r="I40" s="68">
        <v>1</v>
      </c>
      <c r="J40" s="58">
        <v>435.35</v>
      </c>
    </row>
    <row r="41" spans="1:31" ht="28.5">
      <c r="A41" s="64"/>
      <c r="B41" s="65"/>
      <c r="C41" s="65" t="s">
        <v>96</v>
      </c>
      <c r="D41" s="66"/>
      <c r="E41" s="45"/>
      <c r="F41" s="67">
        <v>11.75</v>
      </c>
      <c r="G41" s="56" t="s">
        <v>944</v>
      </c>
      <c r="H41" s="80">
        <v>18.510000000000002</v>
      </c>
      <c r="I41" s="68">
        <v>1</v>
      </c>
      <c r="J41" s="80">
        <v>18.510000000000002</v>
      </c>
      <c r="Q41" s="47">
        <v>18.510000000000002</v>
      </c>
    </row>
    <row r="42" spans="1:31" ht="14.25">
      <c r="A42" s="64"/>
      <c r="B42" s="65"/>
      <c r="C42" s="65" t="s">
        <v>97</v>
      </c>
      <c r="D42" s="66"/>
      <c r="E42" s="45"/>
      <c r="F42" s="67">
        <v>375.13</v>
      </c>
      <c r="G42" s="56" t="s">
        <v>98</v>
      </c>
      <c r="H42" s="58">
        <v>375.13</v>
      </c>
      <c r="I42" s="68">
        <v>1</v>
      </c>
      <c r="J42" s="58">
        <v>375.13</v>
      </c>
    </row>
    <row r="43" spans="1:31" ht="14.25">
      <c r="A43" s="64"/>
      <c r="B43" s="65"/>
      <c r="C43" s="65" t="s">
        <v>90</v>
      </c>
      <c r="D43" s="66" t="s">
        <v>91</v>
      </c>
      <c r="E43" s="45">
        <v>128</v>
      </c>
      <c r="F43" s="67"/>
      <c r="G43" s="56"/>
      <c r="H43" s="58">
        <v>1363.67</v>
      </c>
      <c r="I43" s="68">
        <v>128</v>
      </c>
      <c r="J43" s="58">
        <v>1363.67</v>
      </c>
    </row>
    <row r="44" spans="1:31" ht="14.25">
      <c r="A44" s="64"/>
      <c r="B44" s="65"/>
      <c r="C44" s="65" t="s">
        <v>92</v>
      </c>
      <c r="D44" s="66" t="s">
        <v>91</v>
      </c>
      <c r="E44" s="45">
        <v>83</v>
      </c>
      <c r="F44" s="67"/>
      <c r="G44" s="56"/>
      <c r="H44" s="58">
        <v>884.26</v>
      </c>
      <c r="I44" s="68">
        <v>83</v>
      </c>
      <c r="J44" s="58">
        <v>884.26</v>
      </c>
    </row>
    <row r="45" spans="1:31" ht="28.5">
      <c r="A45" s="69"/>
      <c r="B45" s="70"/>
      <c r="C45" s="70" t="s">
        <v>93</v>
      </c>
      <c r="D45" s="71" t="s">
        <v>94</v>
      </c>
      <c r="E45" s="72">
        <v>78.7</v>
      </c>
      <c r="F45" s="73"/>
      <c r="G45" s="74" t="s">
        <v>943</v>
      </c>
      <c r="H45" s="75">
        <v>114.0363</v>
      </c>
      <c r="I45" s="76"/>
      <c r="J45" s="75"/>
    </row>
    <row r="46" spans="1:31" ht="15">
      <c r="C46" s="77" t="s">
        <v>95</v>
      </c>
      <c r="G46" s="263">
        <v>4105.2700000000004</v>
      </c>
      <c r="H46" s="263"/>
      <c r="I46" s="263">
        <v>4105.2700000000004</v>
      </c>
      <c r="J46" s="263"/>
      <c r="O46" s="79">
        <v>4105.2700000000004</v>
      </c>
      <c r="P46" s="79">
        <v>4105.2700000000004</v>
      </c>
    </row>
    <row r="47" spans="1:31" ht="111">
      <c r="A47" s="69" t="s">
        <v>381</v>
      </c>
      <c r="B47" s="70" t="s">
        <v>432</v>
      </c>
      <c r="C47" s="70" t="s">
        <v>173</v>
      </c>
      <c r="D47" s="71" t="s">
        <v>945</v>
      </c>
      <c r="E47" s="72">
        <v>1</v>
      </c>
      <c r="F47" s="73">
        <v>74766.259999999995</v>
      </c>
      <c r="G47" s="74" t="s">
        <v>98</v>
      </c>
      <c r="H47" s="75">
        <v>74766.259999999995</v>
      </c>
      <c r="I47" s="76">
        <v>1</v>
      </c>
      <c r="J47" s="75">
        <v>74766.259999999995</v>
      </c>
      <c r="R47" s="47">
        <v>0</v>
      </c>
      <c r="S47" s="47">
        <v>0</v>
      </c>
      <c r="T47" s="47">
        <v>0</v>
      </c>
      <c r="U47" s="47">
        <v>0</v>
      </c>
    </row>
    <row r="48" spans="1:31" ht="15">
      <c r="C48" s="77" t="s">
        <v>95</v>
      </c>
      <c r="G48" s="263">
        <v>74766.259999999995</v>
      </c>
      <c r="H48" s="263"/>
      <c r="I48" s="263">
        <v>74766.259999999995</v>
      </c>
      <c r="J48" s="263"/>
      <c r="O48" s="47">
        <v>74766.259999999995</v>
      </c>
      <c r="P48" s="47">
        <v>74766.259999999995</v>
      </c>
    </row>
    <row r="49" spans="1:21" ht="42.75">
      <c r="A49" s="64" t="s">
        <v>385</v>
      </c>
      <c r="B49" s="65" t="s">
        <v>946</v>
      </c>
      <c r="C49" s="65" t="s">
        <v>947</v>
      </c>
      <c r="D49" s="66" t="s">
        <v>948</v>
      </c>
      <c r="E49" s="45">
        <v>1</v>
      </c>
      <c r="F49" s="67"/>
      <c r="G49" s="56"/>
      <c r="H49" s="58"/>
      <c r="I49" s="68" t="s">
        <v>98</v>
      </c>
      <c r="J49" s="58"/>
      <c r="R49" s="47">
        <v>96.73</v>
      </c>
      <c r="S49" s="47">
        <v>96.73</v>
      </c>
      <c r="T49" s="47">
        <v>62.72</v>
      </c>
      <c r="U49" s="47">
        <v>62.72</v>
      </c>
    </row>
    <row r="50" spans="1:21" ht="28.5">
      <c r="A50" s="64"/>
      <c r="B50" s="65"/>
      <c r="C50" s="65" t="s">
        <v>88</v>
      </c>
      <c r="D50" s="66"/>
      <c r="E50" s="45"/>
      <c r="F50" s="67">
        <v>52</v>
      </c>
      <c r="G50" s="56" t="s">
        <v>943</v>
      </c>
      <c r="H50" s="58">
        <v>75.349999999999994</v>
      </c>
      <c r="I50" s="68">
        <v>1</v>
      </c>
      <c r="J50" s="58">
        <v>75.349999999999994</v>
      </c>
      <c r="Q50" s="47">
        <v>75.349999999999994</v>
      </c>
    </row>
    <row r="51" spans="1:21" ht="28.5">
      <c r="A51" s="64"/>
      <c r="B51" s="65"/>
      <c r="C51" s="65" t="s">
        <v>89</v>
      </c>
      <c r="D51" s="66"/>
      <c r="E51" s="45"/>
      <c r="F51" s="67">
        <v>7.98</v>
      </c>
      <c r="G51" s="56" t="s">
        <v>944</v>
      </c>
      <c r="H51" s="58">
        <v>12.57</v>
      </c>
      <c r="I51" s="68">
        <v>1</v>
      </c>
      <c r="J51" s="58">
        <v>12.57</v>
      </c>
    </row>
    <row r="52" spans="1:21" ht="28.5">
      <c r="A52" s="64"/>
      <c r="B52" s="65"/>
      <c r="C52" s="65" t="s">
        <v>96</v>
      </c>
      <c r="D52" s="66"/>
      <c r="E52" s="45"/>
      <c r="F52" s="67">
        <v>0.14000000000000001</v>
      </c>
      <c r="G52" s="56" t="s">
        <v>944</v>
      </c>
      <c r="H52" s="80">
        <v>0.22</v>
      </c>
      <c r="I52" s="68">
        <v>1</v>
      </c>
      <c r="J52" s="80">
        <v>0.22</v>
      </c>
      <c r="Q52" s="47">
        <v>0.22</v>
      </c>
    </row>
    <row r="53" spans="1:21" ht="14.25">
      <c r="A53" s="64"/>
      <c r="B53" s="65"/>
      <c r="C53" s="65" t="s">
        <v>97</v>
      </c>
      <c r="D53" s="66"/>
      <c r="E53" s="45"/>
      <c r="F53" s="67">
        <v>188.57</v>
      </c>
      <c r="G53" s="56" t="s">
        <v>98</v>
      </c>
      <c r="H53" s="58">
        <v>188.57</v>
      </c>
      <c r="I53" s="68">
        <v>1</v>
      </c>
      <c r="J53" s="58">
        <v>188.57</v>
      </c>
    </row>
    <row r="54" spans="1:21" ht="14.25">
      <c r="A54" s="64"/>
      <c r="B54" s="65"/>
      <c r="C54" s="65" t="s">
        <v>90</v>
      </c>
      <c r="D54" s="66" t="s">
        <v>91</v>
      </c>
      <c r="E54" s="45">
        <v>128</v>
      </c>
      <c r="F54" s="67"/>
      <c r="G54" s="56"/>
      <c r="H54" s="58">
        <v>96.73</v>
      </c>
      <c r="I54" s="68">
        <v>128</v>
      </c>
      <c r="J54" s="58">
        <v>96.73</v>
      </c>
    </row>
    <row r="55" spans="1:21" ht="14.25">
      <c r="A55" s="64"/>
      <c r="B55" s="65"/>
      <c r="C55" s="65" t="s">
        <v>92</v>
      </c>
      <c r="D55" s="66" t="s">
        <v>91</v>
      </c>
      <c r="E55" s="45">
        <v>83</v>
      </c>
      <c r="F55" s="67"/>
      <c r="G55" s="56"/>
      <c r="H55" s="58">
        <v>62.72</v>
      </c>
      <c r="I55" s="68">
        <v>83</v>
      </c>
      <c r="J55" s="58">
        <v>62.72</v>
      </c>
    </row>
    <row r="56" spans="1:21" ht="28.5">
      <c r="A56" s="69"/>
      <c r="B56" s="70"/>
      <c r="C56" s="70" t="s">
        <v>93</v>
      </c>
      <c r="D56" s="71" t="s">
        <v>94</v>
      </c>
      <c r="E56" s="72">
        <v>5.95</v>
      </c>
      <c r="F56" s="73"/>
      <c r="G56" s="74" t="s">
        <v>943</v>
      </c>
      <c r="H56" s="75">
        <v>8.6215499999999992</v>
      </c>
      <c r="I56" s="76"/>
      <c r="J56" s="75"/>
    </row>
    <row r="57" spans="1:21" ht="15">
      <c r="C57" s="77" t="s">
        <v>95</v>
      </c>
      <c r="G57" s="263">
        <v>435.93999999999994</v>
      </c>
      <c r="H57" s="263"/>
      <c r="I57" s="263">
        <v>435.94</v>
      </c>
      <c r="J57" s="263"/>
      <c r="O57" s="79">
        <v>435.93999999999994</v>
      </c>
      <c r="P57" s="79">
        <v>435.94</v>
      </c>
    </row>
    <row r="58" spans="1:21" ht="57">
      <c r="A58" s="69" t="s">
        <v>392</v>
      </c>
      <c r="B58" s="70" t="s">
        <v>949</v>
      </c>
      <c r="C58" s="70" t="s">
        <v>950</v>
      </c>
      <c r="D58" s="71" t="s">
        <v>454</v>
      </c>
      <c r="E58" s="72">
        <v>1</v>
      </c>
      <c r="F58" s="73">
        <v>4059.77</v>
      </c>
      <c r="G58" s="74" t="s">
        <v>98</v>
      </c>
      <c r="H58" s="75">
        <v>4059.77</v>
      </c>
      <c r="I58" s="76">
        <v>1</v>
      </c>
      <c r="J58" s="75">
        <v>4059.77</v>
      </c>
      <c r="R58" s="47">
        <v>0</v>
      </c>
      <c r="S58" s="47">
        <v>0</v>
      </c>
      <c r="T58" s="47">
        <v>0</v>
      </c>
      <c r="U58" s="47">
        <v>0</v>
      </c>
    </row>
    <row r="59" spans="1:21" ht="15">
      <c r="C59" s="77" t="s">
        <v>95</v>
      </c>
      <c r="G59" s="263">
        <v>4059.77</v>
      </c>
      <c r="H59" s="263"/>
      <c r="I59" s="263">
        <v>4059.77</v>
      </c>
      <c r="J59" s="263"/>
      <c r="O59" s="47">
        <v>4059.77</v>
      </c>
      <c r="P59" s="47">
        <v>4059.77</v>
      </c>
    </row>
    <row r="60" spans="1:21" ht="42.75">
      <c r="A60" s="64" t="s">
        <v>396</v>
      </c>
      <c r="B60" s="65" t="s">
        <v>951</v>
      </c>
      <c r="C60" s="65" t="s">
        <v>952</v>
      </c>
      <c r="D60" s="66" t="s">
        <v>460</v>
      </c>
      <c r="E60" s="45">
        <v>2</v>
      </c>
      <c r="F60" s="67"/>
      <c r="G60" s="56"/>
      <c r="H60" s="58"/>
      <c r="I60" s="68" t="s">
        <v>98</v>
      </c>
      <c r="J60" s="58"/>
      <c r="R60" s="47">
        <v>59.83</v>
      </c>
      <c r="S60" s="47">
        <v>59.83</v>
      </c>
      <c r="T60" s="47">
        <v>38.79</v>
      </c>
      <c r="U60" s="47">
        <v>38.79</v>
      </c>
    </row>
    <row r="61" spans="1:21" ht="28.5">
      <c r="A61" s="64"/>
      <c r="B61" s="65"/>
      <c r="C61" s="65" t="s">
        <v>88</v>
      </c>
      <c r="D61" s="66"/>
      <c r="E61" s="45"/>
      <c r="F61" s="67">
        <v>16.13</v>
      </c>
      <c r="G61" s="56" t="s">
        <v>943</v>
      </c>
      <c r="H61" s="58">
        <v>46.74</v>
      </c>
      <c r="I61" s="68">
        <v>1</v>
      </c>
      <c r="J61" s="58">
        <v>46.74</v>
      </c>
      <c r="Q61" s="47">
        <v>46.74</v>
      </c>
    </row>
    <row r="62" spans="1:21" ht="28.5">
      <c r="A62" s="64"/>
      <c r="B62" s="65"/>
      <c r="C62" s="65" t="s">
        <v>89</v>
      </c>
      <c r="D62" s="66"/>
      <c r="E62" s="45"/>
      <c r="F62" s="67">
        <v>3.18</v>
      </c>
      <c r="G62" s="56" t="s">
        <v>944</v>
      </c>
      <c r="H62" s="58">
        <v>10.02</v>
      </c>
      <c r="I62" s="68">
        <v>1</v>
      </c>
      <c r="J62" s="58">
        <v>10.02</v>
      </c>
    </row>
    <row r="63" spans="1:21" ht="14.25">
      <c r="A63" s="64"/>
      <c r="B63" s="65"/>
      <c r="C63" s="65" t="s">
        <v>97</v>
      </c>
      <c r="D63" s="66"/>
      <c r="E63" s="45"/>
      <c r="F63" s="67">
        <v>11.62</v>
      </c>
      <c r="G63" s="56" t="s">
        <v>98</v>
      </c>
      <c r="H63" s="58">
        <v>23.24</v>
      </c>
      <c r="I63" s="68">
        <v>1</v>
      </c>
      <c r="J63" s="58">
        <v>23.24</v>
      </c>
    </row>
    <row r="64" spans="1:21" ht="14.25">
      <c r="A64" s="64"/>
      <c r="B64" s="65"/>
      <c r="C64" s="65" t="s">
        <v>90</v>
      </c>
      <c r="D64" s="66" t="s">
        <v>91</v>
      </c>
      <c r="E64" s="45">
        <v>128</v>
      </c>
      <c r="F64" s="67"/>
      <c r="G64" s="56"/>
      <c r="H64" s="58">
        <v>59.83</v>
      </c>
      <c r="I64" s="68">
        <v>128</v>
      </c>
      <c r="J64" s="58">
        <v>59.83</v>
      </c>
    </row>
    <row r="65" spans="1:21" ht="14.25">
      <c r="A65" s="64"/>
      <c r="B65" s="65"/>
      <c r="C65" s="65" t="s">
        <v>92</v>
      </c>
      <c r="D65" s="66" t="s">
        <v>91</v>
      </c>
      <c r="E65" s="45">
        <v>83</v>
      </c>
      <c r="F65" s="67"/>
      <c r="G65" s="56"/>
      <c r="H65" s="58">
        <v>38.79</v>
      </c>
      <c r="I65" s="68">
        <v>83</v>
      </c>
      <c r="J65" s="58">
        <v>38.79</v>
      </c>
    </row>
    <row r="66" spans="1:21" ht="28.5">
      <c r="A66" s="69"/>
      <c r="B66" s="70"/>
      <c r="C66" s="70" t="s">
        <v>93</v>
      </c>
      <c r="D66" s="71" t="s">
        <v>94</v>
      </c>
      <c r="E66" s="72">
        <v>1.82</v>
      </c>
      <c r="F66" s="73"/>
      <c r="G66" s="74" t="s">
        <v>943</v>
      </c>
      <c r="H66" s="75">
        <v>5.2743600000000006</v>
      </c>
      <c r="I66" s="76"/>
      <c r="J66" s="75"/>
    </row>
    <row r="67" spans="1:21" ht="15">
      <c r="C67" s="77" t="s">
        <v>95</v>
      </c>
      <c r="G67" s="263">
        <v>178.62</v>
      </c>
      <c r="H67" s="263"/>
      <c r="I67" s="263">
        <v>178.62</v>
      </c>
      <c r="J67" s="263"/>
      <c r="O67" s="79">
        <v>178.62</v>
      </c>
      <c r="P67" s="79">
        <v>178.62</v>
      </c>
    </row>
    <row r="68" spans="1:21" ht="42.75">
      <c r="A68" s="69" t="s">
        <v>401</v>
      </c>
      <c r="B68" s="70" t="s">
        <v>953</v>
      </c>
      <c r="C68" s="70" t="s">
        <v>954</v>
      </c>
      <c r="D68" s="71" t="s">
        <v>454</v>
      </c>
      <c r="E68" s="72">
        <v>1</v>
      </c>
      <c r="F68" s="73">
        <v>2966.3</v>
      </c>
      <c r="G68" s="74" t="s">
        <v>98</v>
      </c>
      <c r="H68" s="75">
        <v>2966.3</v>
      </c>
      <c r="I68" s="76">
        <v>1</v>
      </c>
      <c r="J68" s="75">
        <v>2966.3</v>
      </c>
      <c r="R68" s="47">
        <v>0</v>
      </c>
      <c r="S68" s="47">
        <v>0</v>
      </c>
      <c r="T68" s="47">
        <v>0</v>
      </c>
      <c r="U68" s="47">
        <v>0</v>
      </c>
    </row>
    <row r="69" spans="1:21" ht="15">
      <c r="C69" s="77" t="s">
        <v>95</v>
      </c>
      <c r="G69" s="263">
        <v>2966.3</v>
      </c>
      <c r="H69" s="263"/>
      <c r="I69" s="263">
        <v>2966.3</v>
      </c>
      <c r="J69" s="263"/>
      <c r="O69" s="47">
        <v>2966.3</v>
      </c>
      <c r="P69" s="47">
        <v>2966.3</v>
      </c>
    </row>
    <row r="70" spans="1:21" ht="42.75">
      <c r="A70" s="69" t="s">
        <v>405</v>
      </c>
      <c r="B70" s="70" t="s">
        <v>955</v>
      </c>
      <c r="C70" s="70" t="s">
        <v>956</v>
      </c>
      <c r="D70" s="71" t="s">
        <v>454</v>
      </c>
      <c r="E70" s="72">
        <v>1</v>
      </c>
      <c r="F70" s="73">
        <v>3920.97</v>
      </c>
      <c r="G70" s="74" t="s">
        <v>98</v>
      </c>
      <c r="H70" s="75">
        <v>3920.97</v>
      </c>
      <c r="I70" s="76">
        <v>1</v>
      </c>
      <c r="J70" s="75">
        <v>3920.97</v>
      </c>
      <c r="R70" s="47">
        <v>0</v>
      </c>
      <c r="S70" s="47">
        <v>0</v>
      </c>
      <c r="T70" s="47">
        <v>0</v>
      </c>
      <c r="U70" s="47">
        <v>0</v>
      </c>
    </row>
    <row r="71" spans="1:21" ht="15">
      <c r="C71" s="77" t="s">
        <v>95</v>
      </c>
      <c r="G71" s="263">
        <v>3920.97</v>
      </c>
      <c r="H71" s="263"/>
      <c r="I71" s="263">
        <v>3920.97</v>
      </c>
      <c r="J71" s="263"/>
      <c r="O71" s="47">
        <v>3920.97</v>
      </c>
      <c r="P71" s="47">
        <v>3920.97</v>
      </c>
    </row>
    <row r="72" spans="1:21" ht="71.25">
      <c r="A72" s="64" t="s">
        <v>414</v>
      </c>
      <c r="B72" s="65" t="s">
        <v>957</v>
      </c>
      <c r="C72" s="65" t="s">
        <v>958</v>
      </c>
      <c r="D72" s="66" t="s">
        <v>959</v>
      </c>
      <c r="E72" s="45">
        <v>2.4504000000000001</v>
      </c>
      <c r="F72" s="67"/>
      <c r="G72" s="56"/>
      <c r="H72" s="58"/>
      <c r="I72" s="68" t="s">
        <v>98</v>
      </c>
      <c r="J72" s="58"/>
      <c r="R72" s="47">
        <v>241.86</v>
      </c>
      <c r="S72" s="47">
        <v>241.86</v>
      </c>
      <c r="T72" s="47">
        <v>188.11</v>
      </c>
      <c r="U72" s="47">
        <v>188.11</v>
      </c>
    </row>
    <row r="73" spans="1:21" ht="38.25">
      <c r="C73" s="83" t="s">
        <v>960</v>
      </c>
    </row>
    <row r="74" spans="1:21" ht="14.25">
      <c r="A74" s="64"/>
      <c r="B74" s="65"/>
      <c r="C74" s="65" t="s">
        <v>88</v>
      </c>
      <c r="D74" s="66"/>
      <c r="E74" s="45"/>
      <c r="F74" s="67">
        <v>79.36</v>
      </c>
      <c r="G74" s="56" t="s">
        <v>961</v>
      </c>
      <c r="H74" s="58">
        <v>268.36</v>
      </c>
      <c r="I74" s="68">
        <v>1</v>
      </c>
      <c r="J74" s="58">
        <v>268.36</v>
      </c>
      <c r="Q74" s="47">
        <v>268.36</v>
      </c>
    </row>
    <row r="75" spans="1:21" ht="14.25">
      <c r="A75" s="64"/>
      <c r="B75" s="65"/>
      <c r="C75" s="65" t="s">
        <v>89</v>
      </c>
      <c r="D75" s="66"/>
      <c r="E75" s="45"/>
      <c r="F75" s="67">
        <v>2.66</v>
      </c>
      <c r="G75" s="56" t="s">
        <v>962</v>
      </c>
      <c r="H75" s="58">
        <v>9.7799999999999994</v>
      </c>
      <c r="I75" s="68">
        <v>1</v>
      </c>
      <c r="J75" s="58">
        <v>9.7799999999999994</v>
      </c>
    </row>
    <row r="76" spans="1:21" ht="14.25">
      <c r="A76" s="64"/>
      <c r="B76" s="65"/>
      <c r="C76" s="65" t="s">
        <v>96</v>
      </c>
      <c r="D76" s="66"/>
      <c r="E76" s="45"/>
      <c r="F76" s="67">
        <v>0.1</v>
      </c>
      <c r="G76" s="56" t="s">
        <v>962</v>
      </c>
      <c r="H76" s="80">
        <v>0.37</v>
      </c>
      <c r="I76" s="68">
        <v>1</v>
      </c>
      <c r="J76" s="80">
        <v>0.37</v>
      </c>
      <c r="Q76" s="47">
        <v>0.37</v>
      </c>
    </row>
    <row r="77" spans="1:21" ht="14.25">
      <c r="A77" s="64"/>
      <c r="B77" s="65"/>
      <c r="C77" s="65" t="s">
        <v>97</v>
      </c>
      <c r="D77" s="66"/>
      <c r="E77" s="45"/>
      <c r="F77" s="67">
        <v>152.72999999999999</v>
      </c>
      <c r="G77" s="56" t="s">
        <v>98</v>
      </c>
      <c r="H77" s="58">
        <v>374.25</v>
      </c>
      <c r="I77" s="68">
        <v>1</v>
      </c>
      <c r="J77" s="58">
        <v>374.25</v>
      </c>
    </row>
    <row r="78" spans="1:21" ht="14.25">
      <c r="A78" s="64"/>
      <c r="B78" s="65"/>
      <c r="C78" s="65" t="s">
        <v>90</v>
      </c>
      <c r="D78" s="66" t="s">
        <v>91</v>
      </c>
      <c r="E78" s="45">
        <v>90</v>
      </c>
      <c r="F78" s="67"/>
      <c r="G78" s="56"/>
      <c r="H78" s="58">
        <v>241.86</v>
      </c>
      <c r="I78" s="68">
        <v>90</v>
      </c>
      <c r="J78" s="58">
        <v>241.86</v>
      </c>
    </row>
    <row r="79" spans="1:21" ht="14.25">
      <c r="A79" s="64"/>
      <c r="B79" s="65"/>
      <c r="C79" s="65" t="s">
        <v>92</v>
      </c>
      <c r="D79" s="66" t="s">
        <v>91</v>
      </c>
      <c r="E79" s="45">
        <v>70</v>
      </c>
      <c r="F79" s="67"/>
      <c r="G79" s="56"/>
      <c r="H79" s="58">
        <v>188.11</v>
      </c>
      <c r="I79" s="68">
        <v>70</v>
      </c>
      <c r="J79" s="58">
        <v>188.11</v>
      </c>
    </row>
    <row r="80" spans="1:21" ht="14.25">
      <c r="A80" s="69"/>
      <c r="B80" s="70"/>
      <c r="C80" s="70" t="s">
        <v>93</v>
      </c>
      <c r="D80" s="71" t="s">
        <v>94</v>
      </c>
      <c r="E80" s="72">
        <v>9.08</v>
      </c>
      <c r="F80" s="73"/>
      <c r="G80" s="74" t="s">
        <v>961</v>
      </c>
      <c r="H80" s="75">
        <v>30.704492159999997</v>
      </c>
      <c r="I80" s="76"/>
      <c r="J80" s="75"/>
    </row>
    <row r="81" spans="1:21" ht="15">
      <c r="C81" s="77" t="s">
        <v>95</v>
      </c>
      <c r="G81" s="263">
        <v>1082.3600000000001</v>
      </c>
      <c r="H81" s="263"/>
      <c r="I81" s="263">
        <v>1082.3600000000001</v>
      </c>
      <c r="J81" s="263"/>
      <c r="O81" s="79">
        <v>1082.3600000000001</v>
      </c>
      <c r="P81" s="79">
        <v>1082.3600000000001</v>
      </c>
    </row>
    <row r="82" spans="1:21" ht="71.25">
      <c r="A82" s="64" t="s">
        <v>417</v>
      </c>
      <c r="B82" s="65" t="s">
        <v>963</v>
      </c>
      <c r="C82" s="65" t="s">
        <v>964</v>
      </c>
      <c r="D82" s="66" t="s">
        <v>965</v>
      </c>
      <c r="E82" s="45">
        <v>0.1174</v>
      </c>
      <c r="F82" s="67"/>
      <c r="G82" s="56"/>
      <c r="H82" s="58"/>
      <c r="I82" s="68" t="s">
        <v>98</v>
      </c>
      <c r="J82" s="58"/>
      <c r="R82" s="47">
        <v>321.11</v>
      </c>
      <c r="S82" s="47">
        <v>321.11</v>
      </c>
      <c r="T82" s="47">
        <v>208.22</v>
      </c>
      <c r="U82" s="47">
        <v>208.22</v>
      </c>
    </row>
    <row r="83" spans="1:21" ht="28.5">
      <c r="A83" s="64"/>
      <c r="B83" s="65"/>
      <c r="C83" s="65" t="s">
        <v>88</v>
      </c>
      <c r="D83" s="66"/>
      <c r="E83" s="45"/>
      <c r="F83" s="67">
        <v>1467.1</v>
      </c>
      <c r="G83" s="56" t="s">
        <v>943</v>
      </c>
      <c r="H83" s="58">
        <v>249.57</v>
      </c>
      <c r="I83" s="68">
        <v>1</v>
      </c>
      <c r="J83" s="58">
        <v>249.57</v>
      </c>
      <c r="Q83" s="47">
        <v>249.57</v>
      </c>
    </row>
    <row r="84" spans="1:21" ht="28.5">
      <c r="A84" s="64"/>
      <c r="B84" s="65"/>
      <c r="C84" s="65" t="s">
        <v>89</v>
      </c>
      <c r="D84" s="66"/>
      <c r="E84" s="45"/>
      <c r="F84" s="67">
        <v>145.07</v>
      </c>
      <c r="G84" s="56" t="s">
        <v>944</v>
      </c>
      <c r="H84" s="58">
        <v>26.82</v>
      </c>
      <c r="I84" s="68">
        <v>1</v>
      </c>
      <c r="J84" s="58">
        <v>26.82</v>
      </c>
    </row>
    <row r="85" spans="1:21" ht="28.5">
      <c r="A85" s="64"/>
      <c r="B85" s="65"/>
      <c r="C85" s="65" t="s">
        <v>96</v>
      </c>
      <c r="D85" s="66"/>
      <c r="E85" s="45"/>
      <c r="F85" s="67">
        <v>7.02</v>
      </c>
      <c r="G85" s="56" t="s">
        <v>944</v>
      </c>
      <c r="H85" s="80">
        <v>1.3</v>
      </c>
      <c r="I85" s="68">
        <v>1</v>
      </c>
      <c r="J85" s="80">
        <v>1.3</v>
      </c>
      <c r="Q85" s="47">
        <v>1.3</v>
      </c>
    </row>
    <row r="86" spans="1:21" ht="14.25">
      <c r="A86" s="64"/>
      <c r="B86" s="65"/>
      <c r="C86" s="65" t="s">
        <v>97</v>
      </c>
      <c r="D86" s="66"/>
      <c r="E86" s="45"/>
      <c r="F86" s="67">
        <v>1770.74</v>
      </c>
      <c r="G86" s="56" t="s">
        <v>98</v>
      </c>
      <c r="H86" s="58">
        <v>207.88</v>
      </c>
      <c r="I86" s="68">
        <v>1</v>
      </c>
      <c r="J86" s="58">
        <v>207.88</v>
      </c>
    </row>
    <row r="87" spans="1:21" ht="14.25">
      <c r="A87" s="64"/>
      <c r="B87" s="65"/>
      <c r="C87" s="65" t="s">
        <v>90</v>
      </c>
      <c r="D87" s="66" t="s">
        <v>91</v>
      </c>
      <c r="E87" s="45">
        <v>128</v>
      </c>
      <c r="F87" s="67"/>
      <c r="G87" s="56"/>
      <c r="H87" s="58">
        <v>321.11</v>
      </c>
      <c r="I87" s="68">
        <v>128</v>
      </c>
      <c r="J87" s="58">
        <v>321.11</v>
      </c>
    </row>
    <row r="88" spans="1:21" ht="14.25">
      <c r="A88" s="64"/>
      <c r="B88" s="65"/>
      <c r="C88" s="65" t="s">
        <v>92</v>
      </c>
      <c r="D88" s="66" t="s">
        <v>91</v>
      </c>
      <c r="E88" s="45">
        <v>83</v>
      </c>
      <c r="F88" s="67"/>
      <c r="G88" s="56"/>
      <c r="H88" s="58">
        <v>208.22</v>
      </c>
      <c r="I88" s="68">
        <v>83</v>
      </c>
      <c r="J88" s="58">
        <v>208.22</v>
      </c>
    </row>
    <row r="89" spans="1:21" ht="28.5">
      <c r="A89" s="69"/>
      <c r="B89" s="70"/>
      <c r="C89" s="70" t="s">
        <v>93</v>
      </c>
      <c r="D89" s="71" t="s">
        <v>94</v>
      </c>
      <c r="E89" s="72">
        <v>167.86</v>
      </c>
      <c r="F89" s="73"/>
      <c r="G89" s="74" t="s">
        <v>943</v>
      </c>
      <c r="H89" s="75">
        <v>28.555101036</v>
      </c>
      <c r="I89" s="76"/>
      <c r="J89" s="75"/>
    </row>
    <row r="90" spans="1:21" ht="15">
      <c r="C90" s="77" t="s">
        <v>95</v>
      </c>
      <c r="G90" s="263">
        <v>1013.6</v>
      </c>
      <c r="H90" s="263"/>
      <c r="I90" s="263">
        <v>1013.6</v>
      </c>
      <c r="J90" s="263"/>
      <c r="O90" s="79">
        <v>1013.6</v>
      </c>
      <c r="P90" s="79">
        <v>1013.6</v>
      </c>
    </row>
    <row r="91" spans="1:21" ht="28.5">
      <c r="A91" s="64" t="s">
        <v>424</v>
      </c>
      <c r="B91" s="65" t="s">
        <v>966</v>
      </c>
      <c r="C91" s="65" t="s">
        <v>967</v>
      </c>
      <c r="D91" s="66" t="s">
        <v>388</v>
      </c>
      <c r="E91" s="45">
        <v>5.8700000000000002E-3</v>
      </c>
      <c r="F91" s="67">
        <v>30398.560000000001</v>
      </c>
      <c r="G91" s="56" t="s">
        <v>98</v>
      </c>
      <c r="H91" s="58">
        <v>178.44</v>
      </c>
      <c r="I91" s="68">
        <v>1</v>
      </c>
      <c r="J91" s="58">
        <v>178.44</v>
      </c>
      <c r="R91" s="47">
        <v>0</v>
      </c>
      <c r="S91" s="47">
        <v>0</v>
      </c>
      <c r="T91" s="47">
        <v>0</v>
      </c>
      <c r="U91" s="47">
        <v>0</v>
      </c>
    </row>
    <row r="92" spans="1:21">
      <c r="A92" s="81"/>
      <c r="B92" s="81"/>
      <c r="C92" s="82" t="s">
        <v>968</v>
      </c>
      <c r="D92" s="81"/>
      <c r="E92" s="81"/>
      <c r="F92" s="81"/>
      <c r="G92" s="81"/>
      <c r="H92" s="81"/>
      <c r="I92" s="81"/>
      <c r="J92" s="81"/>
    </row>
    <row r="93" spans="1:21" ht="15">
      <c r="C93" s="77" t="s">
        <v>95</v>
      </c>
      <c r="G93" s="263">
        <v>178.44</v>
      </c>
      <c r="H93" s="263"/>
      <c r="I93" s="263">
        <v>178.44</v>
      </c>
      <c r="J93" s="263"/>
      <c r="O93" s="47">
        <v>178.44</v>
      </c>
      <c r="P93" s="47">
        <v>178.44</v>
      </c>
    </row>
    <row r="94" spans="1:21" ht="42.75">
      <c r="A94" s="69" t="s">
        <v>711</v>
      </c>
      <c r="B94" s="70" t="s">
        <v>969</v>
      </c>
      <c r="C94" s="70" t="s">
        <v>970</v>
      </c>
      <c r="D94" s="71" t="s">
        <v>21</v>
      </c>
      <c r="E94" s="72">
        <v>11.74</v>
      </c>
      <c r="F94" s="73">
        <v>151.83000000000001</v>
      </c>
      <c r="G94" s="74" t="s">
        <v>98</v>
      </c>
      <c r="H94" s="75">
        <v>1782.48</v>
      </c>
      <c r="I94" s="76">
        <v>1</v>
      </c>
      <c r="J94" s="75">
        <v>1782.48</v>
      </c>
      <c r="R94" s="47">
        <v>0</v>
      </c>
      <c r="S94" s="47">
        <v>0</v>
      </c>
      <c r="T94" s="47">
        <v>0</v>
      </c>
      <c r="U94" s="47">
        <v>0</v>
      </c>
    </row>
    <row r="95" spans="1:21" ht="15">
      <c r="C95" s="77" t="s">
        <v>95</v>
      </c>
      <c r="G95" s="263">
        <v>1782.48</v>
      </c>
      <c r="H95" s="263"/>
      <c r="I95" s="263">
        <v>1782.48</v>
      </c>
      <c r="J95" s="263"/>
      <c r="O95" s="47">
        <v>1782.48</v>
      </c>
      <c r="P95" s="47">
        <v>1782.48</v>
      </c>
    </row>
    <row r="96" spans="1:21" ht="42.75">
      <c r="A96" s="69" t="s">
        <v>714</v>
      </c>
      <c r="B96" s="70" t="s">
        <v>971</v>
      </c>
      <c r="C96" s="70" t="s">
        <v>972</v>
      </c>
      <c r="D96" s="71" t="s">
        <v>973</v>
      </c>
      <c r="E96" s="72">
        <v>1</v>
      </c>
      <c r="F96" s="73">
        <v>64.78</v>
      </c>
      <c r="G96" s="74" t="s">
        <v>98</v>
      </c>
      <c r="H96" s="75">
        <v>64.78</v>
      </c>
      <c r="I96" s="76">
        <v>1</v>
      </c>
      <c r="J96" s="75">
        <v>64.78</v>
      </c>
      <c r="R96" s="47">
        <v>0</v>
      </c>
      <c r="S96" s="47">
        <v>0</v>
      </c>
      <c r="T96" s="47">
        <v>0</v>
      </c>
      <c r="U96" s="47">
        <v>0</v>
      </c>
    </row>
    <row r="97" spans="1:21" ht="15">
      <c r="C97" s="77" t="s">
        <v>95</v>
      </c>
      <c r="G97" s="263">
        <v>64.78</v>
      </c>
      <c r="H97" s="263"/>
      <c r="I97" s="263">
        <v>64.78</v>
      </c>
      <c r="J97" s="263"/>
      <c r="O97" s="47">
        <v>64.78</v>
      </c>
      <c r="P97" s="47">
        <v>64.78</v>
      </c>
    </row>
    <row r="98" spans="1:21" ht="71.25">
      <c r="A98" s="64" t="s">
        <v>717</v>
      </c>
      <c r="B98" s="65" t="s">
        <v>974</v>
      </c>
      <c r="C98" s="65" t="s">
        <v>975</v>
      </c>
      <c r="D98" s="66" t="s">
        <v>965</v>
      </c>
      <c r="E98" s="45">
        <v>7.9000000000000008E-3</v>
      </c>
      <c r="F98" s="67"/>
      <c r="G98" s="56"/>
      <c r="H98" s="58"/>
      <c r="I98" s="68" t="s">
        <v>98</v>
      </c>
      <c r="J98" s="58"/>
      <c r="R98" s="47">
        <v>19.78</v>
      </c>
      <c r="S98" s="47">
        <v>19.78</v>
      </c>
      <c r="T98" s="47">
        <v>12.82</v>
      </c>
      <c r="U98" s="47">
        <v>12.82</v>
      </c>
    </row>
    <row r="99" spans="1:21" ht="28.5">
      <c r="A99" s="64"/>
      <c r="B99" s="65"/>
      <c r="C99" s="65" t="s">
        <v>88</v>
      </c>
      <c r="D99" s="66"/>
      <c r="E99" s="45"/>
      <c r="F99" s="67">
        <v>1343.25</v>
      </c>
      <c r="G99" s="56" t="s">
        <v>943</v>
      </c>
      <c r="H99" s="58">
        <v>15.38</v>
      </c>
      <c r="I99" s="68">
        <v>1</v>
      </c>
      <c r="J99" s="58">
        <v>15.38</v>
      </c>
      <c r="Q99" s="47">
        <v>15.38</v>
      </c>
    </row>
    <row r="100" spans="1:21" ht="28.5">
      <c r="A100" s="64"/>
      <c r="B100" s="65"/>
      <c r="C100" s="65" t="s">
        <v>89</v>
      </c>
      <c r="D100" s="66"/>
      <c r="E100" s="45"/>
      <c r="F100" s="67">
        <v>117.92</v>
      </c>
      <c r="G100" s="56" t="s">
        <v>944</v>
      </c>
      <c r="H100" s="58">
        <v>1.47</v>
      </c>
      <c r="I100" s="68">
        <v>1</v>
      </c>
      <c r="J100" s="58">
        <v>1.47</v>
      </c>
    </row>
    <row r="101" spans="1:21" ht="28.5">
      <c r="A101" s="64"/>
      <c r="B101" s="65"/>
      <c r="C101" s="65" t="s">
        <v>96</v>
      </c>
      <c r="D101" s="66"/>
      <c r="E101" s="45"/>
      <c r="F101" s="67">
        <v>5.81</v>
      </c>
      <c r="G101" s="56" t="s">
        <v>944</v>
      </c>
      <c r="H101" s="80">
        <v>7.0000000000000007E-2</v>
      </c>
      <c r="I101" s="68">
        <v>1</v>
      </c>
      <c r="J101" s="80">
        <v>7.0000000000000007E-2</v>
      </c>
      <c r="Q101" s="47">
        <v>7.0000000000000007E-2</v>
      </c>
    </row>
    <row r="102" spans="1:21" ht="14.25">
      <c r="A102" s="64"/>
      <c r="B102" s="65"/>
      <c r="C102" s="65" t="s">
        <v>97</v>
      </c>
      <c r="D102" s="66"/>
      <c r="E102" s="45"/>
      <c r="F102" s="67">
        <v>1589.35</v>
      </c>
      <c r="G102" s="56" t="s">
        <v>98</v>
      </c>
      <c r="H102" s="58">
        <v>12.56</v>
      </c>
      <c r="I102" s="68">
        <v>1</v>
      </c>
      <c r="J102" s="58">
        <v>12.56</v>
      </c>
    </row>
    <row r="103" spans="1:21" ht="14.25">
      <c r="A103" s="64"/>
      <c r="B103" s="65"/>
      <c r="C103" s="65" t="s">
        <v>90</v>
      </c>
      <c r="D103" s="66" t="s">
        <v>91</v>
      </c>
      <c r="E103" s="45">
        <v>128</v>
      </c>
      <c r="F103" s="67"/>
      <c r="G103" s="56"/>
      <c r="H103" s="58">
        <v>19.78</v>
      </c>
      <c r="I103" s="68">
        <v>128</v>
      </c>
      <c r="J103" s="58">
        <v>19.78</v>
      </c>
    </row>
    <row r="104" spans="1:21" ht="14.25">
      <c r="A104" s="64"/>
      <c r="B104" s="65"/>
      <c r="C104" s="65" t="s">
        <v>92</v>
      </c>
      <c r="D104" s="66" t="s">
        <v>91</v>
      </c>
      <c r="E104" s="45">
        <v>83</v>
      </c>
      <c r="F104" s="67"/>
      <c r="G104" s="56"/>
      <c r="H104" s="58">
        <v>12.82</v>
      </c>
      <c r="I104" s="68">
        <v>83</v>
      </c>
      <c r="J104" s="58">
        <v>12.82</v>
      </c>
    </row>
    <row r="105" spans="1:21" ht="28.5">
      <c r="A105" s="69"/>
      <c r="B105" s="70"/>
      <c r="C105" s="70" t="s">
        <v>93</v>
      </c>
      <c r="D105" s="71" t="s">
        <v>94</v>
      </c>
      <c r="E105" s="72">
        <v>153.69</v>
      </c>
      <c r="F105" s="73"/>
      <c r="G105" s="74" t="s">
        <v>943</v>
      </c>
      <c r="H105" s="75">
        <v>1.7593047989999999</v>
      </c>
      <c r="I105" s="76"/>
      <c r="J105" s="75"/>
    </row>
    <row r="106" spans="1:21" ht="15">
      <c r="C106" s="77" t="s">
        <v>95</v>
      </c>
      <c r="G106" s="263">
        <v>62.010000000000005</v>
      </c>
      <c r="H106" s="263"/>
      <c r="I106" s="263">
        <v>62.010000000000005</v>
      </c>
      <c r="J106" s="263"/>
      <c r="O106" s="79">
        <v>62.010000000000005</v>
      </c>
      <c r="P106" s="79">
        <v>62.010000000000005</v>
      </c>
    </row>
    <row r="107" spans="1:21" ht="28.5">
      <c r="A107" s="64" t="s">
        <v>427</v>
      </c>
      <c r="B107" s="65" t="s">
        <v>966</v>
      </c>
      <c r="C107" s="65" t="s">
        <v>967</v>
      </c>
      <c r="D107" s="66" t="s">
        <v>388</v>
      </c>
      <c r="E107" s="45">
        <v>3.9500000000000001E-4</v>
      </c>
      <c r="F107" s="67">
        <v>30398.560000000001</v>
      </c>
      <c r="G107" s="56" t="s">
        <v>98</v>
      </c>
      <c r="H107" s="58">
        <v>12.01</v>
      </c>
      <c r="I107" s="68">
        <v>1</v>
      </c>
      <c r="J107" s="58">
        <v>12.01</v>
      </c>
      <c r="R107" s="47">
        <v>0</v>
      </c>
      <c r="S107" s="47">
        <v>0</v>
      </c>
      <c r="T107" s="47">
        <v>0</v>
      </c>
      <c r="U107" s="47">
        <v>0</v>
      </c>
    </row>
    <row r="108" spans="1:21">
      <c r="A108" s="81"/>
      <c r="B108" s="81"/>
      <c r="C108" s="82" t="s">
        <v>976</v>
      </c>
      <c r="D108" s="81"/>
      <c r="E108" s="81"/>
      <c r="F108" s="81"/>
      <c r="G108" s="81"/>
      <c r="H108" s="81"/>
      <c r="I108" s="81"/>
      <c r="J108" s="81"/>
    </row>
    <row r="109" spans="1:21" ht="15">
      <c r="C109" s="77" t="s">
        <v>95</v>
      </c>
      <c r="G109" s="263">
        <v>12.01</v>
      </c>
      <c r="H109" s="263"/>
      <c r="I109" s="263">
        <v>12.01</v>
      </c>
      <c r="J109" s="263"/>
      <c r="O109" s="47">
        <v>12.01</v>
      </c>
      <c r="P109" s="47">
        <v>12.01</v>
      </c>
    </row>
    <row r="110" spans="1:21" ht="42.75">
      <c r="A110" s="69" t="s">
        <v>431</v>
      </c>
      <c r="B110" s="70" t="s">
        <v>977</v>
      </c>
      <c r="C110" s="70" t="s">
        <v>978</v>
      </c>
      <c r="D110" s="71" t="s">
        <v>21</v>
      </c>
      <c r="E110" s="72">
        <v>0.79</v>
      </c>
      <c r="F110" s="73">
        <v>141.12</v>
      </c>
      <c r="G110" s="74" t="s">
        <v>98</v>
      </c>
      <c r="H110" s="75">
        <v>111.48</v>
      </c>
      <c r="I110" s="76">
        <v>1</v>
      </c>
      <c r="J110" s="75">
        <v>111.48</v>
      </c>
      <c r="R110" s="47">
        <v>0</v>
      </c>
      <c r="S110" s="47">
        <v>0</v>
      </c>
      <c r="T110" s="47">
        <v>0</v>
      </c>
      <c r="U110" s="47">
        <v>0</v>
      </c>
    </row>
    <row r="111" spans="1:21" ht="15">
      <c r="C111" s="77" t="s">
        <v>95</v>
      </c>
      <c r="G111" s="263">
        <v>111.48</v>
      </c>
      <c r="H111" s="263"/>
      <c r="I111" s="263">
        <v>111.48</v>
      </c>
      <c r="J111" s="263"/>
      <c r="O111" s="47">
        <v>111.48</v>
      </c>
      <c r="P111" s="47">
        <v>111.48</v>
      </c>
    </row>
    <row r="112" spans="1:21" ht="71.25">
      <c r="A112" s="64" t="s">
        <v>433</v>
      </c>
      <c r="B112" s="65" t="s">
        <v>979</v>
      </c>
      <c r="C112" s="65" t="s">
        <v>980</v>
      </c>
      <c r="D112" s="66" t="s">
        <v>965</v>
      </c>
      <c r="E112" s="45">
        <v>2.5000000000000001E-3</v>
      </c>
      <c r="F112" s="67"/>
      <c r="G112" s="56"/>
      <c r="H112" s="58"/>
      <c r="I112" s="68" t="s">
        <v>98</v>
      </c>
      <c r="J112" s="58"/>
      <c r="R112" s="47">
        <v>5.41</v>
      </c>
      <c r="S112" s="47">
        <v>5.41</v>
      </c>
      <c r="T112" s="47">
        <v>3.51</v>
      </c>
      <c r="U112" s="47">
        <v>3.51</v>
      </c>
    </row>
    <row r="113" spans="1:21" ht="28.5">
      <c r="A113" s="64"/>
      <c r="B113" s="65"/>
      <c r="C113" s="65" t="s">
        <v>88</v>
      </c>
      <c r="D113" s="66"/>
      <c r="E113" s="45"/>
      <c r="F113" s="67">
        <v>1162.25</v>
      </c>
      <c r="G113" s="56" t="s">
        <v>943</v>
      </c>
      <c r="H113" s="58">
        <v>4.21</v>
      </c>
      <c r="I113" s="68">
        <v>1</v>
      </c>
      <c r="J113" s="58">
        <v>4.21</v>
      </c>
      <c r="Q113" s="47">
        <v>4.21</v>
      </c>
    </row>
    <row r="114" spans="1:21" ht="28.5">
      <c r="A114" s="64"/>
      <c r="B114" s="65"/>
      <c r="C114" s="65" t="s">
        <v>89</v>
      </c>
      <c r="D114" s="66"/>
      <c r="E114" s="45"/>
      <c r="F114" s="67">
        <v>107.31</v>
      </c>
      <c r="G114" s="56" t="s">
        <v>944</v>
      </c>
      <c r="H114" s="58">
        <v>0.42</v>
      </c>
      <c r="I114" s="68">
        <v>1</v>
      </c>
      <c r="J114" s="58">
        <v>0.42</v>
      </c>
    </row>
    <row r="115" spans="1:21" ht="28.5">
      <c r="A115" s="64"/>
      <c r="B115" s="65"/>
      <c r="C115" s="65" t="s">
        <v>96</v>
      </c>
      <c r="D115" s="66"/>
      <c r="E115" s="45"/>
      <c r="F115" s="67">
        <v>5.13</v>
      </c>
      <c r="G115" s="56" t="s">
        <v>944</v>
      </c>
      <c r="H115" s="80">
        <v>0.02</v>
      </c>
      <c r="I115" s="68">
        <v>1</v>
      </c>
      <c r="J115" s="80">
        <v>0.02</v>
      </c>
      <c r="Q115" s="47">
        <v>0.02</v>
      </c>
    </row>
    <row r="116" spans="1:21" ht="14.25">
      <c r="A116" s="64"/>
      <c r="B116" s="65"/>
      <c r="C116" s="65" t="s">
        <v>97</v>
      </c>
      <c r="D116" s="66"/>
      <c r="E116" s="45"/>
      <c r="F116" s="67">
        <v>1088.73</v>
      </c>
      <c r="G116" s="56" t="s">
        <v>98</v>
      </c>
      <c r="H116" s="58">
        <v>2.72</v>
      </c>
      <c r="I116" s="68">
        <v>1</v>
      </c>
      <c r="J116" s="58">
        <v>2.72</v>
      </c>
    </row>
    <row r="117" spans="1:21" ht="14.25">
      <c r="A117" s="64"/>
      <c r="B117" s="65"/>
      <c r="C117" s="65" t="s">
        <v>90</v>
      </c>
      <c r="D117" s="66" t="s">
        <v>91</v>
      </c>
      <c r="E117" s="45">
        <v>128</v>
      </c>
      <c r="F117" s="67"/>
      <c r="G117" s="56"/>
      <c r="H117" s="58">
        <v>5.41</v>
      </c>
      <c r="I117" s="68">
        <v>128</v>
      </c>
      <c r="J117" s="58">
        <v>5.41</v>
      </c>
    </row>
    <row r="118" spans="1:21" ht="14.25">
      <c r="A118" s="64"/>
      <c r="B118" s="65"/>
      <c r="C118" s="65" t="s">
        <v>92</v>
      </c>
      <c r="D118" s="66" t="s">
        <v>91</v>
      </c>
      <c r="E118" s="45">
        <v>83</v>
      </c>
      <c r="F118" s="67"/>
      <c r="G118" s="56"/>
      <c r="H118" s="58">
        <v>3.51</v>
      </c>
      <c r="I118" s="68">
        <v>83</v>
      </c>
      <c r="J118" s="58">
        <v>3.51</v>
      </c>
    </row>
    <row r="119" spans="1:21" ht="28.5">
      <c r="A119" s="69"/>
      <c r="B119" s="70"/>
      <c r="C119" s="70" t="s">
        <v>93</v>
      </c>
      <c r="D119" s="71" t="s">
        <v>94</v>
      </c>
      <c r="E119" s="72">
        <v>132.97999999999999</v>
      </c>
      <c r="F119" s="73"/>
      <c r="G119" s="74" t="s">
        <v>943</v>
      </c>
      <c r="H119" s="75">
        <v>0.4817200499999999</v>
      </c>
      <c r="I119" s="76"/>
      <c r="J119" s="75"/>
    </row>
    <row r="120" spans="1:21" ht="15">
      <c r="C120" s="77" t="s">
        <v>95</v>
      </c>
      <c r="G120" s="263">
        <v>16.27</v>
      </c>
      <c r="H120" s="263"/>
      <c r="I120" s="263">
        <v>16.27</v>
      </c>
      <c r="J120" s="263"/>
      <c r="O120" s="79">
        <v>16.27</v>
      </c>
      <c r="P120" s="79">
        <v>16.27</v>
      </c>
    </row>
    <row r="121" spans="1:21" ht="28.5">
      <c r="A121" s="64" t="s">
        <v>726</v>
      </c>
      <c r="B121" s="65" t="s">
        <v>966</v>
      </c>
      <c r="C121" s="65" t="s">
        <v>967</v>
      </c>
      <c r="D121" s="66" t="s">
        <v>388</v>
      </c>
      <c r="E121" s="45">
        <v>1.25E-4</v>
      </c>
      <c r="F121" s="67">
        <v>30398.560000000001</v>
      </c>
      <c r="G121" s="56" t="s">
        <v>98</v>
      </c>
      <c r="H121" s="58">
        <v>3.8</v>
      </c>
      <c r="I121" s="68">
        <v>1</v>
      </c>
      <c r="J121" s="58">
        <v>3.8</v>
      </c>
      <c r="R121" s="47">
        <v>0</v>
      </c>
      <c r="S121" s="47">
        <v>0</v>
      </c>
      <c r="T121" s="47">
        <v>0</v>
      </c>
      <c r="U121" s="47">
        <v>0</v>
      </c>
    </row>
    <row r="122" spans="1:21">
      <c r="A122" s="81"/>
      <c r="B122" s="81"/>
      <c r="C122" s="82" t="s">
        <v>981</v>
      </c>
      <c r="D122" s="81"/>
      <c r="E122" s="81"/>
      <c r="F122" s="81"/>
      <c r="G122" s="81"/>
      <c r="H122" s="81"/>
      <c r="I122" s="81"/>
      <c r="J122" s="81"/>
    </row>
    <row r="123" spans="1:21" ht="15">
      <c r="C123" s="77" t="s">
        <v>95</v>
      </c>
      <c r="G123" s="263">
        <v>3.8</v>
      </c>
      <c r="H123" s="263"/>
      <c r="I123" s="263">
        <v>3.8</v>
      </c>
      <c r="J123" s="263"/>
      <c r="O123" s="47">
        <v>3.8</v>
      </c>
      <c r="P123" s="47">
        <v>3.8</v>
      </c>
    </row>
    <row r="124" spans="1:21" ht="42.75">
      <c r="A124" s="69" t="s">
        <v>728</v>
      </c>
      <c r="B124" s="70" t="s">
        <v>977</v>
      </c>
      <c r="C124" s="70" t="s">
        <v>978</v>
      </c>
      <c r="D124" s="71" t="s">
        <v>21</v>
      </c>
      <c r="E124" s="72">
        <v>0.25</v>
      </c>
      <c r="F124" s="73">
        <v>141.12</v>
      </c>
      <c r="G124" s="74" t="s">
        <v>98</v>
      </c>
      <c r="H124" s="75">
        <v>35.28</v>
      </c>
      <c r="I124" s="76">
        <v>1</v>
      </c>
      <c r="J124" s="75">
        <v>35.28</v>
      </c>
      <c r="R124" s="47">
        <v>0</v>
      </c>
      <c r="S124" s="47">
        <v>0</v>
      </c>
      <c r="T124" s="47">
        <v>0</v>
      </c>
      <c r="U124" s="47">
        <v>0</v>
      </c>
    </row>
    <row r="125" spans="1:21" ht="15">
      <c r="C125" s="77" t="s">
        <v>95</v>
      </c>
      <c r="G125" s="263">
        <v>35.28</v>
      </c>
      <c r="H125" s="263"/>
      <c r="I125" s="263">
        <v>35.28</v>
      </c>
      <c r="J125" s="263"/>
      <c r="O125" s="47">
        <v>35.28</v>
      </c>
      <c r="P125" s="47">
        <v>35.28</v>
      </c>
    </row>
    <row r="126" spans="1:21" ht="71.25">
      <c r="A126" s="64" t="s">
        <v>731</v>
      </c>
      <c r="B126" s="65" t="s">
        <v>982</v>
      </c>
      <c r="C126" s="65" t="s">
        <v>983</v>
      </c>
      <c r="D126" s="66" t="s">
        <v>965</v>
      </c>
      <c r="E126" s="45">
        <v>1.0800000000000001E-2</v>
      </c>
      <c r="F126" s="67"/>
      <c r="G126" s="56"/>
      <c r="H126" s="58"/>
      <c r="I126" s="68" t="s">
        <v>98</v>
      </c>
      <c r="J126" s="58"/>
      <c r="R126" s="47">
        <v>27.02</v>
      </c>
      <c r="S126" s="47">
        <v>27.02</v>
      </c>
      <c r="T126" s="47">
        <v>17.52</v>
      </c>
      <c r="U126" s="47">
        <v>17.52</v>
      </c>
    </row>
    <row r="127" spans="1:21" ht="28.5">
      <c r="A127" s="64"/>
      <c r="B127" s="65"/>
      <c r="C127" s="65" t="s">
        <v>88</v>
      </c>
      <c r="D127" s="66"/>
      <c r="E127" s="45"/>
      <c r="F127" s="67">
        <v>1343.25</v>
      </c>
      <c r="G127" s="56" t="s">
        <v>943</v>
      </c>
      <c r="H127" s="58">
        <v>21.02</v>
      </c>
      <c r="I127" s="68">
        <v>1</v>
      </c>
      <c r="J127" s="58">
        <v>21.02</v>
      </c>
      <c r="Q127" s="47">
        <v>21.02</v>
      </c>
    </row>
    <row r="128" spans="1:21" ht="28.5">
      <c r="A128" s="64"/>
      <c r="B128" s="65"/>
      <c r="C128" s="65" t="s">
        <v>89</v>
      </c>
      <c r="D128" s="66"/>
      <c r="E128" s="45"/>
      <c r="F128" s="67">
        <v>114.81</v>
      </c>
      <c r="G128" s="56" t="s">
        <v>944</v>
      </c>
      <c r="H128" s="58">
        <v>1.95</v>
      </c>
      <c r="I128" s="68">
        <v>1</v>
      </c>
      <c r="J128" s="58">
        <v>1.95</v>
      </c>
    </row>
    <row r="129" spans="1:21" ht="28.5">
      <c r="A129" s="64"/>
      <c r="B129" s="65"/>
      <c r="C129" s="65" t="s">
        <v>96</v>
      </c>
      <c r="D129" s="66"/>
      <c r="E129" s="45"/>
      <c r="F129" s="67">
        <v>5.54</v>
      </c>
      <c r="G129" s="56" t="s">
        <v>944</v>
      </c>
      <c r="H129" s="80">
        <v>0.09</v>
      </c>
      <c r="I129" s="68">
        <v>1</v>
      </c>
      <c r="J129" s="80">
        <v>0.09</v>
      </c>
      <c r="Q129" s="47">
        <v>0.09</v>
      </c>
    </row>
    <row r="130" spans="1:21" ht="14.25">
      <c r="A130" s="64"/>
      <c r="B130" s="65"/>
      <c r="C130" s="65" t="s">
        <v>97</v>
      </c>
      <c r="D130" s="66"/>
      <c r="E130" s="45"/>
      <c r="F130" s="67">
        <v>1625.51</v>
      </c>
      <c r="G130" s="56" t="s">
        <v>98</v>
      </c>
      <c r="H130" s="58">
        <v>17.559999999999999</v>
      </c>
      <c r="I130" s="68">
        <v>1</v>
      </c>
      <c r="J130" s="58">
        <v>17.559999999999999</v>
      </c>
    </row>
    <row r="131" spans="1:21" ht="14.25">
      <c r="A131" s="64"/>
      <c r="B131" s="65"/>
      <c r="C131" s="65" t="s">
        <v>90</v>
      </c>
      <c r="D131" s="66" t="s">
        <v>91</v>
      </c>
      <c r="E131" s="45">
        <v>128</v>
      </c>
      <c r="F131" s="67"/>
      <c r="G131" s="56"/>
      <c r="H131" s="58">
        <v>27.02</v>
      </c>
      <c r="I131" s="68">
        <v>128</v>
      </c>
      <c r="J131" s="58">
        <v>27.02</v>
      </c>
    </row>
    <row r="132" spans="1:21" ht="14.25">
      <c r="A132" s="64"/>
      <c r="B132" s="65"/>
      <c r="C132" s="65" t="s">
        <v>92</v>
      </c>
      <c r="D132" s="66" t="s">
        <v>91</v>
      </c>
      <c r="E132" s="45">
        <v>83</v>
      </c>
      <c r="F132" s="67"/>
      <c r="G132" s="56"/>
      <c r="H132" s="58">
        <v>17.52</v>
      </c>
      <c r="I132" s="68">
        <v>83</v>
      </c>
      <c r="J132" s="58">
        <v>17.52</v>
      </c>
    </row>
    <row r="133" spans="1:21" ht="28.5">
      <c r="A133" s="69"/>
      <c r="B133" s="70"/>
      <c r="C133" s="70" t="s">
        <v>93</v>
      </c>
      <c r="D133" s="71" t="s">
        <v>94</v>
      </c>
      <c r="E133" s="72">
        <v>153.69</v>
      </c>
      <c r="F133" s="73"/>
      <c r="G133" s="74" t="s">
        <v>943</v>
      </c>
      <c r="H133" s="75">
        <v>2.405125548</v>
      </c>
      <c r="I133" s="76"/>
      <c r="J133" s="75"/>
    </row>
    <row r="134" spans="1:21" ht="15">
      <c r="C134" s="77" t="s">
        <v>95</v>
      </c>
      <c r="G134" s="263">
        <v>85.07</v>
      </c>
      <c r="H134" s="263"/>
      <c r="I134" s="263">
        <v>85.07</v>
      </c>
      <c r="J134" s="263"/>
      <c r="O134" s="79">
        <v>85.07</v>
      </c>
      <c r="P134" s="79">
        <v>85.07</v>
      </c>
    </row>
    <row r="135" spans="1:21" ht="28.5">
      <c r="A135" s="64" t="s">
        <v>436</v>
      </c>
      <c r="B135" s="65" t="s">
        <v>966</v>
      </c>
      <c r="C135" s="65" t="s">
        <v>967</v>
      </c>
      <c r="D135" s="66" t="s">
        <v>388</v>
      </c>
      <c r="E135" s="45">
        <v>5.4000000000000001E-4</v>
      </c>
      <c r="F135" s="67">
        <v>30398.560000000001</v>
      </c>
      <c r="G135" s="56" t="s">
        <v>98</v>
      </c>
      <c r="H135" s="58">
        <v>16.420000000000002</v>
      </c>
      <c r="I135" s="68">
        <v>1</v>
      </c>
      <c r="J135" s="58">
        <v>16.420000000000002</v>
      </c>
      <c r="R135" s="47">
        <v>0</v>
      </c>
      <c r="S135" s="47">
        <v>0</v>
      </c>
      <c r="T135" s="47">
        <v>0</v>
      </c>
      <c r="U135" s="47">
        <v>0</v>
      </c>
    </row>
    <row r="136" spans="1:21">
      <c r="A136" s="81"/>
      <c r="B136" s="81"/>
      <c r="C136" s="82" t="s">
        <v>984</v>
      </c>
      <c r="D136" s="81"/>
      <c r="E136" s="81"/>
      <c r="F136" s="81"/>
      <c r="G136" s="81"/>
      <c r="H136" s="81"/>
      <c r="I136" s="81"/>
      <c r="J136" s="81"/>
    </row>
    <row r="137" spans="1:21" ht="15">
      <c r="C137" s="77" t="s">
        <v>95</v>
      </c>
      <c r="G137" s="263">
        <v>16.420000000000002</v>
      </c>
      <c r="H137" s="263"/>
      <c r="I137" s="263">
        <v>16.420000000000002</v>
      </c>
      <c r="J137" s="263"/>
      <c r="O137" s="47">
        <v>16.420000000000002</v>
      </c>
      <c r="P137" s="47">
        <v>16.420000000000002</v>
      </c>
    </row>
    <row r="138" spans="1:21" ht="42.75">
      <c r="A138" s="69" t="s">
        <v>440</v>
      </c>
      <c r="B138" s="70" t="s">
        <v>985</v>
      </c>
      <c r="C138" s="70" t="s">
        <v>986</v>
      </c>
      <c r="D138" s="71" t="s">
        <v>21</v>
      </c>
      <c r="E138" s="72">
        <v>1.08</v>
      </c>
      <c r="F138" s="73">
        <v>128.13</v>
      </c>
      <c r="G138" s="74" t="s">
        <v>98</v>
      </c>
      <c r="H138" s="75">
        <v>138.38</v>
      </c>
      <c r="I138" s="76">
        <v>1</v>
      </c>
      <c r="J138" s="75">
        <v>138.38</v>
      </c>
      <c r="R138" s="47">
        <v>0</v>
      </c>
      <c r="S138" s="47">
        <v>0</v>
      </c>
      <c r="T138" s="47">
        <v>0</v>
      </c>
      <c r="U138" s="47">
        <v>0</v>
      </c>
    </row>
    <row r="139" spans="1:21" ht="15">
      <c r="C139" s="77" t="s">
        <v>95</v>
      </c>
      <c r="G139" s="263">
        <v>138.38</v>
      </c>
      <c r="H139" s="263"/>
      <c r="I139" s="263">
        <v>138.38</v>
      </c>
      <c r="J139" s="263"/>
      <c r="O139" s="47">
        <v>138.38</v>
      </c>
      <c r="P139" s="47">
        <v>138.38</v>
      </c>
    </row>
    <row r="140" spans="1:21" ht="71.25">
      <c r="A140" s="64" t="s">
        <v>446</v>
      </c>
      <c r="B140" s="65" t="s">
        <v>987</v>
      </c>
      <c r="C140" s="65" t="s">
        <v>988</v>
      </c>
      <c r="D140" s="66" t="s">
        <v>965</v>
      </c>
      <c r="E140" s="45">
        <v>0.23230000000000001</v>
      </c>
      <c r="F140" s="67"/>
      <c r="G140" s="56"/>
      <c r="H140" s="58"/>
      <c r="I140" s="68" t="s">
        <v>98</v>
      </c>
      <c r="J140" s="58"/>
      <c r="R140" s="47">
        <v>503.17</v>
      </c>
      <c r="S140" s="47">
        <v>503.17</v>
      </c>
      <c r="T140" s="47">
        <v>326.27</v>
      </c>
      <c r="U140" s="47">
        <v>326.27</v>
      </c>
    </row>
    <row r="141" spans="1:21" ht="28.5">
      <c r="A141" s="64"/>
      <c r="B141" s="65"/>
      <c r="C141" s="65" t="s">
        <v>88</v>
      </c>
      <c r="D141" s="66"/>
      <c r="E141" s="45"/>
      <c r="F141" s="67">
        <v>1162.25</v>
      </c>
      <c r="G141" s="56" t="s">
        <v>943</v>
      </c>
      <c r="H141" s="58">
        <v>391.22</v>
      </c>
      <c r="I141" s="68">
        <v>1</v>
      </c>
      <c r="J141" s="58">
        <v>391.22</v>
      </c>
      <c r="Q141" s="47">
        <v>391.22</v>
      </c>
    </row>
    <row r="142" spans="1:21" ht="28.5">
      <c r="A142" s="64"/>
      <c r="B142" s="65"/>
      <c r="C142" s="65" t="s">
        <v>89</v>
      </c>
      <c r="D142" s="66"/>
      <c r="E142" s="45"/>
      <c r="F142" s="67">
        <v>107.31</v>
      </c>
      <c r="G142" s="56" t="s">
        <v>944</v>
      </c>
      <c r="H142" s="58">
        <v>39.26</v>
      </c>
      <c r="I142" s="68">
        <v>1</v>
      </c>
      <c r="J142" s="58">
        <v>39.26</v>
      </c>
    </row>
    <row r="143" spans="1:21" ht="28.5">
      <c r="A143" s="64"/>
      <c r="B143" s="65"/>
      <c r="C143" s="65" t="s">
        <v>96</v>
      </c>
      <c r="D143" s="66"/>
      <c r="E143" s="45"/>
      <c r="F143" s="67">
        <v>5.13</v>
      </c>
      <c r="G143" s="56" t="s">
        <v>944</v>
      </c>
      <c r="H143" s="80">
        <v>1.88</v>
      </c>
      <c r="I143" s="68">
        <v>1</v>
      </c>
      <c r="J143" s="80">
        <v>1.88</v>
      </c>
      <c r="Q143" s="47">
        <v>1.88</v>
      </c>
    </row>
    <row r="144" spans="1:21" ht="14.25">
      <c r="A144" s="64"/>
      <c r="B144" s="65"/>
      <c r="C144" s="65" t="s">
        <v>97</v>
      </c>
      <c r="D144" s="66"/>
      <c r="E144" s="45"/>
      <c r="F144" s="67">
        <v>1088.73</v>
      </c>
      <c r="G144" s="56" t="s">
        <v>98</v>
      </c>
      <c r="H144" s="58">
        <v>252.91</v>
      </c>
      <c r="I144" s="68">
        <v>1</v>
      </c>
      <c r="J144" s="58">
        <v>252.91</v>
      </c>
    </row>
    <row r="145" spans="1:21" ht="14.25">
      <c r="A145" s="64"/>
      <c r="B145" s="65"/>
      <c r="C145" s="65" t="s">
        <v>90</v>
      </c>
      <c r="D145" s="66" t="s">
        <v>91</v>
      </c>
      <c r="E145" s="45">
        <v>128</v>
      </c>
      <c r="F145" s="67"/>
      <c r="G145" s="56"/>
      <c r="H145" s="58">
        <v>503.17</v>
      </c>
      <c r="I145" s="68">
        <v>128</v>
      </c>
      <c r="J145" s="58">
        <v>503.17</v>
      </c>
    </row>
    <row r="146" spans="1:21" ht="14.25">
      <c r="A146" s="64"/>
      <c r="B146" s="65"/>
      <c r="C146" s="65" t="s">
        <v>92</v>
      </c>
      <c r="D146" s="66" t="s">
        <v>91</v>
      </c>
      <c r="E146" s="45">
        <v>83</v>
      </c>
      <c r="F146" s="67"/>
      <c r="G146" s="56"/>
      <c r="H146" s="58">
        <v>326.27</v>
      </c>
      <c r="I146" s="68">
        <v>83</v>
      </c>
      <c r="J146" s="58">
        <v>326.27</v>
      </c>
    </row>
    <row r="147" spans="1:21" ht="28.5">
      <c r="A147" s="69"/>
      <c r="B147" s="70"/>
      <c r="C147" s="70" t="s">
        <v>93</v>
      </c>
      <c r="D147" s="71" t="s">
        <v>94</v>
      </c>
      <c r="E147" s="72">
        <v>132.97999999999999</v>
      </c>
      <c r="F147" s="73"/>
      <c r="G147" s="74" t="s">
        <v>943</v>
      </c>
      <c r="H147" s="75">
        <v>44.761427045999994</v>
      </c>
      <c r="I147" s="76"/>
      <c r="J147" s="75"/>
    </row>
    <row r="148" spans="1:21" ht="15">
      <c r="C148" s="77" t="s">
        <v>95</v>
      </c>
      <c r="G148" s="263">
        <v>1512.83</v>
      </c>
      <c r="H148" s="263"/>
      <c r="I148" s="263">
        <v>1512.83</v>
      </c>
      <c r="J148" s="263"/>
      <c r="O148" s="79">
        <v>1512.83</v>
      </c>
      <c r="P148" s="79">
        <v>1512.83</v>
      </c>
    </row>
    <row r="149" spans="1:21" ht="28.5">
      <c r="A149" s="64" t="s">
        <v>744</v>
      </c>
      <c r="B149" s="65" t="s">
        <v>966</v>
      </c>
      <c r="C149" s="65" t="s">
        <v>967</v>
      </c>
      <c r="D149" s="66" t="s">
        <v>388</v>
      </c>
      <c r="E149" s="45">
        <v>1.1615E-2</v>
      </c>
      <c r="F149" s="67">
        <v>30398.560000000001</v>
      </c>
      <c r="G149" s="56" t="s">
        <v>98</v>
      </c>
      <c r="H149" s="58">
        <v>353.08</v>
      </c>
      <c r="I149" s="68">
        <v>1</v>
      </c>
      <c r="J149" s="58">
        <v>353.08</v>
      </c>
      <c r="R149" s="47">
        <v>0</v>
      </c>
      <c r="S149" s="47">
        <v>0</v>
      </c>
      <c r="T149" s="47">
        <v>0</v>
      </c>
      <c r="U149" s="47">
        <v>0</v>
      </c>
    </row>
    <row r="150" spans="1:21">
      <c r="A150" s="81"/>
      <c r="B150" s="81"/>
      <c r="C150" s="82" t="s">
        <v>989</v>
      </c>
      <c r="D150" s="81"/>
      <c r="E150" s="81"/>
      <c r="F150" s="81"/>
      <c r="G150" s="81"/>
      <c r="H150" s="81"/>
      <c r="I150" s="81"/>
      <c r="J150" s="81"/>
    </row>
    <row r="151" spans="1:21" ht="15">
      <c r="C151" s="77" t="s">
        <v>95</v>
      </c>
      <c r="G151" s="263">
        <v>353.08</v>
      </c>
      <c r="H151" s="263"/>
      <c r="I151" s="263">
        <v>353.08</v>
      </c>
      <c r="J151" s="263"/>
      <c r="O151" s="47">
        <v>353.08</v>
      </c>
      <c r="P151" s="47">
        <v>353.08</v>
      </c>
    </row>
    <row r="152" spans="1:21" ht="42.75">
      <c r="A152" s="69" t="s">
        <v>453</v>
      </c>
      <c r="B152" s="70" t="s">
        <v>990</v>
      </c>
      <c r="C152" s="70" t="s">
        <v>991</v>
      </c>
      <c r="D152" s="71" t="s">
        <v>21</v>
      </c>
      <c r="E152" s="72">
        <v>23.23</v>
      </c>
      <c r="F152" s="73">
        <v>145.11000000000001</v>
      </c>
      <c r="G152" s="74" t="s">
        <v>98</v>
      </c>
      <c r="H152" s="75">
        <v>3370.91</v>
      </c>
      <c r="I152" s="76">
        <v>1</v>
      </c>
      <c r="J152" s="75">
        <v>3370.91</v>
      </c>
      <c r="R152" s="47">
        <v>0</v>
      </c>
      <c r="S152" s="47">
        <v>0</v>
      </c>
      <c r="T152" s="47">
        <v>0</v>
      </c>
      <c r="U152" s="47">
        <v>0</v>
      </c>
    </row>
    <row r="153" spans="1:21" ht="15">
      <c r="C153" s="77" t="s">
        <v>95</v>
      </c>
      <c r="G153" s="263">
        <v>3370.91</v>
      </c>
      <c r="H153" s="263"/>
      <c r="I153" s="263">
        <v>3370.91</v>
      </c>
      <c r="J153" s="263"/>
      <c r="O153" s="47">
        <v>3370.91</v>
      </c>
      <c r="P153" s="47">
        <v>3370.91</v>
      </c>
    </row>
    <row r="154" spans="1:21" ht="42.75">
      <c r="A154" s="69" t="s">
        <v>455</v>
      </c>
      <c r="B154" s="70" t="s">
        <v>992</v>
      </c>
      <c r="C154" s="70" t="s">
        <v>993</v>
      </c>
      <c r="D154" s="71" t="s">
        <v>973</v>
      </c>
      <c r="E154" s="72">
        <v>1</v>
      </c>
      <c r="F154" s="73">
        <v>69.7</v>
      </c>
      <c r="G154" s="74" t="s">
        <v>98</v>
      </c>
      <c r="H154" s="75">
        <v>69.7</v>
      </c>
      <c r="I154" s="76">
        <v>1</v>
      </c>
      <c r="J154" s="75">
        <v>69.7</v>
      </c>
      <c r="R154" s="47">
        <v>0</v>
      </c>
      <c r="S154" s="47">
        <v>0</v>
      </c>
      <c r="T154" s="47">
        <v>0</v>
      </c>
      <c r="U154" s="47">
        <v>0</v>
      </c>
    </row>
    <row r="155" spans="1:21" ht="15">
      <c r="C155" s="77" t="s">
        <v>95</v>
      </c>
      <c r="G155" s="263">
        <v>69.7</v>
      </c>
      <c r="H155" s="263"/>
      <c r="I155" s="263">
        <v>69.7</v>
      </c>
      <c r="J155" s="263"/>
      <c r="O155" s="47">
        <v>69.7</v>
      </c>
      <c r="P155" s="47">
        <v>69.7</v>
      </c>
    </row>
    <row r="156" spans="1:21" ht="71.25">
      <c r="A156" s="64" t="s">
        <v>456</v>
      </c>
      <c r="B156" s="65" t="s">
        <v>994</v>
      </c>
      <c r="C156" s="65" t="s">
        <v>995</v>
      </c>
      <c r="D156" s="66" t="s">
        <v>965</v>
      </c>
      <c r="E156" s="45">
        <v>2.3999999999999998E-3</v>
      </c>
      <c r="F156" s="67"/>
      <c r="G156" s="56"/>
      <c r="H156" s="58"/>
      <c r="I156" s="68" t="s">
        <v>98</v>
      </c>
      <c r="J156" s="58"/>
      <c r="R156" s="47">
        <v>3.9</v>
      </c>
      <c r="S156" s="47">
        <v>3.9</v>
      </c>
      <c r="T156" s="47">
        <v>2.5299999999999998</v>
      </c>
      <c r="U156" s="47">
        <v>2.5299999999999998</v>
      </c>
    </row>
    <row r="157" spans="1:21" ht="28.5">
      <c r="A157" s="64"/>
      <c r="B157" s="65"/>
      <c r="C157" s="65" t="s">
        <v>88</v>
      </c>
      <c r="D157" s="66"/>
      <c r="E157" s="45"/>
      <c r="F157" s="67">
        <v>874.52</v>
      </c>
      <c r="G157" s="56" t="s">
        <v>943</v>
      </c>
      <c r="H157" s="58">
        <v>3.04</v>
      </c>
      <c r="I157" s="68">
        <v>1</v>
      </c>
      <c r="J157" s="58">
        <v>3.04</v>
      </c>
      <c r="Q157" s="47">
        <v>3.04</v>
      </c>
    </row>
    <row r="158" spans="1:21" ht="28.5">
      <c r="A158" s="64"/>
      <c r="B158" s="65"/>
      <c r="C158" s="65" t="s">
        <v>89</v>
      </c>
      <c r="D158" s="66"/>
      <c r="E158" s="45"/>
      <c r="F158" s="67">
        <v>112.14</v>
      </c>
      <c r="G158" s="56" t="s">
        <v>944</v>
      </c>
      <c r="H158" s="58">
        <v>0.42</v>
      </c>
      <c r="I158" s="68">
        <v>1</v>
      </c>
      <c r="J158" s="58">
        <v>0.42</v>
      </c>
    </row>
    <row r="159" spans="1:21" ht="28.5">
      <c r="A159" s="64"/>
      <c r="B159" s="65"/>
      <c r="C159" s="65" t="s">
        <v>96</v>
      </c>
      <c r="D159" s="66"/>
      <c r="E159" s="45"/>
      <c r="F159" s="67">
        <v>3.78</v>
      </c>
      <c r="G159" s="56" t="s">
        <v>944</v>
      </c>
      <c r="H159" s="80">
        <v>0.01</v>
      </c>
      <c r="I159" s="68">
        <v>1</v>
      </c>
      <c r="J159" s="80">
        <v>0.01</v>
      </c>
      <c r="Q159" s="47">
        <v>0.01</v>
      </c>
    </row>
    <row r="160" spans="1:21" ht="14.25">
      <c r="A160" s="64"/>
      <c r="B160" s="65"/>
      <c r="C160" s="65" t="s">
        <v>97</v>
      </c>
      <c r="D160" s="66"/>
      <c r="E160" s="45"/>
      <c r="F160" s="67">
        <v>580.82000000000005</v>
      </c>
      <c r="G160" s="56" t="s">
        <v>98</v>
      </c>
      <c r="H160" s="58">
        <v>1.39</v>
      </c>
      <c r="I160" s="68">
        <v>1</v>
      </c>
      <c r="J160" s="58">
        <v>1.39</v>
      </c>
    </row>
    <row r="161" spans="1:21" ht="14.25">
      <c r="A161" s="64"/>
      <c r="B161" s="65"/>
      <c r="C161" s="65" t="s">
        <v>90</v>
      </c>
      <c r="D161" s="66" t="s">
        <v>91</v>
      </c>
      <c r="E161" s="45">
        <v>128</v>
      </c>
      <c r="F161" s="67"/>
      <c r="G161" s="56"/>
      <c r="H161" s="58">
        <v>3.9</v>
      </c>
      <c r="I161" s="68">
        <v>128</v>
      </c>
      <c r="J161" s="58">
        <v>3.9</v>
      </c>
    </row>
    <row r="162" spans="1:21" ht="14.25">
      <c r="A162" s="64"/>
      <c r="B162" s="65"/>
      <c r="C162" s="65" t="s">
        <v>92</v>
      </c>
      <c r="D162" s="66" t="s">
        <v>91</v>
      </c>
      <c r="E162" s="45">
        <v>83</v>
      </c>
      <c r="F162" s="67"/>
      <c r="G162" s="56"/>
      <c r="H162" s="58">
        <v>2.5299999999999998</v>
      </c>
      <c r="I162" s="68">
        <v>83</v>
      </c>
      <c r="J162" s="58">
        <v>2.5299999999999998</v>
      </c>
    </row>
    <row r="163" spans="1:21" ht="28.5">
      <c r="A163" s="69"/>
      <c r="B163" s="70"/>
      <c r="C163" s="70" t="s">
        <v>93</v>
      </c>
      <c r="D163" s="71" t="s">
        <v>94</v>
      </c>
      <c r="E163" s="72">
        <v>100.06</v>
      </c>
      <c r="F163" s="73"/>
      <c r="G163" s="74" t="s">
        <v>943</v>
      </c>
      <c r="H163" s="75">
        <v>0.34796865599999999</v>
      </c>
      <c r="I163" s="76"/>
      <c r="J163" s="75"/>
    </row>
    <row r="164" spans="1:21" ht="15">
      <c r="C164" s="77" t="s">
        <v>95</v>
      </c>
      <c r="G164" s="263">
        <v>11.28</v>
      </c>
      <c r="H164" s="263"/>
      <c r="I164" s="263">
        <v>11.28</v>
      </c>
      <c r="J164" s="263"/>
      <c r="O164" s="79">
        <v>11.28</v>
      </c>
      <c r="P164" s="79">
        <v>11.28</v>
      </c>
    </row>
    <row r="165" spans="1:21" ht="28.5">
      <c r="A165" s="64" t="s">
        <v>457</v>
      </c>
      <c r="B165" s="65" t="s">
        <v>966</v>
      </c>
      <c r="C165" s="65" t="s">
        <v>967</v>
      </c>
      <c r="D165" s="66" t="s">
        <v>388</v>
      </c>
      <c r="E165" s="45">
        <v>1.2E-4</v>
      </c>
      <c r="F165" s="67">
        <v>30398.560000000001</v>
      </c>
      <c r="G165" s="56" t="s">
        <v>98</v>
      </c>
      <c r="H165" s="58">
        <v>3.65</v>
      </c>
      <c r="I165" s="68">
        <v>1</v>
      </c>
      <c r="J165" s="58">
        <v>3.65</v>
      </c>
      <c r="R165" s="47">
        <v>0</v>
      </c>
      <c r="S165" s="47">
        <v>0</v>
      </c>
      <c r="T165" s="47">
        <v>0</v>
      </c>
      <c r="U165" s="47">
        <v>0</v>
      </c>
    </row>
    <row r="166" spans="1:21">
      <c r="A166" s="81"/>
      <c r="B166" s="81"/>
      <c r="C166" s="82" t="s">
        <v>996</v>
      </c>
      <c r="D166" s="81"/>
      <c r="E166" s="81"/>
      <c r="F166" s="81"/>
      <c r="G166" s="81"/>
      <c r="H166" s="81"/>
      <c r="I166" s="81"/>
      <c r="J166" s="81"/>
    </row>
    <row r="167" spans="1:21" ht="15">
      <c r="C167" s="77" t="s">
        <v>95</v>
      </c>
      <c r="G167" s="263">
        <v>3.65</v>
      </c>
      <c r="H167" s="263"/>
      <c r="I167" s="263">
        <v>3.65</v>
      </c>
      <c r="J167" s="263"/>
      <c r="O167" s="47">
        <v>3.65</v>
      </c>
      <c r="P167" s="47">
        <v>3.65</v>
      </c>
    </row>
    <row r="168" spans="1:21" ht="57">
      <c r="A168" s="69" t="s">
        <v>754</v>
      </c>
      <c r="B168" s="70" t="s">
        <v>997</v>
      </c>
      <c r="C168" s="70" t="s">
        <v>998</v>
      </c>
      <c r="D168" s="71" t="s">
        <v>21</v>
      </c>
      <c r="E168" s="72">
        <v>0.24</v>
      </c>
      <c r="F168" s="73">
        <v>142.99</v>
      </c>
      <c r="G168" s="74" t="s">
        <v>98</v>
      </c>
      <c r="H168" s="75">
        <v>34.32</v>
      </c>
      <c r="I168" s="76">
        <v>1</v>
      </c>
      <c r="J168" s="75">
        <v>34.32</v>
      </c>
      <c r="R168" s="47">
        <v>0</v>
      </c>
      <c r="S168" s="47">
        <v>0</v>
      </c>
      <c r="T168" s="47">
        <v>0</v>
      </c>
      <c r="U168" s="47">
        <v>0</v>
      </c>
    </row>
    <row r="169" spans="1:21" ht="15">
      <c r="C169" s="77" t="s">
        <v>95</v>
      </c>
      <c r="G169" s="263">
        <v>34.32</v>
      </c>
      <c r="H169" s="263"/>
      <c r="I169" s="263">
        <v>34.32</v>
      </c>
      <c r="J169" s="263"/>
      <c r="O169" s="47">
        <v>34.32</v>
      </c>
      <c r="P169" s="47">
        <v>34.32</v>
      </c>
    </row>
    <row r="170" spans="1:21" ht="42.75">
      <c r="A170" s="69" t="s">
        <v>461</v>
      </c>
      <c r="B170" s="70" t="s">
        <v>999</v>
      </c>
      <c r="C170" s="70" t="s">
        <v>1000</v>
      </c>
      <c r="D170" s="71" t="s">
        <v>973</v>
      </c>
      <c r="E170" s="72">
        <v>5</v>
      </c>
      <c r="F170" s="73">
        <v>317.75</v>
      </c>
      <c r="G170" s="74" t="s">
        <v>98</v>
      </c>
      <c r="H170" s="75">
        <v>1588.75</v>
      </c>
      <c r="I170" s="76">
        <v>1</v>
      </c>
      <c r="J170" s="75">
        <v>1588.75</v>
      </c>
      <c r="R170" s="47">
        <v>0</v>
      </c>
      <c r="S170" s="47">
        <v>0</v>
      </c>
      <c r="T170" s="47">
        <v>0</v>
      </c>
      <c r="U170" s="47">
        <v>0</v>
      </c>
    </row>
    <row r="171" spans="1:21" ht="15">
      <c r="C171" s="77" t="s">
        <v>95</v>
      </c>
      <c r="G171" s="263">
        <v>1588.75</v>
      </c>
      <c r="H171" s="263"/>
      <c r="I171" s="263">
        <v>1588.75</v>
      </c>
      <c r="J171" s="263"/>
      <c r="O171" s="47">
        <v>1588.75</v>
      </c>
      <c r="P171" s="47">
        <v>1588.75</v>
      </c>
    </row>
    <row r="172" spans="1:21" ht="71.25">
      <c r="A172" s="64" t="s">
        <v>464</v>
      </c>
      <c r="B172" s="65" t="s">
        <v>1001</v>
      </c>
      <c r="C172" s="65" t="s">
        <v>1002</v>
      </c>
      <c r="D172" s="66" t="s">
        <v>965</v>
      </c>
      <c r="E172" s="45">
        <v>0.85799999999999998</v>
      </c>
      <c r="F172" s="67"/>
      <c r="G172" s="56"/>
      <c r="H172" s="58"/>
      <c r="I172" s="68" t="s">
        <v>98</v>
      </c>
      <c r="J172" s="58"/>
      <c r="R172" s="47">
        <v>1132.1600000000001</v>
      </c>
      <c r="S172" s="47">
        <v>1132.1600000000001</v>
      </c>
      <c r="T172" s="47">
        <v>734.14</v>
      </c>
      <c r="U172" s="47">
        <v>734.14</v>
      </c>
    </row>
    <row r="173" spans="1:21" ht="28.5">
      <c r="A173" s="64"/>
      <c r="B173" s="65"/>
      <c r="C173" s="65" t="s">
        <v>88</v>
      </c>
      <c r="D173" s="66"/>
      <c r="E173" s="45"/>
      <c r="F173" s="67">
        <v>706.89</v>
      </c>
      <c r="G173" s="56" t="s">
        <v>943</v>
      </c>
      <c r="H173" s="58">
        <v>878.84</v>
      </c>
      <c r="I173" s="68">
        <v>1</v>
      </c>
      <c r="J173" s="58">
        <v>878.84</v>
      </c>
      <c r="Q173" s="47">
        <v>878.84</v>
      </c>
    </row>
    <row r="174" spans="1:21" ht="28.5">
      <c r="A174" s="64"/>
      <c r="B174" s="65"/>
      <c r="C174" s="65" t="s">
        <v>89</v>
      </c>
      <c r="D174" s="66"/>
      <c r="E174" s="45"/>
      <c r="F174" s="67">
        <v>117.24</v>
      </c>
      <c r="G174" s="56" t="s">
        <v>944</v>
      </c>
      <c r="H174" s="58">
        <v>158.43</v>
      </c>
      <c r="I174" s="68">
        <v>1</v>
      </c>
      <c r="J174" s="58">
        <v>158.43</v>
      </c>
    </row>
    <row r="175" spans="1:21" ht="28.5">
      <c r="A175" s="64"/>
      <c r="B175" s="65"/>
      <c r="C175" s="65" t="s">
        <v>96</v>
      </c>
      <c r="D175" s="66"/>
      <c r="E175" s="45"/>
      <c r="F175" s="67">
        <v>4.1900000000000004</v>
      </c>
      <c r="G175" s="56" t="s">
        <v>944</v>
      </c>
      <c r="H175" s="80">
        <v>5.66</v>
      </c>
      <c r="I175" s="68">
        <v>1</v>
      </c>
      <c r="J175" s="80">
        <v>5.66</v>
      </c>
      <c r="Q175" s="47">
        <v>5.66</v>
      </c>
    </row>
    <row r="176" spans="1:21" ht="14.25">
      <c r="A176" s="64"/>
      <c r="B176" s="65"/>
      <c r="C176" s="65" t="s">
        <v>97</v>
      </c>
      <c r="D176" s="66"/>
      <c r="E176" s="45"/>
      <c r="F176" s="67">
        <v>577.76</v>
      </c>
      <c r="G176" s="56" t="s">
        <v>98</v>
      </c>
      <c r="H176" s="58">
        <v>495.72</v>
      </c>
      <c r="I176" s="68">
        <v>1</v>
      </c>
      <c r="J176" s="58">
        <v>495.72</v>
      </c>
    </row>
    <row r="177" spans="1:21" ht="14.25">
      <c r="A177" s="64"/>
      <c r="B177" s="65"/>
      <c r="C177" s="65" t="s">
        <v>90</v>
      </c>
      <c r="D177" s="66" t="s">
        <v>91</v>
      </c>
      <c r="E177" s="45">
        <v>128</v>
      </c>
      <c r="F177" s="67"/>
      <c r="G177" s="56"/>
      <c r="H177" s="58">
        <v>1132.1600000000001</v>
      </c>
      <c r="I177" s="68">
        <v>128</v>
      </c>
      <c r="J177" s="58">
        <v>1132.1600000000001</v>
      </c>
    </row>
    <row r="178" spans="1:21" ht="14.25">
      <c r="A178" s="64"/>
      <c r="B178" s="65"/>
      <c r="C178" s="65" t="s">
        <v>92</v>
      </c>
      <c r="D178" s="66" t="s">
        <v>91</v>
      </c>
      <c r="E178" s="45">
        <v>83</v>
      </c>
      <c r="F178" s="67"/>
      <c r="G178" s="56"/>
      <c r="H178" s="58">
        <v>734.14</v>
      </c>
      <c r="I178" s="68">
        <v>83</v>
      </c>
      <c r="J178" s="58">
        <v>734.14</v>
      </c>
    </row>
    <row r="179" spans="1:21" ht="28.5">
      <c r="A179" s="69"/>
      <c r="B179" s="70"/>
      <c r="C179" s="70" t="s">
        <v>93</v>
      </c>
      <c r="D179" s="71" t="s">
        <v>94</v>
      </c>
      <c r="E179" s="72">
        <v>80.88</v>
      </c>
      <c r="F179" s="73"/>
      <c r="G179" s="74" t="s">
        <v>943</v>
      </c>
      <c r="H179" s="75">
        <v>100.55341295999997</v>
      </c>
      <c r="I179" s="76"/>
      <c r="J179" s="75"/>
    </row>
    <row r="180" spans="1:21" ht="15">
      <c r="C180" s="77" t="s">
        <v>95</v>
      </c>
      <c r="G180" s="263">
        <v>3399.29</v>
      </c>
      <c r="H180" s="263"/>
      <c r="I180" s="263">
        <v>3399.29</v>
      </c>
      <c r="J180" s="263"/>
      <c r="O180" s="79">
        <v>3399.29</v>
      </c>
      <c r="P180" s="79">
        <v>3399.29</v>
      </c>
    </row>
    <row r="181" spans="1:21" ht="28.5">
      <c r="A181" s="64" t="s">
        <v>465</v>
      </c>
      <c r="B181" s="65" t="s">
        <v>966</v>
      </c>
      <c r="C181" s="65" t="s">
        <v>967</v>
      </c>
      <c r="D181" s="66" t="s">
        <v>388</v>
      </c>
      <c r="E181" s="45">
        <v>4.2900000000000001E-2</v>
      </c>
      <c r="F181" s="67">
        <v>30398.560000000001</v>
      </c>
      <c r="G181" s="56" t="s">
        <v>98</v>
      </c>
      <c r="H181" s="58">
        <v>1304.0999999999999</v>
      </c>
      <c r="I181" s="68">
        <v>1</v>
      </c>
      <c r="J181" s="58">
        <v>1304.0999999999999</v>
      </c>
      <c r="R181" s="47">
        <v>0</v>
      </c>
      <c r="S181" s="47">
        <v>0</v>
      </c>
      <c r="T181" s="47">
        <v>0</v>
      </c>
      <c r="U181" s="47">
        <v>0</v>
      </c>
    </row>
    <row r="182" spans="1:21">
      <c r="A182" s="81"/>
      <c r="B182" s="81"/>
      <c r="C182" s="82" t="s">
        <v>1003</v>
      </c>
      <c r="D182" s="81"/>
      <c r="E182" s="81"/>
      <c r="F182" s="81"/>
      <c r="G182" s="81"/>
      <c r="H182" s="81"/>
      <c r="I182" s="81"/>
      <c r="J182" s="81"/>
    </row>
    <row r="183" spans="1:21" ht="15">
      <c r="C183" s="77" t="s">
        <v>95</v>
      </c>
      <c r="G183" s="263">
        <v>1304.0999999999999</v>
      </c>
      <c r="H183" s="263"/>
      <c r="I183" s="263">
        <v>1304.0999999999999</v>
      </c>
      <c r="J183" s="263"/>
      <c r="O183" s="47">
        <v>1304.0999999999999</v>
      </c>
      <c r="P183" s="47">
        <v>1304.0999999999999</v>
      </c>
    </row>
    <row r="184" spans="1:21" ht="42.75">
      <c r="A184" s="69" t="s">
        <v>468</v>
      </c>
      <c r="B184" s="70" t="s">
        <v>1004</v>
      </c>
      <c r="C184" s="70" t="s">
        <v>1005</v>
      </c>
      <c r="D184" s="71" t="s">
        <v>21</v>
      </c>
      <c r="E184" s="72">
        <v>85.8</v>
      </c>
      <c r="F184" s="73">
        <v>151.83000000000001</v>
      </c>
      <c r="G184" s="74" t="s">
        <v>98</v>
      </c>
      <c r="H184" s="75">
        <v>13027.01</v>
      </c>
      <c r="I184" s="76">
        <v>1</v>
      </c>
      <c r="J184" s="75">
        <v>13027.01</v>
      </c>
      <c r="R184" s="47">
        <v>0</v>
      </c>
      <c r="S184" s="47">
        <v>0</v>
      </c>
      <c r="T184" s="47">
        <v>0</v>
      </c>
      <c r="U184" s="47">
        <v>0</v>
      </c>
    </row>
    <row r="185" spans="1:21" ht="15">
      <c r="C185" s="77" t="s">
        <v>95</v>
      </c>
      <c r="G185" s="263">
        <v>13027.01</v>
      </c>
      <c r="H185" s="263"/>
      <c r="I185" s="263">
        <v>13027.01</v>
      </c>
      <c r="J185" s="263"/>
      <c r="O185" s="47">
        <v>13027.01</v>
      </c>
      <c r="P185" s="47">
        <v>13027.01</v>
      </c>
    </row>
    <row r="186" spans="1:21" ht="71.25">
      <c r="A186" s="64" t="s">
        <v>475</v>
      </c>
      <c r="B186" s="65" t="s">
        <v>1006</v>
      </c>
      <c r="C186" s="65" t="s">
        <v>1007</v>
      </c>
      <c r="D186" s="66" t="s">
        <v>965</v>
      </c>
      <c r="E186" s="45">
        <v>7.1999999999999998E-3</v>
      </c>
      <c r="F186" s="67"/>
      <c r="G186" s="56"/>
      <c r="H186" s="58"/>
      <c r="I186" s="68" t="s">
        <v>98</v>
      </c>
      <c r="J186" s="58"/>
      <c r="R186" s="47">
        <v>8.76</v>
      </c>
      <c r="S186" s="47">
        <v>8.76</v>
      </c>
      <c r="T186" s="47">
        <v>5.68</v>
      </c>
      <c r="U186" s="47">
        <v>5.68</v>
      </c>
    </row>
    <row r="187" spans="1:21" ht="28.5">
      <c r="A187" s="64"/>
      <c r="B187" s="65"/>
      <c r="C187" s="65" t="s">
        <v>88</v>
      </c>
      <c r="D187" s="66"/>
      <c r="E187" s="45"/>
      <c r="F187" s="67">
        <v>650.69000000000005</v>
      </c>
      <c r="G187" s="56" t="s">
        <v>943</v>
      </c>
      <c r="H187" s="58">
        <v>6.79</v>
      </c>
      <c r="I187" s="68">
        <v>1</v>
      </c>
      <c r="J187" s="58">
        <v>6.79</v>
      </c>
      <c r="Q187" s="47">
        <v>6.79</v>
      </c>
    </row>
    <row r="188" spans="1:21" ht="28.5">
      <c r="A188" s="64"/>
      <c r="B188" s="65"/>
      <c r="C188" s="65" t="s">
        <v>89</v>
      </c>
      <c r="D188" s="66"/>
      <c r="E188" s="45"/>
      <c r="F188" s="67">
        <v>116.91</v>
      </c>
      <c r="G188" s="56" t="s">
        <v>944</v>
      </c>
      <c r="H188" s="58">
        <v>1.33</v>
      </c>
      <c r="I188" s="68">
        <v>1</v>
      </c>
      <c r="J188" s="58">
        <v>1.33</v>
      </c>
    </row>
    <row r="189" spans="1:21" ht="28.5">
      <c r="A189" s="64"/>
      <c r="B189" s="65"/>
      <c r="C189" s="65" t="s">
        <v>96</v>
      </c>
      <c r="D189" s="66"/>
      <c r="E189" s="45"/>
      <c r="F189" s="67">
        <v>4.1900000000000004</v>
      </c>
      <c r="G189" s="56" t="s">
        <v>944</v>
      </c>
      <c r="H189" s="80">
        <v>0.05</v>
      </c>
      <c r="I189" s="68">
        <v>1</v>
      </c>
      <c r="J189" s="80">
        <v>0.05</v>
      </c>
      <c r="Q189" s="47">
        <v>0.05</v>
      </c>
    </row>
    <row r="190" spans="1:21" ht="14.25">
      <c r="A190" s="64"/>
      <c r="B190" s="65"/>
      <c r="C190" s="65" t="s">
        <v>97</v>
      </c>
      <c r="D190" s="66"/>
      <c r="E190" s="45"/>
      <c r="F190" s="67">
        <v>647.82000000000005</v>
      </c>
      <c r="G190" s="56" t="s">
        <v>98</v>
      </c>
      <c r="H190" s="58">
        <v>4.66</v>
      </c>
      <c r="I190" s="68">
        <v>1</v>
      </c>
      <c r="J190" s="58">
        <v>4.66</v>
      </c>
    </row>
    <row r="191" spans="1:21" ht="14.25">
      <c r="A191" s="64"/>
      <c r="B191" s="65"/>
      <c r="C191" s="65" t="s">
        <v>90</v>
      </c>
      <c r="D191" s="66" t="s">
        <v>91</v>
      </c>
      <c r="E191" s="45">
        <v>128</v>
      </c>
      <c r="F191" s="67"/>
      <c r="G191" s="56"/>
      <c r="H191" s="58">
        <v>8.76</v>
      </c>
      <c r="I191" s="68">
        <v>128</v>
      </c>
      <c r="J191" s="58">
        <v>8.76</v>
      </c>
    </row>
    <row r="192" spans="1:21" ht="14.25">
      <c r="A192" s="64"/>
      <c r="B192" s="65"/>
      <c r="C192" s="65" t="s">
        <v>92</v>
      </c>
      <c r="D192" s="66" t="s">
        <v>91</v>
      </c>
      <c r="E192" s="45">
        <v>83</v>
      </c>
      <c r="F192" s="67"/>
      <c r="G192" s="56"/>
      <c r="H192" s="58">
        <v>5.68</v>
      </c>
      <c r="I192" s="68">
        <v>83</v>
      </c>
      <c r="J192" s="58">
        <v>5.68</v>
      </c>
    </row>
    <row r="193" spans="1:21" ht="28.5">
      <c r="A193" s="69"/>
      <c r="B193" s="70"/>
      <c r="C193" s="70" t="s">
        <v>93</v>
      </c>
      <c r="D193" s="71" t="s">
        <v>94</v>
      </c>
      <c r="E193" s="72">
        <v>74.45</v>
      </c>
      <c r="F193" s="73"/>
      <c r="G193" s="74" t="s">
        <v>943</v>
      </c>
      <c r="H193" s="75">
        <v>0.77672195999999993</v>
      </c>
      <c r="I193" s="76"/>
      <c r="J193" s="75"/>
    </row>
    <row r="194" spans="1:21" ht="15">
      <c r="C194" s="77" t="s">
        <v>95</v>
      </c>
      <c r="G194" s="263">
        <v>27.22</v>
      </c>
      <c r="H194" s="263"/>
      <c r="I194" s="263">
        <v>27.22</v>
      </c>
      <c r="J194" s="263"/>
      <c r="O194" s="79">
        <v>27.22</v>
      </c>
      <c r="P194" s="79">
        <v>27.22</v>
      </c>
    </row>
    <row r="195" spans="1:21" ht="28.5">
      <c r="A195" s="64" t="s">
        <v>478</v>
      </c>
      <c r="B195" s="65" t="s">
        <v>966</v>
      </c>
      <c r="C195" s="65" t="s">
        <v>967</v>
      </c>
      <c r="D195" s="66" t="s">
        <v>388</v>
      </c>
      <c r="E195" s="45">
        <v>3.6000000000000002E-4</v>
      </c>
      <c r="F195" s="67">
        <v>30398.560000000001</v>
      </c>
      <c r="G195" s="56" t="s">
        <v>98</v>
      </c>
      <c r="H195" s="58">
        <v>10.94</v>
      </c>
      <c r="I195" s="68">
        <v>1</v>
      </c>
      <c r="J195" s="58">
        <v>10.94</v>
      </c>
      <c r="R195" s="47">
        <v>0</v>
      </c>
      <c r="S195" s="47">
        <v>0</v>
      </c>
      <c r="T195" s="47">
        <v>0</v>
      </c>
      <c r="U195" s="47">
        <v>0</v>
      </c>
    </row>
    <row r="196" spans="1:21">
      <c r="A196" s="81"/>
      <c r="B196" s="81"/>
      <c r="C196" s="82" t="s">
        <v>1008</v>
      </c>
      <c r="D196" s="81"/>
      <c r="E196" s="81"/>
      <c r="F196" s="81"/>
      <c r="G196" s="81"/>
      <c r="H196" s="81"/>
      <c r="I196" s="81"/>
      <c r="J196" s="81"/>
    </row>
    <row r="197" spans="1:21" ht="15">
      <c r="C197" s="77" t="s">
        <v>95</v>
      </c>
      <c r="G197" s="263">
        <v>10.94</v>
      </c>
      <c r="H197" s="263"/>
      <c r="I197" s="263">
        <v>10.94</v>
      </c>
      <c r="J197" s="263"/>
      <c r="O197" s="47">
        <v>10.94</v>
      </c>
      <c r="P197" s="47">
        <v>10.94</v>
      </c>
    </row>
    <row r="198" spans="1:21" ht="42.75">
      <c r="A198" s="69" t="s">
        <v>485</v>
      </c>
      <c r="B198" s="70" t="s">
        <v>1009</v>
      </c>
      <c r="C198" s="70" t="s">
        <v>1010</v>
      </c>
      <c r="D198" s="71" t="s">
        <v>21</v>
      </c>
      <c r="E198" s="72">
        <v>0.72</v>
      </c>
      <c r="F198" s="73">
        <v>151.11000000000001</v>
      </c>
      <c r="G198" s="74" t="s">
        <v>98</v>
      </c>
      <c r="H198" s="75">
        <v>108.8</v>
      </c>
      <c r="I198" s="76">
        <v>1</v>
      </c>
      <c r="J198" s="75">
        <v>108.8</v>
      </c>
      <c r="R198" s="47">
        <v>0</v>
      </c>
      <c r="S198" s="47">
        <v>0</v>
      </c>
      <c r="T198" s="47">
        <v>0</v>
      </c>
      <c r="U198" s="47">
        <v>0</v>
      </c>
    </row>
    <row r="199" spans="1:21" ht="15">
      <c r="C199" s="77" t="s">
        <v>95</v>
      </c>
      <c r="G199" s="263">
        <v>108.8</v>
      </c>
      <c r="H199" s="263"/>
      <c r="I199" s="263">
        <v>108.8</v>
      </c>
      <c r="J199" s="263"/>
      <c r="O199" s="47">
        <v>108.8</v>
      </c>
      <c r="P199" s="47">
        <v>108.8</v>
      </c>
    </row>
    <row r="200" spans="1:21" ht="71.25">
      <c r="A200" s="64" t="s">
        <v>487</v>
      </c>
      <c r="B200" s="65" t="s">
        <v>1011</v>
      </c>
      <c r="C200" s="65" t="s">
        <v>1012</v>
      </c>
      <c r="D200" s="66" t="s">
        <v>965</v>
      </c>
      <c r="E200" s="45">
        <v>1.8200000000000001E-2</v>
      </c>
      <c r="F200" s="67"/>
      <c r="G200" s="56"/>
      <c r="H200" s="58"/>
      <c r="I200" s="68" t="s">
        <v>98</v>
      </c>
      <c r="J200" s="58"/>
      <c r="R200" s="47">
        <v>14.18</v>
      </c>
      <c r="S200" s="47">
        <v>14.18</v>
      </c>
      <c r="T200" s="47">
        <v>9.1999999999999993</v>
      </c>
      <c r="U200" s="47">
        <v>9.1999999999999993</v>
      </c>
    </row>
    <row r="201" spans="1:21" ht="28.5">
      <c r="A201" s="64"/>
      <c r="B201" s="65"/>
      <c r="C201" s="65" t="s">
        <v>88</v>
      </c>
      <c r="D201" s="66"/>
      <c r="E201" s="45"/>
      <c r="F201" s="67">
        <v>415.32</v>
      </c>
      <c r="G201" s="56" t="s">
        <v>943</v>
      </c>
      <c r="H201" s="58">
        <v>10.95</v>
      </c>
      <c r="I201" s="68">
        <v>1</v>
      </c>
      <c r="J201" s="58">
        <v>10.95</v>
      </c>
      <c r="Q201" s="47">
        <v>10.95</v>
      </c>
    </row>
    <row r="202" spans="1:21" ht="28.5">
      <c r="A202" s="64"/>
      <c r="B202" s="65"/>
      <c r="C202" s="65" t="s">
        <v>89</v>
      </c>
      <c r="D202" s="66"/>
      <c r="E202" s="45"/>
      <c r="F202" s="67">
        <v>112.13</v>
      </c>
      <c r="G202" s="56" t="s">
        <v>944</v>
      </c>
      <c r="H202" s="58">
        <v>3.21</v>
      </c>
      <c r="I202" s="68">
        <v>1</v>
      </c>
      <c r="J202" s="58">
        <v>3.21</v>
      </c>
    </row>
    <row r="203" spans="1:21" ht="28.5">
      <c r="A203" s="64"/>
      <c r="B203" s="65"/>
      <c r="C203" s="65" t="s">
        <v>96</v>
      </c>
      <c r="D203" s="66"/>
      <c r="E203" s="45"/>
      <c r="F203" s="67">
        <v>4.59</v>
      </c>
      <c r="G203" s="56" t="s">
        <v>944</v>
      </c>
      <c r="H203" s="80">
        <v>0.13</v>
      </c>
      <c r="I203" s="68">
        <v>1</v>
      </c>
      <c r="J203" s="80">
        <v>0.13</v>
      </c>
      <c r="Q203" s="47">
        <v>0.13</v>
      </c>
    </row>
    <row r="204" spans="1:21" ht="14.25">
      <c r="A204" s="64"/>
      <c r="B204" s="65"/>
      <c r="C204" s="65" t="s">
        <v>97</v>
      </c>
      <c r="D204" s="66"/>
      <c r="E204" s="45"/>
      <c r="F204" s="67">
        <v>782.02</v>
      </c>
      <c r="G204" s="56" t="s">
        <v>98</v>
      </c>
      <c r="H204" s="58">
        <v>14.23</v>
      </c>
      <c r="I204" s="68">
        <v>1</v>
      </c>
      <c r="J204" s="58">
        <v>14.23</v>
      </c>
    </row>
    <row r="205" spans="1:21" ht="14.25">
      <c r="A205" s="64"/>
      <c r="B205" s="65"/>
      <c r="C205" s="65" t="s">
        <v>90</v>
      </c>
      <c r="D205" s="66" t="s">
        <v>91</v>
      </c>
      <c r="E205" s="45">
        <v>128</v>
      </c>
      <c r="F205" s="67"/>
      <c r="G205" s="56"/>
      <c r="H205" s="58">
        <v>14.18</v>
      </c>
      <c r="I205" s="68">
        <v>128</v>
      </c>
      <c r="J205" s="58">
        <v>14.18</v>
      </c>
    </row>
    <row r="206" spans="1:21" ht="14.25">
      <c r="A206" s="64"/>
      <c r="B206" s="65"/>
      <c r="C206" s="65" t="s">
        <v>92</v>
      </c>
      <c r="D206" s="66" t="s">
        <v>91</v>
      </c>
      <c r="E206" s="45">
        <v>83</v>
      </c>
      <c r="F206" s="67"/>
      <c r="G206" s="56"/>
      <c r="H206" s="58">
        <v>9.1999999999999993</v>
      </c>
      <c r="I206" s="68">
        <v>83</v>
      </c>
      <c r="J206" s="58">
        <v>9.1999999999999993</v>
      </c>
    </row>
    <row r="207" spans="1:21" ht="28.5">
      <c r="A207" s="69"/>
      <c r="B207" s="70"/>
      <c r="C207" s="70" t="s">
        <v>93</v>
      </c>
      <c r="D207" s="71" t="s">
        <v>94</v>
      </c>
      <c r="E207" s="72">
        <v>47.52</v>
      </c>
      <c r="F207" s="73"/>
      <c r="G207" s="74" t="s">
        <v>943</v>
      </c>
      <c r="H207" s="75">
        <v>1.2531879359999998</v>
      </c>
      <c r="I207" s="76"/>
      <c r="J207" s="75"/>
    </row>
    <row r="208" spans="1:21" ht="15">
      <c r="C208" s="77" t="s">
        <v>95</v>
      </c>
      <c r="G208" s="263">
        <v>51.769999999999996</v>
      </c>
      <c r="H208" s="263"/>
      <c r="I208" s="263">
        <v>51.769999999999996</v>
      </c>
      <c r="J208" s="263"/>
      <c r="O208" s="79">
        <v>51.769999999999996</v>
      </c>
      <c r="P208" s="79">
        <v>51.769999999999996</v>
      </c>
    </row>
    <row r="209" spans="1:21" ht="28.5">
      <c r="A209" s="64" t="s">
        <v>492</v>
      </c>
      <c r="B209" s="65" t="s">
        <v>966</v>
      </c>
      <c r="C209" s="65" t="s">
        <v>967</v>
      </c>
      <c r="D209" s="66" t="s">
        <v>388</v>
      </c>
      <c r="E209" s="45">
        <v>9.1E-4</v>
      </c>
      <c r="F209" s="67">
        <v>30398.560000000001</v>
      </c>
      <c r="G209" s="56" t="s">
        <v>98</v>
      </c>
      <c r="H209" s="58">
        <v>27.66</v>
      </c>
      <c r="I209" s="68">
        <v>1</v>
      </c>
      <c r="J209" s="58">
        <v>27.66</v>
      </c>
      <c r="R209" s="47">
        <v>0</v>
      </c>
      <c r="S209" s="47">
        <v>0</v>
      </c>
      <c r="T209" s="47">
        <v>0</v>
      </c>
      <c r="U209" s="47">
        <v>0</v>
      </c>
    </row>
    <row r="210" spans="1:21">
      <c r="A210" s="81"/>
      <c r="B210" s="81"/>
      <c r="C210" s="82" t="s">
        <v>1013</v>
      </c>
      <c r="D210" s="81"/>
      <c r="E210" s="81"/>
      <c r="F210" s="81"/>
      <c r="G210" s="81"/>
      <c r="H210" s="81"/>
      <c r="I210" s="81"/>
      <c r="J210" s="81"/>
    </row>
    <row r="211" spans="1:21" ht="15">
      <c r="C211" s="77" t="s">
        <v>95</v>
      </c>
      <c r="G211" s="263">
        <v>27.66</v>
      </c>
      <c r="H211" s="263"/>
      <c r="I211" s="263">
        <v>27.66</v>
      </c>
      <c r="J211" s="263"/>
      <c r="O211" s="47">
        <v>27.66</v>
      </c>
      <c r="P211" s="47">
        <v>27.66</v>
      </c>
    </row>
    <row r="212" spans="1:21" ht="42.75">
      <c r="A212" s="69" t="s">
        <v>496</v>
      </c>
      <c r="B212" s="70" t="s">
        <v>1014</v>
      </c>
      <c r="C212" s="70" t="s">
        <v>1015</v>
      </c>
      <c r="D212" s="71" t="s">
        <v>21</v>
      </c>
      <c r="E212" s="72">
        <v>1.82</v>
      </c>
      <c r="F212" s="73">
        <v>113.78</v>
      </c>
      <c r="G212" s="74" t="s">
        <v>98</v>
      </c>
      <c r="H212" s="75">
        <v>207.08</v>
      </c>
      <c r="I212" s="76">
        <v>1</v>
      </c>
      <c r="J212" s="75">
        <v>207.08</v>
      </c>
      <c r="R212" s="47">
        <v>0</v>
      </c>
      <c r="S212" s="47">
        <v>0</v>
      </c>
      <c r="T212" s="47">
        <v>0</v>
      </c>
      <c r="U212" s="47">
        <v>0</v>
      </c>
    </row>
    <row r="213" spans="1:21" ht="15">
      <c r="C213" s="77" t="s">
        <v>95</v>
      </c>
      <c r="G213" s="263">
        <v>207.08</v>
      </c>
      <c r="H213" s="263"/>
      <c r="I213" s="263">
        <v>207.08</v>
      </c>
      <c r="J213" s="263"/>
      <c r="O213" s="47">
        <v>207.08</v>
      </c>
      <c r="P213" s="47">
        <v>207.08</v>
      </c>
    </row>
    <row r="214" spans="1:21" ht="71.25">
      <c r="A214" s="64" t="s">
        <v>501</v>
      </c>
      <c r="B214" s="65" t="s">
        <v>1016</v>
      </c>
      <c r="C214" s="65" t="s">
        <v>1017</v>
      </c>
      <c r="D214" s="66" t="s">
        <v>965</v>
      </c>
      <c r="E214" s="45">
        <v>2.9642000000000002E-2</v>
      </c>
      <c r="F214" s="67"/>
      <c r="G214" s="56"/>
      <c r="H214" s="58"/>
      <c r="I214" s="68" t="s">
        <v>98</v>
      </c>
      <c r="J214" s="58"/>
      <c r="R214" s="47">
        <v>81.08</v>
      </c>
      <c r="S214" s="47">
        <v>81.08</v>
      </c>
      <c r="T214" s="47">
        <v>52.57</v>
      </c>
      <c r="U214" s="47">
        <v>52.57</v>
      </c>
    </row>
    <row r="215" spans="1:21">
      <c r="C215" s="83" t="s">
        <v>1018</v>
      </c>
    </row>
    <row r="216" spans="1:21" ht="28.5">
      <c r="A216" s="64"/>
      <c r="B216" s="65"/>
      <c r="C216" s="65" t="s">
        <v>88</v>
      </c>
      <c r="D216" s="66"/>
      <c r="E216" s="45"/>
      <c r="F216" s="67">
        <v>1467.1</v>
      </c>
      <c r="G216" s="56" t="s">
        <v>943</v>
      </c>
      <c r="H216" s="58">
        <v>63.01</v>
      </c>
      <c r="I216" s="68">
        <v>1</v>
      </c>
      <c r="J216" s="58">
        <v>63.01</v>
      </c>
      <c r="Q216" s="47">
        <v>63.01</v>
      </c>
    </row>
    <row r="217" spans="1:21" ht="28.5">
      <c r="A217" s="64"/>
      <c r="B217" s="65"/>
      <c r="C217" s="65" t="s">
        <v>89</v>
      </c>
      <c r="D217" s="66"/>
      <c r="E217" s="45"/>
      <c r="F217" s="67">
        <v>145.07</v>
      </c>
      <c r="G217" s="56" t="s">
        <v>944</v>
      </c>
      <c r="H217" s="58">
        <v>6.77</v>
      </c>
      <c r="I217" s="68">
        <v>1</v>
      </c>
      <c r="J217" s="58">
        <v>6.77</v>
      </c>
    </row>
    <row r="218" spans="1:21" ht="28.5">
      <c r="A218" s="64"/>
      <c r="B218" s="65"/>
      <c r="C218" s="65" t="s">
        <v>96</v>
      </c>
      <c r="D218" s="66"/>
      <c r="E218" s="45"/>
      <c r="F218" s="67">
        <v>7.02</v>
      </c>
      <c r="G218" s="56" t="s">
        <v>944</v>
      </c>
      <c r="H218" s="80">
        <v>0.33</v>
      </c>
      <c r="I218" s="68">
        <v>1</v>
      </c>
      <c r="J218" s="80">
        <v>0.33</v>
      </c>
      <c r="Q218" s="47">
        <v>0.33</v>
      </c>
    </row>
    <row r="219" spans="1:21" ht="14.25">
      <c r="A219" s="64"/>
      <c r="B219" s="65"/>
      <c r="C219" s="65" t="s">
        <v>97</v>
      </c>
      <c r="D219" s="66"/>
      <c r="E219" s="45"/>
      <c r="F219" s="67">
        <v>434.65</v>
      </c>
      <c r="G219" s="56" t="s">
        <v>98</v>
      </c>
      <c r="H219" s="58">
        <v>12.88</v>
      </c>
      <c r="I219" s="68">
        <v>1</v>
      </c>
      <c r="J219" s="58">
        <v>12.88</v>
      </c>
    </row>
    <row r="220" spans="1:21" ht="14.25">
      <c r="A220" s="64"/>
      <c r="B220" s="65"/>
      <c r="C220" s="65" t="s">
        <v>90</v>
      </c>
      <c r="D220" s="66" t="s">
        <v>91</v>
      </c>
      <c r="E220" s="45">
        <v>128</v>
      </c>
      <c r="F220" s="67"/>
      <c r="G220" s="56"/>
      <c r="H220" s="58">
        <v>81.08</v>
      </c>
      <c r="I220" s="68">
        <v>128</v>
      </c>
      <c r="J220" s="58">
        <v>81.08</v>
      </c>
    </row>
    <row r="221" spans="1:21" ht="14.25">
      <c r="A221" s="64"/>
      <c r="B221" s="65"/>
      <c r="C221" s="65" t="s">
        <v>92</v>
      </c>
      <c r="D221" s="66" t="s">
        <v>91</v>
      </c>
      <c r="E221" s="45">
        <v>83</v>
      </c>
      <c r="F221" s="67"/>
      <c r="G221" s="56"/>
      <c r="H221" s="58">
        <v>52.57</v>
      </c>
      <c r="I221" s="68">
        <v>83</v>
      </c>
      <c r="J221" s="58">
        <v>52.57</v>
      </c>
    </row>
    <row r="222" spans="1:21" ht="28.5">
      <c r="A222" s="69"/>
      <c r="B222" s="70"/>
      <c r="C222" s="70" t="s">
        <v>93</v>
      </c>
      <c r="D222" s="71" t="s">
        <v>94</v>
      </c>
      <c r="E222" s="72">
        <v>167.86</v>
      </c>
      <c r="F222" s="73"/>
      <c r="G222" s="74" t="s">
        <v>943</v>
      </c>
      <c r="H222" s="75">
        <v>7.2097981678800007</v>
      </c>
      <c r="I222" s="76"/>
      <c r="J222" s="75"/>
    </row>
    <row r="223" spans="1:21" ht="15">
      <c r="C223" s="77" t="s">
        <v>95</v>
      </c>
      <c r="G223" s="263">
        <v>216.31</v>
      </c>
      <c r="H223" s="263"/>
      <c r="I223" s="263">
        <v>216.31</v>
      </c>
      <c r="J223" s="263"/>
      <c r="O223" s="79">
        <v>216.31</v>
      </c>
      <c r="P223" s="79">
        <v>216.31</v>
      </c>
    </row>
    <row r="224" spans="1:21" ht="57">
      <c r="A224" s="69" t="s">
        <v>504</v>
      </c>
      <c r="B224" s="70" t="s">
        <v>1019</v>
      </c>
      <c r="C224" s="70" t="s">
        <v>1020</v>
      </c>
      <c r="D224" s="71" t="s">
        <v>21</v>
      </c>
      <c r="E224" s="72">
        <v>0.45219999999999999</v>
      </c>
      <c r="F224" s="73">
        <v>72.7</v>
      </c>
      <c r="G224" s="74" t="s">
        <v>98</v>
      </c>
      <c r="H224" s="75">
        <v>32.869999999999997</v>
      </c>
      <c r="I224" s="76">
        <v>1</v>
      </c>
      <c r="J224" s="75">
        <v>32.869999999999997</v>
      </c>
      <c r="R224" s="47">
        <v>0</v>
      </c>
      <c r="S224" s="47">
        <v>0</v>
      </c>
      <c r="T224" s="47">
        <v>0</v>
      </c>
      <c r="U224" s="47">
        <v>0</v>
      </c>
    </row>
    <row r="225" spans="1:21" ht="15">
      <c r="C225" s="77" t="s">
        <v>95</v>
      </c>
      <c r="G225" s="263">
        <v>32.869999999999997</v>
      </c>
      <c r="H225" s="263"/>
      <c r="I225" s="263">
        <v>32.869999999999997</v>
      </c>
      <c r="J225" s="263"/>
      <c r="O225" s="47">
        <v>32.869999999999997</v>
      </c>
      <c r="P225" s="47">
        <v>32.869999999999997</v>
      </c>
    </row>
    <row r="226" spans="1:21" ht="57">
      <c r="A226" s="69" t="s">
        <v>506</v>
      </c>
      <c r="B226" s="70" t="s">
        <v>1021</v>
      </c>
      <c r="C226" s="70" t="s">
        <v>1022</v>
      </c>
      <c r="D226" s="71" t="s">
        <v>21</v>
      </c>
      <c r="E226" s="72">
        <v>2.512</v>
      </c>
      <c r="F226" s="73">
        <v>84.01</v>
      </c>
      <c r="G226" s="74" t="s">
        <v>98</v>
      </c>
      <c r="H226" s="75">
        <v>211.03</v>
      </c>
      <c r="I226" s="76">
        <v>1</v>
      </c>
      <c r="J226" s="75">
        <v>211.03</v>
      </c>
      <c r="R226" s="47">
        <v>0</v>
      </c>
      <c r="S226" s="47">
        <v>0</v>
      </c>
      <c r="T226" s="47">
        <v>0</v>
      </c>
      <c r="U226" s="47">
        <v>0</v>
      </c>
    </row>
    <row r="227" spans="1:21" ht="15">
      <c r="C227" s="77" t="s">
        <v>95</v>
      </c>
      <c r="G227" s="263">
        <v>211.03</v>
      </c>
      <c r="H227" s="263"/>
      <c r="I227" s="263">
        <v>211.03</v>
      </c>
      <c r="J227" s="263"/>
      <c r="O227" s="47">
        <v>211.03</v>
      </c>
      <c r="P227" s="47">
        <v>211.03</v>
      </c>
    </row>
    <row r="228" spans="1:21" ht="28.5">
      <c r="A228" s="64" t="s">
        <v>508</v>
      </c>
      <c r="B228" s="65" t="s">
        <v>1023</v>
      </c>
      <c r="C228" s="65" t="s">
        <v>1024</v>
      </c>
      <c r="D228" s="66" t="s">
        <v>1025</v>
      </c>
      <c r="E228" s="45">
        <v>1</v>
      </c>
      <c r="F228" s="67"/>
      <c r="G228" s="56"/>
      <c r="H228" s="58"/>
      <c r="I228" s="68" t="s">
        <v>98</v>
      </c>
      <c r="J228" s="58"/>
      <c r="R228" s="47">
        <v>24.29</v>
      </c>
      <c r="S228" s="47">
        <v>24.29</v>
      </c>
      <c r="T228" s="47">
        <v>15.75</v>
      </c>
      <c r="U228" s="47">
        <v>15.75</v>
      </c>
    </row>
    <row r="229" spans="1:21" ht="28.5">
      <c r="A229" s="64"/>
      <c r="B229" s="65"/>
      <c r="C229" s="65" t="s">
        <v>88</v>
      </c>
      <c r="D229" s="66"/>
      <c r="E229" s="45"/>
      <c r="F229" s="67">
        <v>13.1</v>
      </c>
      <c r="G229" s="56" t="s">
        <v>943</v>
      </c>
      <c r="H229" s="58">
        <v>18.98</v>
      </c>
      <c r="I229" s="68">
        <v>1</v>
      </c>
      <c r="J229" s="58">
        <v>18.98</v>
      </c>
      <c r="Q229" s="47">
        <v>18.98</v>
      </c>
    </row>
    <row r="230" spans="1:21" ht="28.5">
      <c r="A230" s="64"/>
      <c r="B230" s="65"/>
      <c r="C230" s="65" t="s">
        <v>89</v>
      </c>
      <c r="D230" s="66"/>
      <c r="E230" s="45"/>
      <c r="F230" s="67">
        <v>2.37</v>
      </c>
      <c r="G230" s="56" t="s">
        <v>944</v>
      </c>
      <c r="H230" s="58">
        <v>3.73</v>
      </c>
      <c r="I230" s="68">
        <v>1</v>
      </c>
      <c r="J230" s="58">
        <v>3.73</v>
      </c>
    </row>
    <row r="231" spans="1:21" ht="14.25">
      <c r="A231" s="64"/>
      <c r="B231" s="65"/>
      <c r="C231" s="65" t="s">
        <v>97</v>
      </c>
      <c r="D231" s="66"/>
      <c r="E231" s="45"/>
      <c r="F231" s="67">
        <v>4.09</v>
      </c>
      <c r="G231" s="56" t="s">
        <v>98</v>
      </c>
      <c r="H231" s="58">
        <v>4.09</v>
      </c>
      <c r="I231" s="68">
        <v>1</v>
      </c>
      <c r="J231" s="58">
        <v>4.09</v>
      </c>
    </row>
    <row r="232" spans="1:21" ht="14.25">
      <c r="A232" s="64"/>
      <c r="B232" s="65"/>
      <c r="C232" s="65" t="s">
        <v>90</v>
      </c>
      <c r="D232" s="66" t="s">
        <v>91</v>
      </c>
      <c r="E232" s="45">
        <v>128</v>
      </c>
      <c r="F232" s="67"/>
      <c r="G232" s="56"/>
      <c r="H232" s="58">
        <v>24.29</v>
      </c>
      <c r="I232" s="68">
        <v>128</v>
      </c>
      <c r="J232" s="58">
        <v>24.29</v>
      </c>
    </row>
    <row r="233" spans="1:21" ht="14.25">
      <c r="A233" s="64"/>
      <c r="B233" s="65"/>
      <c r="C233" s="65" t="s">
        <v>92</v>
      </c>
      <c r="D233" s="66" t="s">
        <v>91</v>
      </c>
      <c r="E233" s="45">
        <v>83</v>
      </c>
      <c r="F233" s="67"/>
      <c r="G233" s="56"/>
      <c r="H233" s="58">
        <v>15.75</v>
      </c>
      <c r="I233" s="68">
        <v>83</v>
      </c>
      <c r="J233" s="58">
        <v>15.75</v>
      </c>
    </row>
    <row r="234" spans="1:21" ht="28.5">
      <c r="A234" s="69"/>
      <c r="B234" s="70"/>
      <c r="C234" s="70" t="s">
        <v>93</v>
      </c>
      <c r="D234" s="71" t="s">
        <v>94</v>
      </c>
      <c r="E234" s="72">
        <v>1.46</v>
      </c>
      <c r="F234" s="73"/>
      <c r="G234" s="74" t="s">
        <v>943</v>
      </c>
      <c r="H234" s="75">
        <v>2.1155399999999998</v>
      </c>
      <c r="I234" s="76"/>
      <c r="J234" s="75"/>
    </row>
    <row r="235" spans="1:21" ht="15">
      <c r="C235" s="77" t="s">
        <v>95</v>
      </c>
      <c r="G235" s="263">
        <v>66.84</v>
      </c>
      <c r="H235" s="263"/>
      <c r="I235" s="263">
        <v>66.84</v>
      </c>
      <c r="J235" s="263"/>
      <c r="O235" s="79">
        <v>66.84</v>
      </c>
      <c r="P235" s="79">
        <v>66.84</v>
      </c>
    </row>
    <row r="236" spans="1:21" ht="42.75">
      <c r="A236" s="69" t="s">
        <v>512</v>
      </c>
      <c r="B236" s="70" t="s">
        <v>1026</v>
      </c>
      <c r="C236" s="70" t="s">
        <v>1027</v>
      </c>
      <c r="D236" s="71" t="s">
        <v>454</v>
      </c>
      <c r="E236" s="72">
        <v>1</v>
      </c>
      <c r="F236" s="73">
        <v>2179.8000000000002</v>
      </c>
      <c r="G236" s="74" t="s">
        <v>98</v>
      </c>
      <c r="H236" s="75">
        <v>2179.8000000000002</v>
      </c>
      <c r="I236" s="76">
        <v>1</v>
      </c>
      <c r="J236" s="75">
        <v>2179.8000000000002</v>
      </c>
      <c r="R236" s="47">
        <v>0</v>
      </c>
      <c r="S236" s="47">
        <v>0</v>
      </c>
      <c r="T236" s="47">
        <v>0</v>
      </c>
      <c r="U236" s="47">
        <v>0</v>
      </c>
    </row>
    <row r="237" spans="1:21" ht="15">
      <c r="C237" s="77" t="s">
        <v>95</v>
      </c>
      <c r="G237" s="263">
        <v>2179.8000000000002</v>
      </c>
      <c r="H237" s="263"/>
      <c r="I237" s="263">
        <v>2179.8000000000002</v>
      </c>
      <c r="J237" s="263"/>
      <c r="O237" s="47">
        <v>2179.8000000000002</v>
      </c>
      <c r="P237" s="47">
        <v>2179.8000000000002</v>
      </c>
    </row>
    <row r="238" spans="1:21" ht="57">
      <c r="A238" s="64" t="s">
        <v>514</v>
      </c>
      <c r="B238" s="65" t="s">
        <v>1028</v>
      </c>
      <c r="C238" s="65" t="s">
        <v>1029</v>
      </c>
      <c r="D238" s="66" t="s">
        <v>1030</v>
      </c>
      <c r="E238" s="45">
        <v>6</v>
      </c>
      <c r="F238" s="67"/>
      <c r="G238" s="56"/>
      <c r="H238" s="58"/>
      <c r="I238" s="68" t="s">
        <v>98</v>
      </c>
      <c r="J238" s="58"/>
      <c r="R238" s="47">
        <v>176.5</v>
      </c>
      <c r="S238" s="47">
        <v>176.5</v>
      </c>
      <c r="T238" s="47">
        <v>114.45</v>
      </c>
      <c r="U238" s="47">
        <v>114.45</v>
      </c>
    </row>
    <row r="239" spans="1:21" ht="28.5">
      <c r="A239" s="64"/>
      <c r="B239" s="65"/>
      <c r="C239" s="65" t="s">
        <v>88</v>
      </c>
      <c r="D239" s="66"/>
      <c r="E239" s="45"/>
      <c r="F239" s="67">
        <v>15.86</v>
      </c>
      <c r="G239" s="56" t="s">
        <v>943</v>
      </c>
      <c r="H239" s="58">
        <v>137.88999999999999</v>
      </c>
      <c r="I239" s="68">
        <v>1</v>
      </c>
      <c r="J239" s="58">
        <v>137.88999999999999</v>
      </c>
      <c r="Q239" s="47">
        <v>137.88999999999999</v>
      </c>
    </row>
    <row r="240" spans="1:21" ht="28.5">
      <c r="A240" s="64"/>
      <c r="B240" s="65"/>
      <c r="C240" s="65" t="s">
        <v>89</v>
      </c>
      <c r="D240" s="66"/>
      <c r="E240" s="45"/>
      <c r="F240" s="67">
        <v>45.5</v>
      </c>
      <c r="G240" s="56" t="s">
        <v>944</v>
      </c>
      <c r="H240" s="58">
        <v>429.98</v>
      </c>
      <c r="I240" s="68">
        <v>1</v>
      </c>
      <c r="J240" s="58">
        <v>429.98</v>
      </c>
    </row>
    <row r="241" spans="1:21" ht="14.25">
      <c r="A241" s="64"/>
      <c r="B241" s="65"/>
      <c r="C241" s="65" t="s">
        <v>97</v>
      </c>
      <c r="D241" s="66"/>
      <c r="E241" s="45"/>
      <c r="F241" s="67">
        <v>8.4700000000000006</v>
      </c>
      <c r="G241" s="56" t="s">
        <v>98</v>
      </c>
      <c r="H241" s="58">
        <v>50.82</v>
      </c>
      <c r="I241" s="68">
        <v>1</v>
      </c>
      <c r="J241" s="58">
        <v>50.82</v>
      </c>
    </row>
    <row r="242" spans="1:21" ht="14.25">
      <c r="A242" s="64"/>
      <c r="B242" s="65"/>
      <c r="C242" s="65" t="s">
        <v>90</v>
      </c>
      <c r="D242" s="66" t="s">
        <v>91</v>
      </c>
      <c r="E242" s="45">
        <v>128</v>
      </c>
      <c r="F242" s="67"/>
      <c r="G242" s="56"/>
      <c r="H242" s="58">
        <v>176.5</v>
      </c>
      <c r="I242" s="68">
        <v>128</v>
      </c>
      <c r="J242" s="58">
        <v>176.5</v>
      </c>
    </row>
    <row r="243" spans="1:21" ht="14.25">
      <c r="A243" s="64"/>
      <c r="B243" s="65"/>
      <c r="C243" s="65" t="s">
        <v>92</v>
      </c>
      <c r="D243" s="66" t="s">
        <v>91</v>
      </c>
      <c r="E243" s="45">
        <v>83</v>
      </c>
      <c r="F243" s="67"/>
      <c r="G243" s="56"/>
      <c r="H243" s="58">
        <v>114.45</v>
      </c>
      <c r="I243" s="68">
        <v>83</v>
      </c>
      <c r="J243" s="58">
        <v>114.45</v>
      </c>
    </row>
    <row r="244" spans="1:21" ht="28.5">
      <c r="A244" s="69"/>
      <c r="B244" s="70"/>
      <c r="C244" s="70" t="s">
        <v>93</v>
      </c>
      <c r="D244" s="71" t="s">
        <v>94</v>
      </c>
      <c r="E244" s="72">
        <v>1.79</v>
      </c>
      <c r="F244" s="73"/>
      <c r="G244" s="74" t="s">
        <v>943</v>
      </c>
      <c r="H244" s="75">
        <v>15.562259999999998</v>
      </c>
      <c r="I244" s="76"/>
      <c r="J244" s="75"/>
    </row>
    <row r="245" spans="1:21" ht="15">
      <c r="C245" s="77" t="s">
        <v>95</v>
      </c>
      <c r="G245" s="263">
        <v>909.6400000000001</v>
      </c>
      <c r="H245" s="263"/>
      <c r="I245" s="263">
        <v>909.6400000000001</v>
      </c>
      <c r="J245" s="263"/>
      <c r="O245" s="79">
        <v>909.6400000000001</v>
      </c>
      <c r="P245" s="79">
        <v>909.6400000000001</v>
      </c>
    </row>
    <row r="246" spans="1:21" ht="82.5">
      <c r="A246" s="69" t="s">
        <v>516</v>
      </c>
      <c r="B246" s="70" t="s">
        <v>432</v>
      </c>
      <c r="C246" s="70" t="s">
        <v>174</v>
      </c>
      <c r="D246" s="71" t="s">
        <v>454</v>
      </c>
      <c r="E246" s="72">
        <v>2</v>
      </c>
      <c r="F246" s="73">
        <v>985.99</v>
      </c>
      <c r="G246" s="74" t="s">
        <v>98</v>
      </c>
      <c r="H246" s="75">
        <v>1971.98</v>
      </c>
      <c r="I246" s="76">
        <v>1</v>
      </c>
      <c r="J246" s="75">
        <v>1971.98</v>
      </c>
      <c r="R246" s="47">
        <v>0</v>
      </c>
      <c r="S246" s="47">
        <v>0</v>
      </c>
      <c r="T246" s="47">
        <v>0</v>
      </c>
      <c r="U246" s="47">
        <v>0</v>
      </c>
    </row>
    <row r="247" spans="1:21" ht="15">
      <c r="C247" s="77" t="s">
        <v>95</v>
      </c>
      <c r="G247" s="263">
        <v>1971.98</v>
      </c>
      <c r="H247" s="263"/>
      <c r="I247" s="263">
        <v>1971.98</v>
      </c>
      <c r="J247" s="263"/>
      <c r="O247" s="47">
        <v>1971.98</v>
      </c>
      <c r="P247" s="47">
        <v>1971.98</v>
      </c>
    </row>
    <row r="248" spans="1:21" ht="82.5">
      <c r="A248" s="69" t="s">
        <v>520</v>
      </c>
      <c r="B248" s="70" t="s">
        <v>432</v>
      </c>
      <c r="C248" s="70" t="s">
        <v>175</v>
      </c>
      <c r="D248" s="71" t="s">
        <v>454</v>
      </c>
      <c r="E248" s="72">
        <v>2</v>
      </c>
      <c r="F248" s="73">
        <v>995.39</v>
      </c>
      <c r="G248" s="74" t="s">
        <v>98</v>
      </c>
      <c r="H248" s="75">
        <v>1990.78</v>
      </c>
      <c r="I248" s="76">
        <v>1</v>
      </c>
      <c r="J248" s="75">
        <v>1990.78</v>
      </c>
      <c r="R248" s="47">
        <v>0</v>
      </c>
      <c r="S248" s="47">
        <v>0</v>
      </c>
      <c r="T248" s="47">
        <v>0</v>
      </c>
      <c r="U248" s="47">
        <v>0</v>
      </c>
    </row>
    <row r="249" spans="1:21" ht="15">
      <c r="C249" s="77" t="s">
        <v>95</v>
      </c>
      <c r="G249" s="263">
        <v>1990.78</v>
      </c>
      <c r="H249" s="263"/>
      <c r="I249" s="263">
        <v>1990.78</v>
      </c>
      <c r="J249" s="263"/>
      <c r="O249" s="47">
        <v>1990.78</v>
      </c>
      <c r="P249" s="47">
        <v>1990.78</v>
      </c>
    </row>
    <row r="250" spans="1:21" ht="82.5">
      <c r="A250" s="69" t="s">
        <v>521</v>
      </c>
      <c r="B250" s="70" t="s">
        <v>432</v>
      </c>
      <c r="C250" s="70" t="s">
        <v>176</v>
      </c>
      <c r="D250" s="71" t="s">
        <v>454</v>
      </c>
      <c r="E250" s="72">
        <v>1</v>
      </c>
      <c r="F250" s="73">
        <v>1161.29</v>
      </c>
      <c r="G250" s="74" t="s">
        <v>98</v>
      </c>
      <c r="H250" s="75">
        <v>1161.29</v>
      </c>
      <c r="I250" s="76">
        <v>1</v>
      </c>
      <c r="J250" s="75">
        <v>1161.29</v>
      </c>
      <c r="R250" s="47">
        <v>0</v>
      </c>
      <c r="S250" s="47">
        <v>0</v>
      </c>
      <c r="T250" s="47">
        <v>0</v>
      </c>
      <c r="U250" s="47">
        <v>0</v>
      </c>
    </row>
    <row r="251" spans="1:21" ht="15">
      <c r="C251" s="77" t="s">
        <v>95</v>
      </c>
      <c r="G251" s="263">
        <v>1161.29</v>
      </c>
      <c r="H251" s="263"/>
      <c r="I251" s="263">
        <v>1161.29</v>
      </c>
      <c r="J251" s="263"/>
      <c r="O251" s="47">
        <v>1161.29</v>
      </c>
      <c r="P251" s="47">
        <v>1161.29</v>
      </c>
    </row>
    <row r="252" spans="1:21" ht="82.5">
      <c r="A252" s="69" t="s">
        <v>522</v>
      </c>
      <c r="B252" s="70" t="s">
        <v>432</v>
      </c>
      <c r="C252" s="70" t="s">
        <v>177</v>
      </c>
      <c r="D252" s="71" t="s">
        <v>454</v>
      </c>
      <c r="E252" s="72">
        <v>1</v>
      </c>
      <c r="F252" s="73">
        <v>1299.3599999999999</v>
      </c>
      <c r="G252" s="74" t="s">
        <v>98</v>
      </c>
      <c r="H252" s="75">
        <v>1299.3599999999999</v>
      </c>
      <c r="I252" s="76">
        <v>1</v>
      </c>
      <c r="J252" s="75">
        <v>1299.3599999999999</v>
      </c>
      <c r="R252" s="47">
        <v>0</v>
      </c>
      <c r="S252" s="47">
        <v>0</v>
      </c>
      <c r="T252" s="47">
        <v>0</v>
      </c>
      <c r="U252" s="47">
        <v>0</v>
      </c>
    </row>
    <row r="253" spans="1:21" ht="15">
      <c r="C253" s="77" t="s">
        <v>95</v>
      </c>
      <c r="G253" s="263">
        <v>1299.3599999999999</v>
      </c>
      <c r="H253" s="263"/>
      <c r="I253" s="263">
        <v>1299.3599999999999</v>
      </c>
      <c r="J253" s="263"/>
      <c r="O253" s="47">
        <v>1299.3599999999999</v>
      </c>
      <c r="P253" s="47">
        <v>1299.3599999999999</v>
      </c>
    </row>
    <row r="254" spans="1:21" ht="42.75">
      <c r="A254" s="64" t="s">
        <v>524</v>
      </c>
      <c r="B254" s="65" t="s">
        <v>1031</v>
      </c>
      <c r="C254" s="65" t="s">
        <v>1032</v>
      </c>
      <c r="D254" s="66" t="s">
        <v>460</v>
      </c>
      <c r="E254" s="45">
        <v>7</v>
      </c>
      <c r="F254" s="67"/>
      <c r="G254" s="56"/>
      <c r="H254" s="58"/>
      <c r="I254" s="68" t="s">
        <v>98</v>
      </c>
      <c r="J254" s="58"/>
      <c r="R254" s="47">
        <v>150.85</v>
      </c>
      <c r="S254" s="47">
        <v>150.85</v>
      </c>
      <c r="T254" s="47">
        <v>97.82</v>
      </c>
      <c r="U254" s="47">
        <v>97.82</v>
      </c>
    </row>
    <row r="255" spans="1:21" ht="14.25">
      <c r="A255" s="64"/>
      <c r="B255" s="65"/>
      <c r="C255" s="65" t="s">
        <v>88</v>
      </c>
      <c r="D255" s="66"/>
      <c r="E255" s="45"/>
      <c r="F255" s="67">
        <v>12.2</v>
      </c>
      <c r="G255" s="56" t="s">
        <v>451</v>
      </c>
      <c r="H255" s="58">
        <v>117.85</v>
      </c>
      <c r="I255" s="68">
        <v>1</v>
      </c>
      <c r="J255" s="58">
        <v>117.85</v>
      </c>
      <c r="Q255" s="47">
        <v>117.85</v>
      </c>
    </row>
    <row r="256" spans="1:21" ht="14.25">
      <c r="A256" s="64"/>
      <c r="B256" s="65"/>
      <c r="C256" s="65" t="s">
        <v>89</v>
      </c>
      <c r="D256" s="66"/>
      <c r="E256" s="45"/>
      <c r="F256" s="67">
        <v>1.81</v>
      </c>
      <c r="G256" s="56" t="s">
        <v>452</v>
      </c>
      <c r="H256" s="58">
        <v>19.010000000000002</v>
      </c>
      <c r="I256" s="68">
        <v>1</v>
      </c>
      <c r="J256" s="58">
        <v>19.010000000000002</v>
      </c>
    </row>
    <row r="257" spans="1:21" ht="14.25">
      <c r="A257" s="64"/>
      <c r="B257" s="65"/>
      <c r="C257" s="65" t="s">
        <v>97</v>
      </c>
      <c r="D257" s="66"/>
      <c r="E257" s="45"/>
      <c r="F257" s="67">
        <v>18.64</v>
      </c>
      <c r="G257" s="56" t="s">
        <v>98</v>
      </c>
      <c r="H257" s="58">
        <v>130.47999999999999</v>
      </c>
      <c r="I257" s="68">
        <v>1</v>
      </c>
      <c r="J257" s="58">
        <v>130.47999999999999</v>
      </c>
    </row>
    <row r="258" spans="1:21" ht="28.5">
      <c r="A258" s="64" t="s">
        <v>1033</v>
      </c>
      <c r="B258" s="65" t="s">
        <v>1034</v>
      </c>
      <c r="C258" s="65" t="s">
        <v>1035</v>
      </c>
      <c r="D258" s="66" t="s">
        <v>454</v>
      </c>
      <c r="E258" s="45">
        <v>7</v>
      </c>
      <c r="F258" s="67">
        <v>0</v>
      </c>
      <c r="G258" s="84" t="s">
        <v>98</v>
      </c>
      <c r="H258" s="58">
        <v>0</v>
      </c>
      <c r="I258" s="68">
        <v>1</v>
      </c>
      <c r="J258" s="58">
        <v>0</v>
      </c>
      <c r="R258" s="47">
        <v>0</v>
      </c>
      <c r="S258" s="47">
        <v>0</v>
      </c>
      <c r="T258" s="47">
        <v>0</v>
      </c>
      <c r="U258" s="47">
        <v>0</v>
      </c>
    </row>
    <row r="259" spans="1:21" ht="14.25">
      <c r="A259" s="64"/>
      <c r="B259" s="65"/>
      <c r="C259" s="65" t="s">
        <v>90</v>
      </c>
      <c r="D259" s="66" t="s">
        <v>91</v>
      </c>
      <c r="E259" s="45">
        <v>128</v>
      </c>
      <c r="F259" s="67"/>
      <c r="G259" s="56"/>
      <c r="H259" s="58">
        <v>150.85</v>
      </c>
      <c r="I259" s="68">
        <v>128</v>
      </c>
      <c r="J259" s="58">
        <v>150.85</v>
      </c>
    </row>
    <row r="260" spans="1:21" ht="14.25">
      <c r="A260" s="64"/>
      <c r="B260" s="65"/>
      <c r="C260" s="65" t="s">
        <v>92</v>
      </c>
      <c r="D260" s="66" t="s">
        <v>91</v>
      </c>
      <c r="E260" s="45">
        <v>83</v>
      </c>
      <c r="F260" s="67"/>
      <c r="G260" s="56"/>
      <c r="H260" s="58">
        <v>97.82</v>
      </c>
      <c r="I260" s="68">
        <v>83</v>
      </c>
      <c r="J260" s="58">
        <v>97.82</v>
      </c>
    </row>
    <row r="261" spans="1:21" ht="14.25">
      <c r="A261" s="69"/>
      <c r="B261" s="70"/>
      <c r="C261" s="70" t="s">
        <v>93</v>
      </c>
      <c r="D261" s="71" t="s">
        <v>94</v>
      </c>
      <c r="E261" s="72">
        <v>1.36</v>
      </c>
      <c r="F261" s="73"/>
      <c r="G261" s="74" t="s">
        <v>451</v>
      </c>
      <c r="H261" s="75">
        <v>13.137600000000001</v>
      </c>
      <c r="I261" s="76"/>
      <c r="J261" s="75"/>
    </row>
    <row r="262" spans="1:21" ht="15">
      <c r="C262" s="77" t="s">
        <v>95</v>
      </c>
      <c r="G262" s="263">
        <v>516.01</v>
      </c>
      <c r="H262" s="263"/>
      <c r="I262" s="263">
        <v>516.01</v>
      </c>
      <c r="J262" s="263"/>
      <c r="O262" s="79">
        <v>516.01</v>
      </c>
      <c r="P262" s="79">
        <v>516.01</v>
      </c>
    </row>
    <row r="263" spans="1:21" ht="68.25">
      <c r="A263" s="69" t="s">
        <v>526</v>
      </c>
      <c r="B263" s="70" t="s">
        <v>432</v>
      </c>
      <c r="C263" s="70" t="s">
        <v>178</v>
      </c>
      <c r="D263" s="71" t="s">
        <v>454</v>
      </c>
      <c r="E263" s="72">
        <v>1</v>
      </c>
      <c r="F263" s="73">
        <v>846.47</v>
      </c>
      <c r="G263" s="74" t="s">
        <v>98</v>
      </c>
      <c r="H263" s="75">
        <v>846.47</v>
      </c>
      <c r="I263" s="76">
        <v>1</v>
      </c>
      <c r="J263" s="75">
        <v>846.47</v>
      </c>
      <c r="R263" s="47">
        <v>0</v>
      </c>
      <c r="S263" s="47">
        <v>0</v>
      </c>
      <c r="T263" s="47">
        <v>0</v>
      </c>
      <c r="U263" s="47">
        <v>0</v>
      </c>
    </row>
    <row r="264" spans="1:21" ht="15">
      <c r="C264" s="77" t="s">
        <v>95</v>
      </c>
      <c r="G264" s="263">
        <v>846.47</v>
      </c>
      <c r="H264" s="263"/>
      <c r="I264" s="263">
        <v>846.47</v>
      </c>
      <c r="J264" s="263"/>
      <c r="O264" s="47">
        <v>846.47</v>
      </c>
      <c r="P264" s="47">
        <v>846.47</v>
      </c>
    </row>
    <row r="265" spans="1:21" ht="68.25">
      <c r="A265" s="69" t="s">
        <v>527</v>
      </c>
      <c r="B265" s="70" t="s">
        <v>432</v>
      </c>
      <c r="C265" s="70" t="s">
        <v>179</v>
      </c>
      <c r="D265" s="71" t="s">
        <v>454</v>
      </c>
      <c r="E265" s="72">
        <v>4</v>
      </c>
      <c r="F265" s="73">
        <v>888.8</v>
      </c>
      <c r="G265" s="74" t="s">
        <v>98</v>
      </c>
      <c r="H265" s="75">
        <v>3555.2</v>
      </c>
      <c r="I265" s="76">
        <v>1</v>
      </c>
      <c r="J265" s="75">
        <v>3555.2</v>
      </c>
      <c r="R265" s="47">
        <v>0</v>
      </c>
      <c r="S265" s="47">
        <v>0</v>
      </c>
      <c r="T265" s="47">
        <v>0</v>
      </c>
      <c r="U265" s="47">
        <v>0</v>
      </c>
    </row>
    <row r="266" spans="1:21" ht="15">
      <c r="C266" s="77" t="s">
        <v>95</v>
      </c>
      <c r="G266" s="263">
        <v>3555.2</v>
      </c>
      <c r="H266" s="263"/>
      <c r="I266" s="263">
        <v>3555.2</v>
      </c>
      <c r="J266" s="263"/>
      <c r="O266" s="47">
        <v>3555.2</v>
      </c>
      <c r="P266" s="47">
        <v>3555.2</v>
      </c>
    </row>
    <row r="267" spans="1:21" ht="68.25">
      <c r="A267" s="69" t="s">
        <v>531</v>
      </c>
      <c r="B267" s="70" t="s">
        <v>432</v>
      </c>
      <c r="C267" s="70" t="s">
        <v>180</v>
      </c>
      <c r="D267" s="71" t="s">
        <v>454</v>
      </c>
      <c r="E267" s="72">
        <v>1</v>
      </c>
      <c r="F267" s="73">
        <v>1058.08</v>
      </c>
      <c r="G267" s="74" t="s">
        <v>98</v>
      </c>
      <c r="H267" s="75">
        <v>1058.08</v>
      </c>
      <c r="I267" s="76">
        <v>1</v>
      </c>
      <c r="J267" s="75">
        <v>1058.08</v>
      </c>
      <c r="R267" s="47">
        <v>0</v>
      </c>
      <c r="S267" s="47">
        <v>0</v>
      </c>
      <c r="T267" s="47">
        <v>0</v>
      </c>
      <c r="U267" s="47">
        <v>0</v>
      </c>
    </row>
    <row r="268" spans="1:21" ht="15">
      <c r="C268" s="77" t="s">
        <v>95</v>
      </c>
      <c r="G268" s="263">
        <v>1058.08</v>
      </c>
      <c r="H268" s="263"/>
      <c r="I268" s="263">
        <v>1058.08</v>
      </c>
      <c r="J268" s="263"/>
      <c r="O268" s="47">
        <v>1058.08</v>
      </c>
      <c r="P268" s="47">
        <v>1058.08</v>
      </c>
    </row>
    <row r="269" spans="1:21" ht="68.25">
      <c r="A269" s="69" t="s">
        <v>533</v>
      </c>
      <c r="B269" s="70" t="s">
        <v>432</v>
      </c>
      <c r="C269" s="70" t="s">
        <v>178</v>
      </c>
      <c r="D269" s="71" t="s">
        <v>454</v>
      </c>
      <c r="E269" s="72">
        <v>1</v>
      </c>
      <c r="F269" s="73">
        <v>846.47</v>
      </c>
      <c r="G269" s="74" t="s">
        <v>98</v>
      </c>
      <c r="H269" s="75">
        <v>846.47</v>
      </c>
      <c r="I269" s="76">
        <v>1</v>
      </c>
      <c r="J269" s="75">
        <v>846.47</v>
      </c>
      <c r="R269" s="47">
        <v>0</v>
      </c>
      <c r="S269" s="47">
        <v>0</v>
      </c>
      <c r="T269" s="47">
        <v>0</v>
      </c>
      <c r="U269" s="47">
        <v>0</v>
      </c>
    </row>
    <row r="270" spans="1:21" ht="15">
      <c r="C270" s="77" t="s">
        <v>95</v>
      </c>
      <c r="G270" s="263">
        <v>846.47</v>
      </c>
      <c r="H270" s="263"/>
      <c r="I270" s="263">
        <v>846.47</v>
      </c>
      <c r="J270" s="263"/>
      <c r="O270" s="47">
        <v>846.47</v>
      </c>
      <c r="P270" s="47">
        <v>846.47</v>
      </c>
    </row>
    <row r="271" spans="1:21" ht="42.75">
      <c r="A271" s="64" t="s">
        <v>538</v>
      </c>
      <c r="B271" s="65" t="s">
        <v>1036</v>
      </c>
      <c r="C271" s="65" t="s">
        <v>1037</v>
      </c>
      <c r="D271" s="66" t="s">
        <v>460</v>
      </c>
      <c r="E271" s="45">
        <v>1</v>
      </c>
      <c r="F271" s="67"/>
      <c r="G271" s="56"/>
      <c r="H271" s="58"/>
      <c r="I271" s="68" t="s">
        <v>98</v>
      </c>
      <c r="J271" s="58"/>
      <c r="R271" s="47">
        <v>19.399999999999999</v>
      </c>
      <c r="S271" s="47">
        <v>19.399999999999999</v>
      </c>
      <c r="T271" s="47">
        <v>12.58</v>
      </c>
      <c r="U271" s="47">
        <v>12.58</v>
      </c>
    </row>
    <row r="272" spans="1:21" ht="14.25">
      <c r="A272" s="64"/>
      <c r="B272" s="65"/>
      <c r="C272" s="65" t="s">
        <v>88</v>
      </c>
      <c r="D272" s="66"/>
      <c r="E272" s="45"/>
      <c r="F272" s="67">
        <v>15.16</v>
      </c>
      <c r="G272" s="56" t="s">
        <v>98</v>
      </c>
      <c r="H272" s="58">
        <v>15.16</v>
      </c>
      <c r="I272" s="68">
        <v>1</v>
      </c>
      <c r="J272" s="58">
        <v>15.16</v>
      </c>
      <c r="Q272" s="47">
        <v>15.16</v>
      </c>
    </row>
    <row r="273" spans="1:21" ht="14.25">
      <c r="A273" s="64"/>
      <c r="B273" s="65"/>
      <c r="C273" s="65" t="s">
        <v>89</v>
      </c>
      <c r="D273" s="66"/>
      <c r="E273" s="45"/>
      <c r="F273" s="67">
        <v>2.06</v>
      </c>
      <c r="G273" s="56" t="s">
        <v>98</v>
      </c>
      <c r="H273" s="58">
        <v>2.06</v>
      </c>
      <c r="I273" s="68">
        <v>1</v>
      </c>
      <c r="J273" s="58">
        <v>2.06</v>
      </c>
    </row>
    <row r="274" spans="1:21" ht="14.25">
      <c r="A274" s="64"/>
      <c r="B274" s="65"/>
      <c r="C274" s="65" t="s">
        <v>97</v>
      </c>
      <c r="D274" s="66"/>
      <c r="E274" s="45"/>
      <c r="F274" s="67">
        <v>27.4</v>
      </c>
      <c r="G274" s="56" t="s">
        <v>98</v>
      </c>
      <c r="H274" s="58">
        <v>27.4</v>
      </c>
      <c r="I274" s="68">
        <v>1</v>
      </c>
      <c r="J274" s="58">
        <v>27.4</v>
      </c>
    </row>
    <row r="275" spans="1:21" ht="14.25">
      <c r="A275" s="64"/>
      <c r="B275" s="65"/>
      <c r="C275" s="65" t="s">
        <v>90</v>
      </c>
      <c r="D275" s="66" t="s">
        <v>91</v>
      </c>
      <c r="E275" s="45">
        <v>128</v>
      </c>
      <c r="F275" s="67"/>
      <c r="G275" s="56"/>
      <c r="H275" s="58">
        <v>19.399999999999999</v>
      </c>
      <c r="I275" s="68">
        <v>128</v>
      </c>
      <c r="J275" s="58">
        <v>19.399999999999999</v>
      </c>
    </row>
    <row r="276" spans="1:21" ht="14.25">
      <c r="A276" s="64"/>
      <c r="B276" s="65"/>
      <c r="C276" s="65" t="s">
        <v>92</v>
      </c>
      <c r="D276" s="66" t="s">
        <v>91</v>
      </c>
      <c r="E276" s="45">
        <v>83</v>
      </c>
      <c r="F276" s="67"/>
      <c r="G276" s="56"/>
      <c r="H276" s="58">
        <v>12.58</v>
      </c>
      <c r="I276" s="68">
        <v>83</v>
      </c>
      <c r="J276" s="58">
        <v>12.58</v>
      </c>
    </row>
    <row r="277" spans="1:21" ht="14.25">
      <c r="A277" s="69"/>
      <c r="B277" s="70"/>
      <c r="C277" s="70" t="s">
        <v>93</v>
      </c>
      <c r="D277" s="71" t="s">
        <v>94</v>
      </c>
      <c r="E277" s="72">
        <v>1.69</v>
      </c>
      <c r="F277" s="73"/>
      <c r="G277" s="74" t="s">
        <v>98</v>
      </c>
      <c r="H277" s="75">
        <v>1.69</v>
      </c>
      <c r="I277" s="76"/>
      <c r="J277" s="75"/>
    </row>
    <row r="278" spans="1:21" ht="15">
      <c r="C278" s="77" t="s">
        <v>95</v>
      </c>
      <c r="G278" s="263">
        <v>76.599999999999994</v>
      </c>
      <c r="H278" s="263"/>
      <c r="I278" s="263">
        <v>76.599999999999994</v>
      </c>
      <c r="J278" s="263"/>
      <c r="O278" s="79">
        <v>76.599999999999994</v>
      </c>
      <c r="P278" s="79">
        <v>76.599999999999994</v>
      </c>
    </row>
    <row r="279" spans="1:21" ht="68.25">
      <c r="A279" s="69" t="s">
        <v>540</v>
      </c>
      <c r="B279" s="70" t="s">
        <v>432</v>
      </c>
      <c r="C279" s="70" t="s">
        <v>181</v>
      </c>
      <c r="D279" s="71" t="s">
        <v>454</v>
      </c>
      <c r="E279" s="72">
        <v>1</v>
      </c>
      <c r="F279" s="73">
        <v>1283.6500000000001</v>
      </c>
      <c r="G279" s="74" t="s">
        <v>98</v>
      </c>
      <c r="H279" s="75">
        <v>1283.6500000000001</v>
      </c>
      <c r="I279" s="76">
        <v>1</v>
      </c>
      <c r="J279" s="75">
        <v>1283.6500000000001</v>
      </c>
      <c r="R279" s="47">
        <v>0</v>
      </c>
      <c r="S279" s="47">
        <v>0</v>
      </c>
      <c r="T279" s="47">
        <v>0</v>
      </c>
      <c r="U279" s="47">
        <v>0</v>
      </c>
    </row>
    <row r="280" spans="1:21" ht="15">
      <c r="C280" s="77" t="s">
        <v>95</v>
      </c>
      <c r="G280" s="263">
        <v>1283.6500000000001</v>
      </c>
      <c r="H280" s="263"/>
      <c r="I280" s="263">
        <v>1283.6500000000001</v>
      </c>
      <c r="J280" s="263"/>
      <c r="O280" s="47">
        <v>1283.6500000000001</v>
      </c>
      <c r="P280" s="47">
        <v>1283.6500000000001</v>
      </c>
    </row>
    <row r="281" spans="1:21" ht="71.25">
      <c r="A281" s="64" t="s">
        <v>544</v>
      </c>
      <c r="B281" s="65" t="s">
        <v>1038</v>
      </c>
      <c r="C281" s="65" t="s">
        <v>1039</v>
      </c>
      <c r="D281" s="66" t="s">
        <v>1040</v>
      </c>
      <c r="E281" s="45">
        <v>9.9700000000000006</v>
      </c>
      <c r="F281" s="67"/>
      <c r="G281" s="56"/>
      <c r="H281" s="58"/>
      <c r="I281" s="68" t="s">
        <v>98</v>
      </c>
      <c r="J281" s="58"/>
      <c r="R281" s="47">
        <v>910.41</v>
      </c>
      <c r="S281" s="47">
        <v>910.41</v>
      </c>
      <c r="T281" s="47">
        <v>637.29</v>
      </c>
      <c r="U281" s="47">
        <v>637.29</v>
      </c>
    </row>
    <row r="282" spans="1:21" ht="14.25">
      <c r="A282" s="64"/>
      <c r="B282" s="65"/>
      <c r="C282" s="65" t="s">
        <v>88</v>
      </c>
      <c r="D282" s="66"/>
      <c r="E282" s="45"/>
      <c r="F282" s="67">
        <v>66.17</v>
      </c>
      <c r="G282" s="56" t="s">
        <v>961</v>
      </c>
      <c r="H282" s="58">
        <v>910.41</v>
      </c>
      <c r="I282" s="68">
        <v>1</v>
      </c>
      <c r="J282" s="58">
        <v>910.41</v>
      </c>
      <c r="Q282" s="47">
        <v>910.41</v>
      </c>
    </row>
    <row r="283" spans="1:21" ht="14.25">
      <c r="A283" s="64"/>
      <c r="B283" s="65"/>
      <c r="C283" s="65" t="s">
        <v>89</v>
      </c>
      <c r="D283" s="66"/>
      <c r="E283" s="45"/>
      <c r="F283" s="67">
        <v>37.479999999999997</v>
      </c>
      <c r="G283" s="56" t="s">
        <v>962</v>
      </c>
      <c r="H283" s="58">
        <v>560.51</v>
      </c>
      <c r="I283" s="68">
        <v>1</v>
      </c>
      <c r="J283" s="58">
        <v>560.51</v>
      </c>
    </row>
    <row r="284" spans="1:21" ht="14.25">
      <c r="A284" s="64"/>
      <c r="B284" s="65"/>
      <c r="C284" s="65" t="s">
        <v>97</v>
      </c>
      <c r="D284" s="66"/>
      <c r="E284" s="45"/>
      <c r="F284" s="67">
        <v>4876.58</v>
      </c>
      <c r="G284" s="56" t="s">
        <v>98</v>
      </c>
      <c r="H284" s="58">
        <v>48619.5</v>
      </c>
      <c r="I284" s="68">
        <v>1</v>
      </c>
      <c r="J284" s="58">
        <v>48619.5</v>
      </c>
    </row>
    <row r="285" spans="1:21" ht="42.75">
      <c r="A285" s="64" t="s">
        <v>1041</v>
      </c>
      <c r="B285" s="65" t="s">
        <v>1042</v>
      </c>
      <c r="C285" s="65" t="s">
        <v>1043</v>
      </c>
      <c r="D285" s="66" t="s">
        <v>21</v>
      </c>
      <c r="E285" s="45">
        <v>-109.67</v>
      </c>
      <c r="F285" s="67">
        <v>365</v>
      </c>
      <c r="G285" s="84" t="s">
        <v>98</v>
      </c>
      <c r="H285" s="58">
        <v>-40029.550000000003</v>
      </c>
      <c r="I285" s="68">
        <v>1</v>
      </c>
      <c r="J285" s="58">
        <v>-40029.550000000003</v>
      </c>
      <c r="R285" s="47">
        <v>0</v>
      </c>
      <c r="S285" s="47">
        <v>0</v>
      </c>
      <c r="T285" s="47">
        <v>0</v>
      </c>
      <c r="U285" s="47">
        <v>0</v>
      </c>
    </row>
    <row r="286" spans="1:21" ht="14.25">
      <c r="A286" s="64" t="s">
        <v>1044</v>
      </c>
      <c r="B286" s="65" t="s">
        <v>1045</v>
      </c>
      <c r="C286" s="65" t="s">
        <v>1046</v>
      </c>
      <c r="D286" s="66" t="s">
        <v>554</v>
      </c>
      <c r="E286" s="45">
        <v>-24.925000000000001</v>
      </c>
      <c r="F286" s="67">
        <v>269.51</v>
      </c>
      <c r="G286" s="84" t="s">
        <v>98</v>
      </c>
      <c r="H286" s="58">
        <v>-6717.54</v>
      </c>
      <c r="I286" s="68">
        <v>1</v>
      </c>
      <c r="J286" s="58">
        <v>-6717.54</v>
      </c>
      <c r="R286" s="47">
        <v>0</v>
      </c>
      <c r="S286" s="47">
        <v>0</v>
      </c>
      <c r="T286" s="47">
        <v>0</v>
      </c>
      <c r="U286" s="47">
        <v>0</v>
      </c>
    </row>
    <row r="287" spans="1:21" ht="14.25">
      <c r="A287" s="64"/>
      <c r="B287" s="65"/>
      <c r="C287" s="65" t="s">
        <v>90</v>
      </c>
      <c r="D287" s="66" t="s">
        <v>91</v>
      </c>
      <c r="E287" s="45">
        <v>100</v>
      </c>
      <c r="F287" s="67"/>
      <c r="G287" s="56"/>
      <c r="H287" s="58">
        <v>910.41</v>
      </c>
      <c r="I287" s="68">
        <v>100</v>
      </c>
      <c r="J287" s="58">
        <v>910.41</v>
      </c>
    </row>
    <row r="288" spans="1:21" ht="14.25">
      <c r="A288" s="64"/>
      <c r="B288" s="65"/>
      <c r="C288" s="65" t="s">
        <v>92</v>
      </c>
      <c r="D288" s="66" t="s">
        <v>91</v>
      </c>
      <c r="E288" s="45">
        <v>70</v>
      </c>
      <c r="F288" s="67"/>
      <c r="G288" s="56"/>
      <c r="H288" s="58">
        <v>637.29</v>
      </c>
      <c r="I288" s="68">
        <v>70</v>
      </c>
      <c r="J288" s="58">
        <v>637.29</v>
      </c>
    </row>
    <row r="289" spans="1:32" ht="14.25">
      <c r="A289" s="69"/>
      <c r="B289" s="70"/>
      <c r="C289" s="70" t="s">
        <v>93</v>
      </c>
      <c r="D289" s="71" t="s">
        <v>94</v>
      </c>
      <c r="E289" s="72">
        <v>6.67</v>
      </c>
      <c r="F289" s="73"/>
      <c r="G289" s="74" t="s">
        <v>961</v>
      </c>
      <c r="H289" s="75">
        <v>91.769862000000003</v>
      </c>
      <c r="I289" s="76"/>
      <c r="J289" s="75"/>
    </row>
    <row r="290" spans="1:32" ht="15">
      <c r="C290" s="77" t="s">
        <v>95</v>
      </c>
      <c r="G290" s="263">
        <v>4891.0300000000061</v>
      </c>
      <c r="H290" s="263"/>
      <c r="I290" s="263">
        <v>4891.0299999999988</v>
      </c>
      <c r="J290" s="263"/>
      <c r="O290" s="79">
        <v>4891.0300000000061</v>
      </c>
      <c r="P290" s="79">
        <v>4891.0299999999988</v>
      </c>
    </row>
    <row r="291" spans="1:32" ht="28.5">
      <c r="A291" s="69" t="s">
        <v>548</v>
      </c>
      <c r="B291" s="70" t="s">
        <v>1047</v>
      </c>
      <c r="C291" s="70" t="s">
        <v>1048</v>
      </c>
      <c r="D291" s="71" t="s">
        <v>21</v>
      </c>
      <c r="E291" s="72">
        <v>99.7</v>
      </c>
      <c r="F291" s="73">
        <v>352.02</v>
      </c>
      <c r="G291" s="74" t="s">
        <v>98</v>
      </c>
      <c r="H291" s="75">
        <v>35096.39</v>
      </c>
      <c r="I291" s="76">
        <v>1</v>
      </c>
      <c r="J291" s="75">
        <v>35096.39</v>
      </c>
      <c r="R291" s="47">
        <v>0</v>
      </c>
      <c r="S291" s="47">
        <v>0</v>
      </c>
      <c r="T291" s="47">
        <v>0</v>
      </c>
      <c r="U291" s="47">
        <v>0</v>
      </c>
    </row>
    <row r="292" spans="1:32" ht="15">
      <c r="C292" s="77" t="s">
        <v>95</v>
      </c>
      <c r="G292" s="263">
        <v>35096.39</v>
      </c>
      <c r="H292" s="263"/>
      <c r="I292" s="263">
        <v>35096.39</v>
      </c>
      <c r="J292" s="263"/>
      <c r="O292" s="47">
        <v>35096.39</v>
      </c>
      <c r="P292" s="47">
        <v>35096.39</v>
      </c>
    </row>
    <row r="294" spans="1:32" ht="15">
      <c r="A294" s="261" t="s">
        <v>1049</v>
      </c>
      <c r="B294" s="261"/>
      <c r="C294" s="261"/>
      <c r="D294" s="261"/>
      <c r="E294" s="261"/>
      <c r="F294" s="261"/>
      <c r="G294" s="263">
        <v>178353.7</v>
      </c>
      <c r="H294" s="263"/>
      <c r="I294" s="263">
        <v>178353.7</v>
      </c>
      <c r="J294" s="263"/>
      <c r="AF294" s="85" t="s">
        <v>1049</v>
      </c>
    </row>
    <row r="298" spans="1:32" ht="16.5">
      <c r="A298" s="264" t="s">
        <v>1050</v>
      </c>
      <c r="B298" s="264"/>
      <c r="C298" s="264"/>
      <c r="D298" s="264"/>
      <c r="E298" s="264"/>
      <c r="F298" s="264"/>
      <c r="G298" s="264"/>
      <c r="H298" s="264"/>
      <c r="I298" s="264"/>
      <c r="J298" s="264"/>
      <c r="AE298" s="63" t="s">
        <v>1050</v>
      </c>
    </row>
    <row r="299" spans="1:32" ht="42.75">
      <c r="A299" s="64" t="s">
        <v>551</v>
      </c>
      <c r="B299" s="65" t="s">
        <v>1051</v>
      </c>
      <c r="C299" s="65" t="s">
        <v>1052</v>
      </c>
      <c r="D299" s="66" t="s">
        <v>1053</v>
      </c>
      <c r="E299" s="45">
        <v>2</v>
      </c>
      <c r="F299" s="67"/>
      <c r="G299" s="56"/>
      <c r="H299" s="58"/>
      <c r="I299" s="68" t="s">
        <v>98</v>
      </c>
      <c r="J299" s="58"/>
      <c r="R299" s="47">
        <v>286.43</v>
      </c>
      <c r="S299" s="47">
        <v>286.43</v>
      </c>
      <c r="T299" s="47">
        <v>185.73</v>
      </c>
      <c r="U299" s="47">
        <v>185.73</v>
      </c>
    </row>
    <row r="300" spans="1:32" ht="28.5">
      <c r="A300" s="64"/>
      <c r="B300" s="65"/>
      <c r="C300" s="65" t="s">
        <v>88</v>
      </c>
      <c r="D300" s="66"/>
      <c r="E300" s="45"/>
      <c r="F300" s="67">
        <v>76.77</v>
      </c>
      <c r="G300" s="56" t="s">
        <v>943</v>
      </c>
      <c r="H300" s="58">
        <v>222.48</v>
      </c>
      <c r="I300" s="68">
        <v>1</v>
      </c>
      <c r="J300" s="58">
        <v>222.48</v>
      </c>
      <c r="Q300" s="47">
        <v>222.48</v>
      </c>
    </row>
    <row r="301" spans="1:32" ht="28.5">
      <c r="A301" s="64"/>
      <c r="B301" s="65"/>
      <c r="C301" s="65" t="s">
        <v>89</v>
      </c>
      <c r="D301" s="66"/>
      <c r="E301" s="45"/>
      <c r="F301" s="67">
        <v>14.18</v>
      </c>
      <c r="G301" s="56" t="s">
        <v>944</v>
      </c>
      <c r="H301" s="58">
        <v>44.67</v>
      </c>
      <c r="I301" s="68">
        <v>1</v>
      </c>
      <c r="J301" s="58">
        <v>44.67</v>
      </c>
    </row>
    <row r="302" spans="1:32" ht="28.5">
      <c r="A302" s="64"/>
      <c r="B302" s="65"/>
      <c r="C302" s="65" t="s">
        <v>96</v>
      </c>
      <c r="D302" s="66"/>
      <c r="E302" s="45"/>
      <c r="F302" s="67">
        <v>0.41</v>
      </c>
      <c r="G302" s="56" t="s">
        <v>944</v>
      </c>
      <c r="H302" s="80">
        <v>1.29</v>
      </c>
      <c r="I302" s="68">
        <v>1</v>
      </c>
      <c r="J302" s="80">
        <v>1.29</v>
      </c>
      <c r="Q302" s="47">
        <v>1.29</v>
      </c>
    </row>
    <row r="303" spans="1:32" ht="14.25">
      <c r="A303" s="64"/>
      <c r="B303" s="65"/>
      <c r="C303" s="65" t="s">
        <v>97</v>
      </c>
      <c r="D303" s="66"/>
      <c r="E303" s="45"/>
      <c r="F303" s="67">
        <v>14.1</v>
      </c>
      <c r="G303" s="56" t="s">
        <v>98</v>
      </c>
      <c r="H303" s="58">
        <v>28.2</v>
      </c>
      <c r="I303" s="68">
        <v>1</v>
      </c>
      <c r="J303" s="58">
        <v>28.2</v>
      </c>
    </row>
    <row r="304" spans="1:32" ht="14.25">
      <c r="A304" s="64"/>
      <c r="B304" s="65"/>
      <c r="C304" s="65" t="s">
        <v>90</v>
      </c>
      <c r="D304" s="66" t="s">
        <v>91</v>
      </c>
      <c r="E304" s="45">
        <v>128</v>
      </c>
      <c r="F304" s="67"/>
      <c r="G304" s="56"/>
      <c r="H304" s="58">
        <v>286.43</v>
      </c>
      <c r="I304" s="68">
        <v>128</v>
      </c>
      <c r="J304" s="58">
        <v>286.43</v>
      </c>
    </row>
    <row r="305" spans="1:21" ht="14.25">
      <c r="A305" s="64"/>
      <c r="B305" s="65"/>
      <c r="C305" s="65" t="s">
        <v>92</v>
      </c>
      <c r="D305" s="66" t="s">
        <v>91</v>
      </c>
      <c r="E305" s="45">
        <v>83</v>
      </c>
      <c r="F305" s="67"/>
      <c r="G305" s="56"/>
      <c r="H305" s="58">
        <v>185.73</v>
      </c>
      <c r="I305" s="68">
        <v>83</v>
      </c>
      <c r="J305" s="58">
        <v>185.73</v>
      </c>
    </row>
    <row r="306" spans="1:21" ht="28.5">
      <c r="A306" s="69"/>
      <c r="B306" s="70"/>
      <c r="C306" s="70" t="s">
        <v>93</v>
      </c>
      <c r="D306" s="71" t="s">
        <v>94</v>
      </c>
      <c r="E306" s="72">
        <v>9</v>
      </c>
      <c r="F306" s="73"/>
      <c r="G306" s="74" t="s">
        <v>943</v>
      </c>
      <c r="H306" s="75">
        <v>26.082000000000001</v>
      </c>
      <c r="I306" s="76"/>
      <c r="J306" s="75"/>
    </row>
    <row r="307" spans="1:21" ht="15">
      <c r="C307" s="77" t="s">
        <v>95</v>
      </c>
      <c r="G307" s="263">
        <v>767.51</v>
      </c>
      <c r="H307" s="263"/>
      <c r="I307" s="263">
        <v>767.51</v>
      </c>
      <c r="J307" s="263"/>
      <c r="O307" s="79">
        <v>767.51</v>
      </c>
      <c r="P307" s="79">
        <v>767.51</v>
      </c>
    </row>
    <row r="308" spans="1:21" ht="82.5">
      <c r="A308" s="69" t="s">
        <v>555</v>
      </c>
      <c r="B308" s="70" t="s">
        <v>432</v>
      </c>
      <c r="C308" s="70" t="s">
        <v>182</v>
      </c>
      <c r="D308" s="71" t="s">
        <v>454</v>
      </c>
      <c r="E308" s="72">
        <v>2</v>
      </c>
      <c r="F308" s="73">
        <v>1327.23</v>
      </c>
      <c r="G308" s="74" t="s">
        <v>98</v>
      </c>
      <c r="H308" s="75">
        <v>2654.46</v>
      </c>
      <c r="I308" s="76">
        <v>1</v>
      </c>
      <c r="J308" s="75">
        <v>2654.46</v>
      </c>
      <c r="R308" s="47">
        <v>0</v>
      </c>
      <c r="S308" s="47">
        <v>0</v>
      </c>
      <c r="T308" s="47">
        <v>0</v>
      </c>
      <c r="U308" s="47">
        <v>0</v>
      </c>
    </row>
    <row r="309" spans="1:21" ht="15">
      <c r="C309" s="77" t="s">
        <v>95</v>
      </c>
      <c r="G309" s="263">
        <v>2654.46</v>
      </c>
      <c r="H309" s="263"/>
      <c r="I309" s="263">
        <v>2654.46</v>
      </c>
      <c r="J309" s="263"/>
      <c r="O309" s="47">
        <v>2654.46</v>
      </c>
      <c r="P309" s="47">
        <v>2654.46</v>
      </c>
    </row>
    <row r="310" spans="1:21" ht="42.75">
      <c r="A310" s="64" t="s">
        <v>558</v>
      </c>
      <c r="B310" s="65" t="s">
        <v>1054</v>
      </c>
      <c r="C310" s="65" t="s">
        <v>1055</v>
      </c>
      <c r="D310" s="66" t="s">
        <v>948</v>
      </c>
      <c r="E310" s="45">
        <v>1</v>
      </c>
      <c r="F310" s="67"/>
      <c r="G310" s="56"/>
      <c r="H310" s="58"/>
      <c r="I310" s="68" t="s">
        <v>98</v>
      </c>
      <c r="J310" s="58"/>
      <c r="R310" s="47">
        <v>67.62</v>
      </c>
      <c r="S310" s="47">
        <v>67.62</v>
      </c>
      <c r="T310" s="47">
        <v>43.85</v>
      </c>
      <c r="U310" s="47">
        <v>43.85</v>
      </c>
    </row>
    <row r="311" spans="1:21" ht="28.5">
      <c r="A311" s="64"/>
      <c r="B311" s="65"/>
      <c r="C311" s="65" t="s">
        <v>88</v>
      </c>
      <c r="D311" s="66"/>
      <c r="E311" s="45"/>
      <c r="F311" s="67">
        <v>36.46</v>
      </c>
      <c r="G311" s="56" t="s">
        <v>943</v>
      </c>
      <c r="H311" s="58">
        <v>52.83</v>
      </c>
      <c r="I311" s="68">
        <v>1</v>
      </c>
      <c r="J311" s="58">
        <v>52.83</v>
      </c>
      <c r="Q311" s="47">
        <v>52.83</v>
      </c>
    </row>
    <row r="312" spans="1:21" ht="28.5">
      <c r="A312" s="64"/>
      <c r="B312" s="65"/>
      <c r="C312" s="65" t="s">
        <v>89</v>
      </c>
      <c r="D312" s="66"/>
      <c r="E312" s="45"/>
      <c r="F312" s="67">
        <v>4.0199999999999996</v>
      </c>
      <c r="G312" s="56" t="s">
        <v>944</v>
      </c>
      <c r="H312" s="58">
        <v>6.33</v>
      </c>
      <c r="I312" s="68">
        <v>1</v>
      </c>
      <c r="J312" s="58">
        <v>6.33</v>
      </c>
    </row>
    <row r="313" spans="1:21" ht="14.25">
      <c r="A313" s="64"/>
      <c r="B313" s="65"/>
      <c r="C313" s="65" t="s">
        <v>97</v>
      </c>
      <c r="D313" s="66"/>
      <c r="E313" s="45"/>
      <c r="F313" s="67">
        <v>172.22</v>
      </c>
      <c r="G313" s="56" t="s">
        <v>98</v>
      </c>
      <c r="H313" s="58">
        <v>172.22</v>
      </c>
      <c r="I313" s="68">
        <v>1</v>
      </c>
      <c r="J313" s="58">
        <v>172.22</v>
      </c>
    </row>
    <row r="314" spans="1:21" ht="14.25">
      <c r="A314" s="64"/>
      <c r="B314" s="65"/>
      <c r="C314" s="65" t="s">
        <v>90</v>
      </c>
      <c r="D314" s="66" t="s">
        <v>91</v>
      </c>
      <c r="E314" s="45">
        <v>128</v>
      </c>
      <c r="F314" s="67"/>
      <c r="G314" s="56"/>
      <c r="H314" s="58">
        <v>67.62</v>
      </c>
      <c r="I314" s="68">
        <v>128</v>
      </c>
      <c r="J314" s="58">
        <v>67.62</v>
      </c>
    </row>
    <row r="315" spans="1:21" ht="14.25">
      <c r="A315" s="64"/>
      <c r="B315" s="65"/>
      <c r="C315" s="65" t="s">
        <v>92</v>
      </c>
      <c r="D315" s="66" t="s">
        <v>91</v>
      </c>
      <c r="E315" s="45">
        <v>83</v>
      </c>
      <c r="F315" s="67"/>
      <c r="G315" s="56"/>
      <c r="H315" s="58">
        <v>43.85</v>
      </c>
      <c r="I315" s="68">
        <v>83</v>
      </c>
      <c r="J315" s="58">
        <v>43.85</v>
      </c>
    </row>
    <row r="316" spans="1:21" ht="28.5">
      <c r="A316" s="69"/>
      <c r="B316" s="70"/>
      <c r="C316" s="70" t="s">
        <v>93</v>
      </c>
      <c r="D316" s="71" t="s">
        <v>94</v>
      </c>
      <c r="E316" s="72">
        <v>4.0199999999999996</v>
      </c>
      <c r="F316" s="73"/>
      <c r="G316" s="74" t="s">
        <v>943</v>
      </c>
      <c r="H316" s="75">
        <v>5.8249799999999992</v>
      </c>
      <c r="I316" s="76"/>
      <c r="J316" s="75"/>
    </row>
    <row r="317" spans="1:21" ht="15">
      <c r="C317" s="77" t="s">
        <v>95</v>
      </c>
      <c r="G317" s="263">
        <v>342.85</v>
      </c>
      <c r="H317" s="263"/>
      <c r="I317" s="263">
        <v>342.85</v>
      </c>
      <c r="J317" s="263"/>
      <c r="O317" s="79">
        <v>342.85</v>
      </c>
      <c r="P317" s="79">
        <v>342.85</v>
      </c>
    </row>
    <row r="318" spans="1:21" ht="57">
      <c r="A318" s="69" t="s">
        <v>561</v>
      </c>
      <c r="B318" s="70" t="s">
        <v>1056</v>
      </c>
      <c r="C318" s="70" t="s">
        <v>1057</v>
      </c>
      <c r="D318" s="71" t="s">
        <v>454</v>
      </c>
      <c r="E318" s="72">
        <v>1</v>
      </c>
      <c r="F318" s="73">
        <v>2424.59</v>
      </c>
      <c r="G318" s="74" t="s">
        <v>98</v>
      </c>
      <c r="H318" s="75">
        <v>2424.59</v>
      </c>
      <c r="I318" s="76">
        <v>1</v>
      </c>
      <c r="J318" s="75">
        <v>2424.59</v>
      </c>
      <c r="R318" s="47">
        <v>0</v>
      </c>
      <c r="S318" s="47">
        <v>0</v>
      </c>
      <c r="T318" s="47">
        <v>0</v>
      </c>
      <c r="U318" s="47">
        <v>0</v>
      </c>
    </row>
    <row r="319" spans="1:21" ht="15">
      <c r="C319" s="77" t="s">
        <v>95</v>
      </c>
      <c r="G319" s="263">
        <v>2424.59</v>
      </c>
      <c r="H319" s="263"/>
      <c r="I319" s="263">
        <v>2424.59</v>
      </c>
      <c r="J319" s="263"/>
      <c r="O319" s="47">
        <v>2424.59</v>
      </c>
      <c r="P319" s="47">
        <v>2424.59</v>
      </c>
    </row>
    <row r="320" spans="1:21" ht="57">
      <c r="A320" s="64" t="s">
        <v>565</v>
      </c>
      <c r="B320" s="65" t="s">
        <v>1058</v>
      </c>
      <c r="C320" s="65" t="s">
        <v>1059</v>
      </c>
      <c r="D320" s="66" t="s">
        <v>460</v>
      </c>
      <c r="E320" s="45">
        <v>1</v>
      </c>
      <c r="F320" s="67"/>
      <c r="G320" s="56"/>
      <c r="H320" s="58"/>
      <c r="I320" s="68" t="s">
        <v>98</v>
      </c>
      <c r="J320" s="58"/>
      <c r="R320" s="47">
        <v>17.920000000000002</v>
      </c>
      <c r="S320" s="47">
        <v>17.920000000000002</v>
      </c>
      <c r="T320" s="47">
        <v>11.62</v>
      </c>
      <c r="U320" s="47">
        <v>11.62</v>
      </c>
    </row>
    <row r="321" spans="1:21" ht="28.5">
      <c r="A321" s="64"/>
      <c r="B321" s="65"/>
      <c r="C321" s="65" t="s">
        <v>88</v>
      </c>
      <c r="D321" s="66"/>
      <c r="E321" s="45"/>
      <c r="F321" s="67">
        <v>9.66</v>
      </c>
      <c r="G321" s="56" t="s">
        <v>943</v>
      </c>
      <c r="H321" s="58">
        <v>14</v>
      </c>
      <c r="I321" s="68">
        <v>1</v>
      </c>
      <c r="J321" s="58">
        <v>14</v>
      </c>
      <c r="Q321" s="47">
        <v>14</v>
      </c>
    </row>
    <row r="322" spans="1:21" ht="28.5">
      <c r="A322" s="64"/>
      <c r="B322" s="65"/>
      <c r="C322" s="65" t="s">
        <v>89</v>
      </c>
      <c r="D322" s="66"/>
      <c r="E322" s="45"/>
      <c r="F322" s="67">
        <v>1.71</v>
      </c>
      <c r="G322" s="56" t="s">
        <v>944</v>
      </c>
      <c r="H322" s="58">
        <v>2.69</v>
      </c>
      <c r="I322" s="68">
        <v>1</v>
      </c>
      <c r="J322" s="58">
        <v>2.69</v>
      </c>
    </row>
    <row r="323" spans="1:21" ht="14.25">
      <c r="A323" s="64"/>
      <c r="B323" s="65"/>
      <c r="C323" s="65" t="s">
        <v>97</v>
      </c>
      <c r="D323" s="66"/>
      <c r="E323" s="45"/>
      <c r="F323" s="67">
        <v>5.85</v>
      </c>
      <c r="G323" s="56" t="s">
        <v>98</v>
      </c>
      <c r="H323" s="58">
        <v>5.85</v>
      </c>
      <c r="I323" s="68">
        <v>1</v>
      </c>
      <c r="J323" s="58">
        <v>5.85</v>
      </c>
    </row>
    <row r="324" spans="1:21" ht="14.25">
      <c r="A324" s="64"/>
      <c r="B324" s="65"/>
      <c r="C324" s="65" t="s">
        <v>90</v>
      </c>
      <c r="D324" s="66" t="s">
        <v>91</v>
      </c>
      <c r="E324" s="45">
        <v>128</v>
      </c>
      <c r="F324" s="67"/>
      <c r="G324" s="56"/>
      <c r="H324" s="58">
        <v>17.920000000000002</v>
      </c>
      <c r="I324" s="68">
        <v>128</v>
      </c>
      <c r="J324" s="58">
        <v>17.920000000000002</v>
      </c>
    </row>
    <row r="325" spans="1:21" ht="14.25">
      <c r="A325" s="64"/>
      <c r="B325" s="65"/>
      <c r="C325" s="65" t="s">
        <v>92</v>
      </c>
      <c r="D325" s="66" t="s">
        <v>91</v>
      </c>
      <c r="E325" s="45">
        <v>83</v>
      </c>
      <c r="F325" s="67"/>
      <c r="G325" s="56"/>
      <c r="H325" s="58">
        <v>11.62</v>
      </c>
      <c r="I325" s="68">
        <v>83</v>
      </c>
      <c r="J325" s="58">
        <v>11.62</v>
      </c>
    </row>
    <row r="326" spans="1:21" ht="28.5">
      <c r="A326" s="69"/>
      <c r="B326" s="70"/>
      <c r="C326" s="70" t="s">
        <v>93</v>
      </c>
      <c r="D326" s="71" t="s">
        <v>94</v>
      </c>
      <c r="E326" s="72">
        <v>1.0900000000000001</v>
      </c>
      <c r="F326" s="73"/>
      <c r="G326" s="74" t="s">
        <v>943</v>
      </c>
      <c r="H326" s="75">
        <v>1.57941</v>
      </c>
      <c r="I326" s="76"/>
      <c r="J326" s="75"/>
    </row>
    <row r="327" spans="1:21" ht="15">
      <c r="C327" s="77" t="s">
        <v>95</v>
      </c>
      <c r="G327" s="263">
        <v>52.08</v>
      </c>
      <c r="H327" s="263"/>
      <c r="I327" s="263">
        <v>52.08</v>
      </c>
      <c r="J327" s="263"/>
      <c r="O327" s="79">
        <v>52.08</v>
      </c>
      <c r="P327" s="79">
        <v>52.08</v>
      </c>
    </row>
    <row r="328" spans="1:21" ht="42.75">
      <c r="A328" s="69" t="s">
        <v>569</v>
      </c>
      <c r="B328" s="70" t="s">
        <v>1060</v>
      </c>
      <c r="C328" s="70" t="s">
        <v>1061</v>
      </c>
      <c r="D328" s="71" t="s">
        <v>454</v>
      </c>
      <c r="E328" s="72">
        <v>1</v>
      </c>
      <c r="F328" s="73">
        <v>716.01</v>
      </c>
      <c r="G328" s="74" t="s">
        <v>98</v>
      </c>
      <c r="H328" s="75">
        <v>716.01</v>
      </c>
      <c r="I328" s="76">
        <v>1</v>
      </c>
      <c r="J328" s="75">
        <v>716.01</v>
      </c>
      <c r="R328" s="47">
        <v>0</v>
      </c>
      <c r="S328" s="47">
        <v>0</v>
      </c>
      <c r="T328" s="47">
        <v>0</v>
      </c>
      <c r="U328" s="47">
        <v>0</v>
      </c>
    </row>
    <row r="329" spans="1:21" ht="15">
      <c r="C329" s="77" t="s">
        <v>95</v>
      </c>
      <c r="G329" s="263">
        <v>716.01</v>
      </c>
      <c r="H329" s="263"/>
      <c r="I329" s="263">
        <v>716.01</v>
      </c>
      <c r="J329" s="263"/>
      <c r="O329" s="47">
        <v>716.01</v>
      </c>
      <c r="P329" s="47">
        <v>716.01</v>
      </c>
    </row>
    <row r="330" spans="1:21" ht="57">
      <c r="A330" s="64" t="s">
        <v>572</v>
      </c>
      <c r="B330" s="65" t="s">
        <v>1062</v>
      </c>
      <c r="C330" s="65" t="s">
        <v>1063</v>
      </c>
      <c r="D330" s="66" t="s">
        <v>1064</v>
      </c>
      <c r="E330" s="45">
        <v>0.628</v>
      </c>
      <c r="F330" s="67"/>
      <c r="G330" s="56"/>
      <c r="H330" s="58"/>
      <c r="I330" s="68" t="s">
        <v>98</v>
      </c>
      <c r="J330" s="58"/>
      <c r="R330" s="47">
        <v>45.34</v>
      </c>
      <c r="S330" s="47">
        <v>45.34</v>
      </c>
      <c r="T330" s="47">
        <v>29.4</v>
      </c>
      <c r="U330" s="47">
        <v>29.4</v>
      </c>
    </row>
    <row r="331" spans="1:21" ht="28.5">
      <c r="A331" s="64"/>
      <c r="B331" s="65"/>
      <c r="C331" s="65" t="s">
        <v>88</v>
      </c>
      <c r="D331" s="66"/>
      <c r="E331" s="45"/>
      <c r="F331" s="67">
        <v>38.92</v>
      </c>
      <c r="G331" s="56" t="s">
        <v>943</v>
      </c>
      <c r="H331" s="58">
        <v>35.42</v>
      </c>
      <c r="I331" s="68">
        <v>1</v>
      </c>
      <c r="J331" s="58">
        <v>35.42</v>
      </c>
      <c r="Q331" s="47">
        <v>35.42</v>
      </c>
    </row>
    <row r="332" spans="1:21" ht="28.5">
      <c r="A332" s="64"/>
      <c r="B332" s="65"/>
      <c r="C332" s="65" t="s">
        <v>89</v>
      </c>
      <c r="D332" s="66"/>
      <c r="E332" s="45"/>
      <c r="F332" s="67">
        <v>6.7</v>
      </c>
      <c r="G332" s="56" t="s">
        <v>944</v>
      </c>
      <c r="H332" s="58">
        <v>6.63</v>
      </c>
      <c r="I332" s="68">
        <v>1</v>
      </c>
      <c r="J332" s="58">
        <v>6.63</v>
      </c>
    </row>
    <row r="333" spans="1:21" ht="14.25">
      <c r="A333" s="64"/>
      <c r="B333" s="65"/>
      <c r="C333" s="65" t="s">
        <v>97</v>
      </c>
      <c r="D333" s="66"/>
      <c r="E333" s="45"/>
      <c r="F333" s="67">
        <v>204.57</v>
      </c>
      <c r="G333" s="56" t="s">
        <v>98</v>
      </c>
      <c r="H333" s="58">
        <v>128.47</v>
      </c>
      <c r="I333" s="68">
        <v>1</v>
      </c>
      <c r="J333" s="58">
        <v>128.47</v>
      </c>
    </row>
    <row r="334" spans="1:21" ht="14.25">
      <c r="A334" s="64"/>
      <c r="B334" s="65"/>
      <c r="C334" s="65" t="s">
        <v>90</v>
      </c>
      <c r="D334" s="66" t="s">
        <v>91</v>
      </c>
      <c r="E334" s="45">
        <v>128</v>
      </c>
      <c r="F334" s="67"/>
      <c r="G334" s="56"/>
      <c r="H334" s="58">
        <v>45.34</v>
      </c>
      <c r="I334" s="68">
        <v>128</v>
      </c>
      <c r="J334" s="58">
        <v>45.34</v>
      </c>
    </row>
    <row r="335" spans="1:21" ht="14.25">
      <c r="A335" s="64"/>
      <c r="B335" s="65"/>
      <c r="C335" s="65" t="s">
        <v>92</v>
      </c>
      <c r="D335" s="66" t="s">
        <v>91</v>
      </c>
      <c r="E335" s="45">
        <v>83</v>
      </c>
      <c r="F335" s="67"/>
      <c r="G335" s="56"/>
      <c r="H335" s="58">
        <v>29.4</v>
      </c>
      <c r="I335" s="68">
        <v>83</v>
      </c>
      <c r="J335" s="58">
        <v>29.4</v>
      </c>
    </row>
    <row r="336" spans="1:21" ht="28.5">
      <c r="A336" s="69"/>
      <c r="B336" s="70"/>
      <c r="C336" s="70" t="s">
        <v>93</v>
      </c>
      <c r="D336" s="71" t="s">
        <v>94</v>
      </c>
      <c r="E336" s="72">
        <v>4.1399999999999997</v>
      </c>
      <c r="F336" s="73"/>
      <c r="G336" s="74" t="s">
        <v>943</v>
      </c>
      <c r="H336" s="75">
        <v>3.7672840799999991</v>
      </c>
      <c r="I336" s="76"/>
      <c r="J336" s="75"/>
    </row>
    <row r="337" spans="1:21" ht="15">
      <c r="C337" s="77" t="s">
        <v>95</v>
      </c>
      <c r="G337" s="263">
        <v>245.26</v>
      </c>
      <c r="H337" s="263"/>
      <c r="I337" s="263">
        <v>245.26000000000002</v>
      </c>
      <c r="J337" s="263"/>
      <c r="O337" s="79">
        <v>245.26</v>
      </c>
      <c r="P337" s="79">
        <v>245.26000000000002</v>
      </c>
    </row>
    <row r="338" spans="1:21" ht="42.75">
      <c r="A338" s="69" t="s">
        <v>576</v>
      </c>
      <c r="B338" s="70" t="s">
        <v>1065</v>
      </c>
      <c r="C338" s="70" t="s">
        <v>1066</v>
      </c>
      <c r="D338" s="71" t="s">
        <v>454</v>
      </c>
      <c r="E338" s="72">
        <v>1</v>
      </c>
      <c r="F338" s="73">
        <v>127.27</v>
      </c>
      <c r="G338" s="74" t="s">
        <v>98</v>
      </c>
      <c r="H338" s="75">
        <v>127.27</v>
      </c>
      <c r="I338" s="76">
        <v>1</v>
      </c>
      <c r="J338" s="75">
        <v>127.27</v>
      </c>
      <c r="R338" s="47">
        <v>0</v>
      </c>
      <c r="S338" s="47">
        <v>0</v>
      </c>
      <c r="T338" s="47">
        <v>0</v>
      </c>
      <c r="U338" s="47">
        <v>0</v>
      </c>
    </row>
    <row r="339" spans="1:21" ht="15">
      <c r="C339" s="77" t="s">
        <v>95</v>
      </c>
      <c r="G339" s="263">
        <v>127.27</v>
      </c>
      <c r="H339" s="263"/>
      <c r="I339" s="263">
        <v>127.27</v>
      </c>
      <c r="J339" s="263"/>
      <c r="O339" s="47">
        <v>127.27</v>
      </c>
      <c r="P339" s="47">
        <v>127.27</v>
      </c>
    </row>
    <row r="340" spans="1:21" ht="71.25">
      <c r="A340" s="64" t="s">
        <v>579</v>
      </c>
      <c r="B340" s="65" t="s">
        <v>957</v>
      </c>
      <c r="C340" s="65" t="s">
        <v>1067</v>
      </c>
      <c r="D340" s="66" t="s">
        <v>959</v>
      </c>
      <c r="E340" s="45">
        <v>0.2918</v>
      </c>
      <c r="F340" s="67"/>
      <c r="G340" s="56"/>
      <c r="H340" s="58"/>
      <c r="I340" s="68" t="s">
        <v>98</v>
      </c>
      <c r="J340" s="58"/>
      <c r="R340" s="47">
        <v>28.8</v>
      </c>
      <c r="S340" s="47">
        <v>28.8</v>
      </c>
      <c r="T340" s="47">
        <v>22.4</v>
      </c>
      <c r="U340" s="47">
        <v>22.4</v>
      </c>
    </row>
    <row r="341" spans="1:21">
      <c r="C341" s="83" t="s">
        <v>1068</v>
      </c>
    </row>
    <row r="342" spans="1:21" ht="14.25">
      <c r="A342" s="64"/>
      <c r="B342" s="65"/>
      <c r="C342" s="65" t="s">
        <v>88</v>
      </c>
      <c r="D342" s="66"/>
      <c r="E342" s="45"/>
      <c r="F342" s="67">
        <v>79.36</v>
      </c>
      <c r="G342" s="56" t="s">
        <v>961</v>
      </c>
      <c r="H342" s="58">
        <v>31.96</v>
      </c>
      <c r="I342" s="68">
        <v>1</v>
      </c>
      <c r="J342" s="58">
        <v>31.96</v>
      </c>
      <c r="Q342" s="47">
        <v>31.96</v>
      </c>
    </row>
    <row r="343" spans="1:21" ht="14.25">
      <c r="A343" s="64"/>
      <c r="B343" s="65"/>
      <c r="C343" s="65" t="s">
        <v>89</v>
      </c>
      <c r="D343" s="66"/>
      <c r="E343" s="45"/>
      <c r="F343" s="67">
        <v>2.66</v>
      </c>
      <c r="G343" s="56" t="s">
        <v>962</v>
      </c>
      <c r="H343" s="58">
        <v>1.1599999999999999</v>
      </c>
      <c r="I343" s="68">
        <v>1</v>
      </c>
      <c r="J343" s="58">
        <v>1.1599999999999999</v>
      </c>
    </row>
    <row r="344" spans="1:21" ht="14.25">
      <c r="A344" s="64"/>
      <c r="B344" s="65"/>
      <c r="C344" s="65" t="s">
        <v>96</v>
      </c>
      <c r="D344" s="66"/>
      <c r="E344" s="45"/>
      <c r="F344" s="67">
        <v>0.1</v>
      </c>
      <c r="G344" s="56" t="s">
        <v>962</v>
      </c>
      <c r="H344" s="80">
        <v>0.04</v>
      </c>
      <c r="I344" s="68">
        <v>1</v>
      </c>
      <c r="J344" s="80">
        <v>0.04</v>
      </c>
      <c r="Q344" s="47">
        <v>0.04</v>
      </c>
    </row>
    <row r="345" spans="1:21" ht="14.25">
      <c r="A345" s="64"/>
      <c r="B345" s="65"/>
      <c r="C345" s="65" t="s">
        <v>97</v>
      </c>
      <c r="D345" s="66"/>
      <c r="E345" s="45"/>
      <c r="F345" s="67">
        <v>152.72999999999999</v>
      </c>
      <c r="G345" s="56" t="s">
        <v>98</v>
      </c>
      <c r="H345" s="58">
        <v>44.57</v>
      </c>
      <c r="I345" s="68">
        <v>1</v>
      </c>
      <c r="J345" s="58">
        <v>44.57</v>
      </c>
    </row>
    <row r="346" spans="1:21" ht="14.25">
      <c r="A346" s="64"/>
      <c r="B346" s="65"/>
      <c r="C346" s="65" t="s">
        <v>90</v>
      </c>
      <c r="D346" s="66" t="s">
        <v>91</v>
      </c>
      <c r="E346" s="45">
        <v>90</v>
      </c>
      <c r="F346" s="67"/>
      <c r="G346" s="56"/>
      <c r="H346" s="58">
        <v>28.8</v>
      </c>
      <c r="I346" s="68">
        <v>90</v>
      </c>
      <c r="J346" s="58">
        <v>28.8</v>
      </c>
    </row>
    <row r="347" spans="1:21" ht="14.25">
      <c r="A347" s="64"/>
      <c r="B347" s="65"/>
      <c r="C347" s="65" t="s">
        <v>92</v>
      </c>
      <c r="D347" s="66" t="s">
        <v>91</v>
      </c>
      <c r="E347" s="45">
        <v>70</v>
      </c>
      <c r="F347" s="67"/>
      <c r="G347" s="56"/>
      <c r="H347" s="58">
        <v>22.4</v>
      </c>
      <c r="I347" s="68">
        <v>70</v>
      </c>
      <c r="J347" s="58">
        <v>22.4</v>
      </c>
    </row>
    <row r="348" spans="1:21" ht="14.25">
      <c r="A348" s="69"/>
      <c r="B348" s="70"/>
      <c r="C348" s="70" t="s">
        <v>93</v>
      </c>
      <c r="D348" s="71" t="s">
        <v>94</v>
      </c>
      <c r="E348" s="72">
        <v>9.08</v>
      </c>
      <c r="F348" s="73"/>
      <c r="G348" s="74" t="s">
        <v>961</v>
      </c>
      <c r="H348" s="75">
        <v>3.6563707199999995</v>
      </c>
      <c r="I348" s="76"/>
      <c r="J348" s="75"/>
    </row>
    <row r="349" spans="1:21" ht="15">
      <c r="C349" s="77" t="s">
        <v>95</v>
      </c>
      <c r="G349" s="263">
        <v>128.88999999999999</v>
      </c>
      <c r="H349" s="263"/>
      <c r="I349" s="263">
        <v>128.88999999999999</v>
      </c>
      <c r="J349" s="263"/>
      <c r="O349" s="79">
        <v>128.88999999999999</v>
      </c>
      <c r="P349" s="79">
        <v>128.88999999999999</v>
      </c>
    </row>
    <row r="350" spans="1:21" ht="71.25">
      <c r="A350" s="64" t="s">
        <v>583</v>
      </c>
      <c r="B350" s="65" t="s">
        <v>963</v>
      </c>
      <c r="C350" s="65" t="s">
        <v>964</v>
      </c>
      <c r="D350" s="66" t="s">
        <v>965</v>
      </c>
      <c r="E350" s="45">
        <v>0.14269999999999999</v>
      </c>
      <c r="F350" s="67"/>
      <c r="G350" s="56"/>
      <c r="H350" s="58"/>
      <c r="I350" s="68" t="s">
        <v>98</v>
      </c>
      <c r="J350" s="58"/>
      <c r="R350" s="47">
        <v>390.32</v>
      </c>
      <c r="S350" s="47">
        <v>390.32</v>
      </c>
      <c r="T350" s="47">
        <v>253.1</v>
      </c>
      <c r="U350" s="47">
        <v>253.1</v>
      </c>
    </row>
    <row r="351" spans="1:21" ht="28.5">
      <c r="A351" s="64"/>
      <c r="B351" s="65"/>
      <c r="C351" s="65" t="s">
        <v>88</v>
      </c>
      <c r="D351" s="66"/>
      <c r="E351" s="45"/>
      <c r="F351" s="67">
        <v>1467.1</v>
      </c>
      <c r="G351" s="56" t="s">
        <v>943</v>
      </c>
      <c r="H351" s="58">
        <v>303.36</v>
      </c>
      <c r="I351" s="68">
        <v>1</v>
      </c>
      <c r="J351" s="58">
        <v>303.36</v>
      </c>
      <c r="Q351" s="47">
        <v>303.36</v>
      </c>
    </row>
    <row r="352" spans="1:21" ht="28.5">
      <c r="A352" s="64"/>
      <c r="B352" s="65"/>
      <c r="C352" s="65" t="s">
        <v>89</v>
      </c>
      <c r="D352" s="66"/>
      <c r="E352" s="45"/>
      <c r="F352" s="67">
        <v>145.07</v>
      </c>
      <c r="G352" s="56" t="s">
        <v>944</v>
      </c>
      <c r="H352" s="58">
        <v>32.6</v>
      </c>
      <c r="I352" s="68">
        <v>1</v>
      </c>
      <c r="J352" s="58">
        <v>32.6</v>
      </c>
    </row>
    <row r="353" spans="1:21" ht="28.5">
      <c r="A353" s="64"/>
      <c r="B353" s="65"/>
      <c r="C353" s="65" t="s">
        <v>96</v>
      </c>
      <c r="D353" s="66"/>
      <c r="E353" s="45"/>
      <c r="F353" s="67">
        <v>7.02</v>
      </c>
      <c r="G353" s="56" t="s">
        <v>944</v>
      </c>
      <c r="H353" s="80">
        <v>1.58</v>
      </c>
      <c r="I353" s="68">
        <v>1</v>
      </c>
      <c r="J353" s="80">
        <v>1.58</v>
      </c>
      <c r="Q353" s="47">
        <v>1.58</v>
      </c>
    </row>
    <row r="354" spans="1:21" ht="14.25">
      <c r="A354" s="64"/>
      <c r="B354" s="65"/>
      <c r="C354" s="65" t="s">
        <v>97</v>
      </c>
      <c r="D354" s="66"/>
      <c r="E354" s="45"/>
      <c r="F354" s="67">
        <v>1770.74</v>
      </c>
      <c r="G354" s="56" t="s">
        <v>98</v>
      </c>
      <c r="H354" s="58">
        <v>252.68</v>
      </c>
      <c r="I354" s="68">
        <v>1</v>
      </c>
      <c r="J354" s="58">
        <v>252.68</v>
      </c>
    </row>
    <row r="355" spans="1:21" ht="14.25">
      <c r="A355" s="64"/>
      <c r="B355" s="65"/>
      <c r="C355" s="65" t="s">
        <v>90</v>
      </c>
      <c r="D355" s="66" t="s">
        <v>91</v>
      </c>
      <c r="E355" s="45">
        <v>128</v>
      </c>
      <c r="F355" s="67"/>
      <c r="G355" s="56"/>
      <c r="H355" s="58">
        <v>390.32</v>
      </c>
      <c r="I355" s="68">
        <v>128</v>
      </c>
      <c r="J355" s="58">
        <v>390.32</v>
      </c>
    </row>
    <row r="356" spans="1:21" ht="14.25">
      <c r="A356" s="64"/>
      <c r="B356" s="65"/>
      <c r="C356" s="65" t="s">
        <v>92</v>
      </c>
      <c r="D356" s="66" t="s">
        <v>91</v>
      </c>
      <c r="E356" s="45">
        <v>83</v>
      </c>
      <c r="F356" s="67"/>
      <c r="G356" s="56"/>
      <c r="H356" s="58">
        <v>253.1</v>
      </c>
      <c r="I356" s="68">
        <v>83</v>
      </c>
      <c r="J356" s="58">
        <v>253.1</v>
      </c>
    </row>
    <row r="357" spans="1:21" ht="28.5">
      <c r="A357" s="69"/>
      <c r="B357" s="70"/>
      <c r="C357" s="70" t="s">
        <v>93</v>
      </c>
      <c r="D357" s="71" t="s">
        <v>94</v>
      </c>
      <c r="E357" s="72">
        <v>167.86</v>
      </c>
      <c r="F357" s="73"/>
      <c r="G357" s="74" t="s">
        <v>943</v>
      </c>
      <c r="H357" s="75">
        <v>34.708798277999996</v>
      </c>
      <c r="I357" s="76"/>
      <c r="J357" s="75"/>
    </row>
    <row r="358" spans="1:21" ht="15">
      <c r="C358" s="77" t="s">
        <v>95</v>
      </c>
      <c r="G358" s="263">
        <v>1232.06</v>
      </c>
      <c r="H358" s="263"/>
      <c r="I358" s="263">
        <v>1232.06</v>
      </c>
      <c r="J358" s="263"/>
      <c r="O358" s="79">
        <v>1232.06</v>
      </c>
      <c r="P358" s="79">
        <v>1232.06</v>
      </c>
    </row>
    <row r="359" spans="1:21" ht="28.5">
      <c r="A359" s="64" t="s">
        <v>587</v>
      </c>
      <c r="B359" s="65" t="s">
        <v>966</v>
      </c>
      <c r="C359" s="65" t="s">
        <v>967</v>
      </c>
      <c r="D359" s="66" t="s">
        <v>388</v>
      </c>
      <c r="E359" s="45">
        <v>7.1349999999999998E-3</v>
      </c>
      <c r="F359" s="67">
        <v>30398.560000000001</v>
      </c>
      <c r="G359" s="56" t="s">
        <v>98</v>
      </c>
      <c r="H359" s="58">
        <v>216.89</v>
      </c>
      <c r="I359" s="68">
        <v>1</v>
      </c>
      <c r="J359" s="58">
        <v>216.89</v>
      </c>
      <c r="R359" s="47">
        <v>0</v>
      </c>
      <c r="S359" s="47">
        <v>0</v>
      </c>
      <c r="T359" s="47">
        <v>0</v>
      </c>
      <c r="U359" s="47">
        <v>0</v>
      </c>
    </row>
    <row r="360" spans="1:21">
      <c r="A360" s="81"/>
      <c r="B360" s="81"/>
      <c r="C360" s="82" t="s">
        <v>1069</v>
      </c>
      <c r="D360" s="81"/>
      <c r="E360" s="81"/>
      <c r="F360" s="81"/>
      <c r="G360" s="81"/>
      <c r="H360" s="81"/>
      <c r="I360" s="81"/>
      <c r="J360" s="81"/>
    </row>
    <row r="361" spans="1:21" ht="15">
      <c r="C361" s="77" t="s">
        <v>95</v>
      </c>
      <c r="G361" s="263">
        <v>216.89</v>
      </c>
      <c r="H361" s="263"/>
      <c r="I361" s="263">
        <v>216.89</v>
      </c>
      <c r="J361" s="263"/>
      <c r="O361" s="47">
        <v>216.89</v>
      </c>
      <c r="P361" s="47">
        <v>216.89</v>
      </c>
    </row>
    <row r="362" spans="1:21" ht="42.75">
      <c r="A362" s="69" t="s">
        <v>597</v>
      </c>
      <c r="B362" s="70" t="s">
        <v>969</v>
      </c>
      <c r="C362" s="70" t="s">
        <v>970</v>
      </c>
      <c r="D362" s="71" t="s">
        <v>21</v>
      </c>
      <c r="E362" s="72">
        <v>14.27</v>
      </c>
      <c r="F362" s="73">
        <v>151.83000000000001</v>
      </c>
      <c r="G362" s="74" t="s">
        <v>98</v>
      </c>
      <c r="H362" s="75">
        <v>2166.61</v>
      </c>
      <c r="I362" s="76">
        <v>1</v>
      </c>
      <c r="J362" s="75">
        <v>2166.61</v>
      </c>
      <c r="R362" s="47">
        <v>0</v>
      </c>
      <c r="S362" s="47">
        <v>0</v>
      </c>
      <c r="T362" s="47">
        <v>0</v>
      </c>
      <c r="U362" s="47">
        <v>0</v>
      </c>
    </row>
    <row r="363" spans="1:21" ht="15">
      <c r="C363" s="77" t="s">
        <v>95</v>
      </c>
      <c r="G363" s="263">
        <v>2166.61</v>
      </c>
      <c r="H363" s="263"/>
      <c r="I363" s="263">
        <v>2166.61</v>
      </c>
      <c r="J363" s="263"/>
      <c r="O363" s="47">
        <v>2166.61</v>
      </c>
      <c r="P363" s="47">
        <v>2166.61</v>
      </c>
    </row>
    <row r="364" spans="1:21" ht="42.75">
      <c r="A364" s="69" t="s">
        <v>793</v>
      </c>
      <c r="B364" s="70" t="s">
        <v>971</v>
      </c>
      <c r="C364" s="70" t="s">
        <v>972</v>
      </c>
      <c r="D364" s="71" t="s">
        <v>973</v>
      </c>
      <c r="E364" s="72">
        <v>1</v>
      </c>
      <c r="F364" s="73">
        <v>64.78</v>
      </c>
      <c r="G364" s="74" t="s">
        <v>98</v>
      </c>
      <c r="H364" s="75">
        <v>64.78</v>
      </c>
      <c r="I364" s="76">
        <v>1</v>
      </c>
      <c r="J364" s="75">
        <v>64.78</v>
      </c>
      <c r="R364" s="47">
        <v>0</v>
      </c>
      <c r="S364" s="47">
        <v>0</v>
      </c>
      <c r="T364" s="47">
        <v>0</v>
      </c>
      <c r="U364" s="47">
        <v>0</v>
      </c>
    </row>
    <row r="365" spans="1:21" ht="15">
      <c r="C365" s="77" t="s">
        <v>95</v>
      </c>
      <c r="G365" s="263">
        <v>64.78</v>
      </c>
      <c r="H365" s="263"/>
      <c r="I365" s="263">
        <v>64.78</v>
      </c>
      <c r="J365" s="263"/>
      <c r="O365" s="47">
        <v>64.78</v>
      </c>
      <c r="P365" s="47">
        <v>64.78</v>
      </c>
    </row>
    <row r="366" spans="1:21" ht="71.25">
      <c r="A366" s="64" t="s">
        <v>795</v>
      </c>
      <c r="B366" s="65" t="s">
        <v>982</v>
      </c>
      <c r="C366" s="65" t="s">
        <v>983</v>
      </c>
      <c r="D366" s="66" t="s">
        <v>965</v>
      </c>
      <c r="E366" s="45">
        <v>3.2000000000000002E-3</v>
      </c>
      <c r="F366" s="67"/>
      <c r="G366" s="56"/>
      <c r="H366" s="58"/>
      <c r="I366" s="68" t="s">
        <v>98</v>
      </c>
      <c r="J366" s="58"/>
      <c r="R366" s="47">
        <v>8.01</v>
      </c>
      <c r="S366" s="47">
        <v>8.01</v>
      </c>
      <c r="T366" s="47">
        <v>5.2</v>
      </c>
      <c r="U366" s="47">
        <v>5.2</v>
      </c>
    </row>
    <row r="367" spans="1:21" ht="28.5">
      <c r="A367" s="64"/>
      <c r="B367" s="65"/>
      <c r="C367" s="65" t="s">
        <v>88</v>
      </c>
      <c r="D367" s="66"/>
      <c r="E367" s="45"/>
      <c r="F367" s="67">
        <v>1343.25</v>
      </c>
      <c r="G367" s="56" t="s">
        <v>943</v>
      </c>
      <c r="H367" s="58">
        <v>6.23</v>
      </c>
      <c r="I367" s="68">
        <v>1</v>
      </c>
      <c r="J367" s="58">
        <v>6.23</v>
      </c>
      <c r="Q367" s="47">
        <v>6.23</v>
      </c>
    </row>
    <row r="368" spans="1:21" ht="28.5">
      <c r="A368" s="64"/>
      <c r="B368" s="65"/>
      <c r="C368" s="65" t="s">
        <v>89</v>
      </c>
      <c r="D368" s="66"/>
      <c r="E368" s="45"/>
      <c r="F368" s="67">
        <v>114.81</v>
      </c>
      <c r="G368" s="56" t="s">
        <v>944</v>
      </c>
      <c r="H368" s="58">
        <v>0.57999999999999996</v>
      </c>
      <c r="I368" s="68">
        <v>1</v>
      </c>
      <c r="J368" s="58">
        <v>0.57999999999999996</v>
      </c>
    </row>
    <row r="369" spans="1:21" ht="28.5">
      <c r="A369" s="64"/>
      <c r="B369" s="65"/>
      <c r="C369" s="65" t="s">
        <v>96</v>
      </c>
      <c r="D369" s="66"/>
      <c r="E369" s="45"/>
      <c r="F369" s="67">
        <v>5.54</v>
      </c>
      <c r="G369" s="56" t="s">
        <v>944</v>
      </c>
      <c r="H369" s="80">
        <v>0.03</v>
      </c>
      <c r="I369" s="68">
        <v>1</v>
      </c>
      <c r="J369" s="80">
        <v>0.03</v>
      </c>
      <c r="Q369" s="47">
        <v>0.03</v>
      </c>
    </row>
    <row r="370" spans="1:21" ht="14.25">
      <c r="A370" s="64"/>
      <c r="B370" s="65"/>
      <c r="C370" s="65" t="s">
        <v>97</v>
      </c>
      <c r="D370" s="66"/>
      <c r="E370" s="45"/>
      <c r="F370" s="67">
        <v>1625.51</v>
      </c>
      <c r="G370" s="56" t="s">
        <v>98</v>
      </c>
      <c r="H370" s="58">
        <v>5.2</v>
      </c>
      <c r="I370" s="68">
        <v>1</v>
      </c>
      <c r="J370" s="58">
        <v>5.2</v>
      </c>
    </row>
    <row r="371" spans="1:21" ht="14.25">
      <c r="A371" s="64"/>
      <c r="B371" s="65"/>
      <c r="C371" s="65" t="s">
        <v>90</v>
      </c>
      <c r="D371" s="66" t="s">
        <v>91</v>
      </c>
      <c r="E371" s="45">
        <v>128</v>
      </c>
      <c r="F371" s="67"/>
      <c r="G371" s="56"/>
      <c r="H371" s="58">
        <v>8.01</v>
      </c>
      <c r="I371" s="68">
        <v>128</v>
      </c>
      <c r="J371" s="58">
        <v>8.01</v>
      </c>
    </row>
    <row r="372" spans="1:21" ht="14.25">
      <c r="A372" s="64"/>
      <c r="B372" s="65"/>
      <c r="C372" s="65" t="s">
        <v>92</v>
      </c>
      <c r="D372" s="66" t="s">
        <v>91</v>
      </c>
      <c r="E372" s="45">
        <v>83</v>
      </c>
      <c r="F372" s="67"/>
      <c r="G372" s="56"/>
      <c r="H372" s="58">
        <v>5.2</v>
      </c>
      <c r="I372" s="68">
        <v>83</v>
      </c>
      <c r="J372" s="58">
        <v>5.2</v>
      </c>
    </row>
    <row r="373" spans="1:21" ht="28.5">
      <c r="A373" s="69"/>
      <c r="B373" s="70"/>
      <c r="C373" s="70" t="s">
        <v>93</v>
      </c>
      <c r="D373" s="71" t="s">
        <v>94</v>
      </c>
      <c r="E373" s="72">
        <v>153.69</v>
      </c>
      <c r="F373" s="73"/>
      <c r="G373" s="74" t="s">
        <v>943</v>
      </c>
      <c r="H373" s="75">
        <v>0.71262979199999998</v>
      </c>
      <c r="I373" s="76"/>
      <c r="J373" s="75"/>
    </row>
    <row r="374" spans="1:21" ht="15">
      <c r="C374" s="77" t="s">
        <v>95</v>
      </c>
      <c r="G374" s="263">
        <v>25.22</v>
      </c>
      <c r="H374" s="263"/>
      <c r="I374" s="263">
        <v>25.22</v>
      </c>
      <c r="J374" s="263"/>
      <c r="O374" s="79">
        <v>25.22</v>
      </c>
      <c r="P374" s="79">
        <v>25.22</v>
      </c>
    </row>
    <row r="375" spans="1:21" ht="28.5">
      <c r="A375" s="64" t="s">
        <v>600</v>
      </c>
      <c r="B375" s="65" t="s">
        <v>966</v>
      </c>
      <c r="C375" s="65" t="s">
        <v>967</v>
      </c>
      <c r="D375" s="66" t="s">
        <v>388</v>
      </c>
      <c r="E375" s="45">
        <v>1.6000000000000001E-4</v>
      </c>
      <c r="F375" s="67">
        <v>30398.560000000001</v>
      </c>
      <c r="G375" s="56" t="s">
        <v>98</v>
      </c>
      <c r="H375" s="58">
        <v>4.8600000000000003</v>
      </c>
      <c r="I375" s="68">
        <v>1</v>
      </c>
      <c r="J375" s="58">
        <v>4.8600000000000003</v>
      </c>
      <c r="R375" s="47">
        <v>0</v>
      </c>
      <c r="S375" s="47">
        <v>0</v>
      </c>
      <c r="T375" s="47">
        <v>0</v>
      </c>
      <c r="U375" s="47">
        <v>0</v>
      </c>
    </row>
    <row r="376" spans="1:21">
      <c r="A376" s="81"/>
      <c r="B376" s="81"/>
      <c r="C376" s="82" t="s">
        <v>1070</v>
      </c>
      <c r="D376" s="81"/>
      <c r="E376" s="81"/>
      <c r="F376" s="81"/>
      <c r="G376" s="81"/>
      <c r="H376" s="81"/>
      <c r="I376" s="81"/>
      <c r="J376" s="81"/>
    </row>
    <row r="377" spans="1:21" ht="15">
      <c r="C377" s="77" t="s">
        <v>95</v>
      </c>
      <c r="G377" s="263">
        <v>4.8600000000000003</v>
      </c>
      <c r="H377" s="263"/>
      <c r="I377" s="263">
        <v>4.8600000000000003</v>
      </c>
      <c r="J377" s="263"/>
      <c r="O377" s="47">
        <v>4.8600000000000003</v>
      </c>
      <c r="P377" s="47">
        <v>4.8600000000000003</v>
      </c>
    </row>
    <row r="378" spans="1:21" ht="42.75">
      <c r="A378" s="69" t="s">
        <v>603</v>
      </c>
      <c r="B378" s="70" t="s">
        <v>985</v>
      </c>
      <c r="C378" s="70" t="s">
        <v>986</v>
      </c>
      <c r="D378" s="71" t="s">
        <v>21</v>
      </c>
      <c r="E378" s="72">
        <v>0.32</v>
      </c>
      <c r="F378" s="73">
        <v>128.13</v>
      </c>
      <c r="G378" s="74" t="s">
        <v>98</v>
      </c>
      <c r="H378" s="75">
        <v>41</v>
      </c>
      <c r="I378" s="76">
        <v>1</v>
      </c>
      <c r="J378" s="75">
        <v>41</v>
      </c>
      <c r="R378" s="47">
        <v>0</v>
      </c>
      <c r="S378" s="47">
        <v>0</v>
      </c>
      <c r="T378" s="47">
        <v>0</v>
      </c>
      <c r="U378" s="47">
        <v>0</v>
      </c>
    </row>
    <row r="379" spans="1:21" ht="15">
      <c r="C379" s="77" t="s">
        <v>95</v>
      </c>
      <c r="G379" s="263">
        <v>41</v>
      </c>
      <c r="H379" s="263"/>
      <c r="I379" s="263">
        <v>41</v>
      </c>
      <c r="J379" s="263"/>
      <c r="O379" s="47">
        <v>41</v>
      </c>
      <c r="P379" s="47">
        <v>41</v>
      </c>
    </row>
    <row r="380" spans="1:21" ht="71.25">
      <c r="A380" s="64" t="s">
        <v>918</v>
      </c>
      <c r="B380" s="65" t="s">
        <v>1016</v>
      </c>
      <c r="C380" s="65" t="s">
        <v>1017</v>
      </c>
      <c r="D380" s="66" t="s">
        <v>965</v>
      </c>
      <c r="E380" s="45">
        <v>4.0200000000000001E-3</v>
      </c>
      <c r="F380" s="67"/>
      <c r="G380" s="56"/>
      <c r="H380" s="58"/>
      <c r="I380" s="68" t="s">
        <v>98</v>
      </c>
      <c r="J380" s="58"/>
      <c r="R380" s="47">
        <v>11</v>
      </c>
      <c r="S380" s="47">
        <v>11</v>
      </c>
      <c r="T380" s="47">
        <v>7.13</v>
      </c>
      <c r="U380" s="47">
        <v>7.13</v>
      </c>
    </row>
    <row r="381" spans="1:21" ht="28.5">
      <c r="A381" s="64"/>
      <c r="B381" s="65"/>
      <c r="C381" s="65" t="s">
        <v>88</v>
      </c>
      <c r="D381" s="66"/>
      <c r="E381" s="45"/>
      <c r="F381" s="67">
        <v>1467.1</v>
      </c>
      <c r="G381" s="56" t="s">
        <v>943</v>
      </c>
      <c r="H381" s="58">
        <v>8.5500000000000007</v>
      </c>
      <c r="I381" s="68">
        <v>1</v>
      </c>
      <c r="J381" s="58">
        <v>8.5500000000000007</v>
      </c>
      <c r="Q381" s="47">
        <v>8.5500000000000007</v>
      </c>
    </row>
    <row r="382" spans="1:21" ht="28.5">
      <c r="A382" s="64"/>
      <c r="B382" s="65"/>
      <c r="C382" s="65" t="s">
        <v>89</v>
      </c>
      <c r="D382" s="66"/>
      <c r="E382" s="45"/>
      <c r="F382" s="67">
        <v>145.07</v>
      </c>
      <c r="G382" s="56" t="s">
        <v>944</v>
      </c>
      <c r="H382" s="58">
        <v>0.92</v>
      </c>
      <c r="I382" s="68">
        <v>1</v>
      </c>
      <c r="J382" s="58">
        <v>0.92</v>
      </c>
    </row>
    <row r="383" spans="1:21" ht="28.5">
      <c r="A383" s="64"/>
      <c r="B383" s="65"/>
      <c r="C383" s="65" t="s">
        <v>96</v>
      </c>
      <c r="D383" s="66"/>
      <c r="E383" s="45"/>
      <c r="F383" s="67">
        <v>7.02</v>
      </c>
      <c r="G383" s="56" t="s">
        <v>944</v>
      </c>
      <c r="H383" s="80">
        <v>0.04</v>
      </c>
      <c r="I383" s="68">
        <v>1</v>
      </c>
      <c r="J383" s="80">
        <v>0.04</v>
      </c>
      <c r="Q383" s="47">
        <v>0.04</v>
      </c>
    </row>
    <row r="384" spans="1:21" ht="14.25">
      <c r="A384" s="64"/>
      <c r="B384" s="65"/>
      <c r="C384" s="65" t="s">
        <v>97</v>
      </c>
      <c r="D384" s="66"/>
      <c r="E384" s="45"/>
      <c r="F384" s="67">
        <v>434.65</v>
      </c>
      <c r="G384" s="56" t="s">
        <v>98</v>
      </c>
      <c r="H384" s="58">
        <v>1.75</v>
      </c>
      <c r="I384" s="68">
        <v>1</v>
      </c>
      <c r="J384" s="58">
        <v>1.75</v>
      </c>
    </row>
    <row r="385" spans="1:21" ht="14.25">
      <c r="A385" s="64"/>
      <c r="B385" s="65"/>
      <c r="C385" s="65" t="s">
        <v>90</v>
      </c>
      <c r="D385" s="66" t="s">
        <v>91</v>
      </c>
      <c r="E385" s="45">
        <v>128</v>
      </c>
      <c r="F385" s="67"/>
      <c r="G385" s="56"/>
      <c r="H385" s="58">
        <v>11</v>
      </c>
      <c r="I385" s="68">
        <v>128</v>
      </c>
      <c r="J385" s="58">
        <v>11</v>
      </c>
    </row>
    <row r="386" spans="1:21" ht="14.25">
      <c r="A386" s="64"/>
      <c r="B386" s="65"/>
      <c r="C386" s="65" t="s">
        <v>92</v>
      </c>
      <c r="D386" s="66" t="s">
        <v>91</v>
      </c>
      <c r="E386" s="45">
        <v>83</v>
      </c>
      <c r="F386" s="67"/>
      <c r="G386" s="56"/>
      <c r="H386" s="58">
        <v>7.13</v>
      </c>
      <c r="I386" s="68">
        <v>83</v>
      </c>
      <c r="J386" s="58">
        <v>7.13</v>
      </c>
    </row>
    <row r="387" spans="1:21" ht="28.5">
      <c r="A387" s="69"/>
      <c r="B387" s="70"/>
      <c r="C387" s="70" t="s">
        <v>93</v>
      </c>
      <c r="D387" s="71" t="s">
        <v>94</v>
      </c>
      <c r="E387" s="72">
        <v>167.86</v>
      </c>
      <c r="F387" s="73"/>
      <c r="G387" s="74" t="s">
        <v>943</v>
      </c>
      <c r="H387" s="75">
        <v>0.97778114280000006</v>
      </c>
      <c r="I387" s="76"/>
      <c r="J387" s="75"/>
    </row>
    <row r="388" spans="1:21" ht="15">
      <c r="C388" s="77" t="s">
        <v>95</v>
      </c>
      <c r="G388" s="263">
        <v>29.35</v>
      </c>
      <c r="H388" s="263"/>
      <c r="I388" s="263">
        <v>29.35</v>
      </c>
      <c r="J388" s="263"/>
      <c r="O388" s="79">
        <v>29.35</v>
      </c>
      <c r="P388" s="79">
        <v>29.35</v>
      </c>
    </row>
    <row r="389" spans="1:21" ht="42.75">
      <c r="A389" s="69" t="s">
        <v>611</v>
      </c>
      <c r="B389" s="70" t="s">
        <v>1071</v>
      </c>
      <c r="C389" s="70" t="s">
        <v>1072</v>
      </c>
      <c r="D389" s="71" t="s">
        <v>21</v>
      </c>
      <c r="E389" s="72">
        <v>0.40200000000000002</v>
      </c>
      <c r="F389" s="73">
        <v>67.95</v>
      </c>
      <c r="G389" s="74" t="s">
        <v>98</v>
      </c>
      <c r="H389" s="75">
        <v>27.32</v>
      </c>
      <c r="I389" s="76">
        <v>1</v>
      </c>
      <c r="J389" s="75">
        <v>27.32</v>
      </c>
      <c r="R389" s="47">
        <v>0</v>
      </c>
      <c r="S389" s="47">
        <v>0</v>
      </c>
      <c r="T389" s="47">
        <v>0</v>
      </c>
      <c r="U389" s="47">
        <v>0</v>
      </c>
    </row>
    <row r="390" spans="1:21" ht="15">
      <c r="C390" s="77" t="s">
        <v>95</v>
      </c>
      <c r="G390" s="263">
        <v>27.32</v>
      </c>
      <c r="H390" s="263"/>
      <c r="I390" s="263">
        <v>27.32</v>
      </c>
      <c r="J390" s="263"/>
      <c r="O390" s="47">
        <v>27.32</v>
      </c>
      <c r="P390" s="47">
        <v>27.32</v>
      </c>
    </row>
    <row r="391" spans="1:21" ht="57">
      <c r="A391" s="64" t="s">
        <v>616</v>
      </c>
      <c r="B391" s="65" t="s">
        <v>1028</v>
      </c>
      <c r="C391" s="65" t="s">
        <v>1029</v>
      </c>
      <c r="D391" s="66" t="s">
        <v>1030</v>
      </c>
      <c r="E391" s="45">
        <v>1</v>
      </c>
      <c r="F391" s="67"/>
      <c r="G391" s="56"/>
      <c r="H391" s="58"/>
      <c r="I391" s="68" t="s">
        <v>98</v>
      </c>
      <c r="J391" s="58"/>
      <c r="R391" s="47">
        <v>29.41</v>
      </c>
      <c r="S391" s="47">
        <v>29.41</v>
      </c>
      <c r="T391" s="47">
        <v>19.07</v>
      </c>
      <c r="U391" s="47">
        <v>19.07</v>
      </c>
    </row>
    <row r="392" spans="1:21" ht="28.5">
      <c r="A392" s="64"/>
      <c r="B392" s="65"/>
      <c r="C392" s="65" t="s">
        <v>88</v>
      </c>
      <c r="D392" s="66"/>
      <c r="E392" s="45"/>
      <c r="F392" s="67">
        <v>15.86</v>
      </c>
      <c r="G392" s="56" t="s">
        <v>943</v>
      </c>
      <c r="H392" s="58">
        <v>22.98</v>
      </c>
      <c r="I392" s="68">
        <v>1</v>
      </c>
      <c r="J392" s="58">
        <v>22.98</v>
      </c>
      <c r="Q392" s="47">
        <v>22.98</v>
      </c>
    </row>
    <row r="393" spans="1:21" ht="28.5">
      <c r="A393" s="64"/>
      <c r="B393" s="65"/>
      <c r="C393" s="65" t="s">
        <v>89</v>
      </c>
      <c r="D393" s="66"/>
      <c r="E393" s="45"/>
      <c r="F393" s="67">
        <v>45.5</v>
      </c>
      <c r="G393" s="56" t="s">
        <v>944</v>
      </c>
      <c r="H393" s="58">
        <v>71.66</v>
      </c>
      <c r="I393" s="68">
        <v>1</v>
      </c>
      <c r="J393" s="58">
        <v>71.66</v>
      </c>
    </row>
    <row r="394" spans="1:21" ht="14.25">
      <c r="A394" s="64"/>
      <c r="B394" s="65"/>
      <c r="C394" s="65" t="s">
        <v>97</v>
      </c>
      <c r="D394" s="66"/>
      <c r="E394" s="45"/>
      <c r="F394" s="67">
        <v>8.4700000000000006</v>
      </c>
      <c r="G394" s="56" t="s">
        <v>98</v>
      </c>
      <c r="H394" s="58">
        <v>8.4700000000000006</v>
      </c>
      <c r="I394" s="68">
        <v>1</v>
      </c>
      <c r="J394" s="58">
        <v>8.4700000000000006</v>
      </c>
    </row>
    <row r="395" spans="1:21" ht="14.25">
      <c r="A395" s="64"/>
      <c r="B395" s="65"/>
      <c r="C395" s="65" t="s">
        <v>90</v>
      </c>
      <c r="D395" s="66" t="s">
        <v>91</v>
      </c>
      <c r="E395" s="45">
        <v>128</v>
      </c>
      <c r="F395" s="67"/>
      <c r="G395" s="56"/>
      <c r="H395" s="58">
        <v>29.41</v>
      </c>
      <c r="I395" s="68">
        <v>128</v>
      </c>
      <c r="J395" s="58">
        <v>29.41</v>
      </c>
    </row>
    <row r="396" spans="1:21" ht="14.25">
      <c r="A396" s="64"/>
      <c r="B396" s="65"/>
      <c r="C396" s="65" t="s">
        <v>92</v>
      </c>
      <c r="D396" s="66" t="s">
        <v>91</v>
      </c>
      <c r="E396" s="45">
        <v>83</v>
      </c>
      <c r="F396" s="67"/>
      <c r="G396" s="56"/>
      <c r="H396" s="58">
        <v>19.07</v>
      </c>
      <c r="I396" s="68">
        <v>83</v>
      </c>
      <c r="J396" s="58">
        <v>19.07</v>
      </c>
    </row>
    <row r="397" spans="1:21" ht="28.5">
      <c r="A397" s="69"/>
      <c r="B397" s="70"/>
      <c r="C397" s="70" t="s">
        <v>93</v>
      </c>
      <c r="D397" s="71" t="s">
        <v>94</v>
      </c>
      <c r="E397" s="72">
        <v>1.79</v>
      </c>
      <c r="F397" s="73"/>
      <c r="G397" s="74" t="s">
        <v>943</v>
      </c>
      <c r="H397" s="75">
        <v>2.5937099999999997</v>
      </c>
      <c r="I397" s="76"/>
      <c r="J397" s="75"/>
    </row>
    <row r="398" spans="1:21" ht="15">
      <c r="C398" s="77" t="s">
        <v>95</v>
      </c>
      <c r="G398" s="263">
        <v>151.59</v>
      </c>
      <c r="H398" s="263"/>
      <c r="I398" s="263">
        <v>151.59</v>
      </c>
      <c r="J398" s="263"/>
      <c r="O398" s="79">
        <v>151.59</v>
      </c>
      <c r="P398" s="79">
        <v>151.59</v>
      </c>
    </row>
    <row r="399" spans="1:21" ht="42.75">
      <c r="A399" s="69" t="s">
        <v>617</v>
      </c>
      <c r="B399" s="70" t="s">
        <v>1073</v>
      </c>
      <c r="C399" s="70" t="s">
        <v>1074</v>
      </c>
      <c r="D399" s="71" t="s">
        <v>454</v>
      </c>
      <c r="E399" s="72">
        <v>1</v>
      </c>
      <c r="F399" s="73">
        <v>1152.52</v>
      </c>
      <c r="G399" s="74" t="s">
        <v>98</v>
      </c>
      <c r="H399" s="75">
        <v>1152.52</v>
      </c>
      <c r="I399" s="76">
        <v>1</v>
      </c>
      <c r="J399" s="75">
        <v>1152.52</v>
      </c>
      <c r="R399" s="47">
        <v>0</v>
      </c>
      <c r="S399" s="47">
        <v>0</v>
      </c>
      <c r="T399" s="47">
        <v>0</v>
      </c>
      <c r="U399" s="47">
        <v>0</v>
      </c>
    </row>
    <row r="400" spans="1:21" ht="15">
      <c r="C400" s="77" t="s">
        <v>95</v>
      </c>
      <c r="G400" s="263">
        <v>1152.52</v>
      </c>
      <c r="H400" s="263"/>
      <c r="I400" s="263">
        <v>1152.52</v>
      </c>
      <c r="J400" s="263"/>
      <c r="O400" s="47">
        <v>1152.52</v>
      </c>
      <c r="P400" s="47">
        <v>1152.52</v>
      </c>
    </row>
    <row r="401" spans="1:21" ht="28.5">
      <c r="A401" s="64" t="s">
        <v>618</v>
      </c>
      <c r="B401" s="65" t="s">
        <v>1023</v>
      </c>
      <c r="C401" s="65" t="s">
        <v>1024</v>
      </c>
      <c r="D401" s="66" t="s">
        <v>1025</v>
      </c>
      <c r="E401" s="45">
        <v>1</v>
      </c>
      <c r="F401" s="67"/>
      <c r="G401" s="56"/>
      <c r="H401" s="58"/>
      <c r="I401" s="68" t="s">
        <v>98</v>
      </c>
      <c r="J401" s="58"/>
      <c r="R401" s="47">
        <v>24.29</v>
      </c>
      <c r="S401" s="47">
        <v>24.29</v>
      </c>
      <c r="T401" s="47">
        <v>15.75</v>
      </c>
      <c r="U401" s="47">
        <v>15.75</v>
      </c>
    </row>
    <row r="402" spans="1:21" ht="28.5">
      <c r="A402" s="64"/>
      <c r="B402" s="65"/>
      <c r="C402" s="65" t="s">
        <v>88</v>
      </c>
      <c r="D402" s="66"/>
      <c r="E402" s="45"/>
      <c r="F402" s="67">
        <v>13.1</v>
      </c>
      <c r="G402" s="56" t="s">
        <v>943</v>
      </c>
      <c r="H402" s="58">
        <v>18.98</v>
      </c>
      <c r="I402" s="68">
        <v>1</v>
      </c>
      <c r="J402" s="58">
        <v>18.98</v>
      </c>
      <c r="Q402" s="47">
        <v>18.98</v>
      </c>
    </row>
    <row r="403" spans="1:21" ht="28.5">
      <c r="A403" s="64"/>
      <c r="B403" s="65"/>
      <c r="C403" s="65" t="s">
        <v>89</v>
      </c>
      <c r="D403" s="66"/>
      <c r="E403" s="45"/>
      <c r="F403" s="67">
        <v>2.37</v>
      </c>
      <c r="G403" s="56" t="s">
        <v>944</v>
      </c>
      <c r="H403" s="58">
        <v>3.73</v>
      </c>
      <c r="I403" s="68">
        <v>1</v>
      </c>
      <c r="J403" s="58">
        <v>3.73</v>
      </c>
    </row>
    <row r="404" spans="1:21" ht="14.25">
      <c r="A404" s="64"/>
      <c r="B404" s="65"/>
      <c r="C404" s="65" t="s">
        <v>97</v>
      </c>
      <c r="D404" s="66"/>
      <c r="E404" s="45"/>
      <c r="F404" s="67">
        <v>4.09</v>
      </c>
      <c r="G404" s="56" t="s">
        <v>98</v>
      </c>
      <c r="H404" s="58">
        <v>4.09</v>
      </c>
      <c r="I404" s="68">
        <v>1</v>
      </c>
      <c r="J404" s="58">
        <v>4.09</v>
      </c>
    </row>
    <row r="405" spans="1:21" ht="14.25">
      <c r="A405" s="64"/>
      <c r="B405" s="65"/>
      <c r="C405" s="65" t="s">
        <v>90</v>
      </c>
      <c r="D405" s="66" t="s">
        <v>91</v>
      </c>
      <c r="E405" s="45">
        <v>128</v>
      </c>
      <c r="F405" s="67"/>
      <c r="G405" s="56"/>
      <c r="H405" s="58">
        <v>24.29</v>
      </c>
      <c r="I405" s="68">
        <v>128</v>
      </c>
      <c r="J405" s="58">
        <v>24.29</v>
      </c>
    </row>
    <row r="406" spans="1:21" ht="14.25">
      <c r="A406" s="64"/>
      <c r="B406" s="65"/>
      <c r="C406" s="65" t="s">
        <v>92</v>
      </c>
      <c r="D406" s="66" t="s">
        <v>91</v>
      </c>
      <c r="E406" s="45">
        <v>83</v>
      </c>
      <c r="F406" s="67"/>
      <c r="G406" s="56"/>
      <c r="H406" s="58">
        <v>15.75</v>
      </c>
      <c r="I406" s="68">
        <v>83</v>
      </c>
      <c r="J406" s="58">
        <v>15.75</v>
      </c>
    </row>
    <row r="407" spans="1:21" ht="28.5">
      <c r="A407" s="69"/>
      <c r="B407" s="70"/>
      <c r="C407" s="70" t="s">
        <v>93</v>
      </c>
      <c r="D407" s="71" t="s">
        <v>94</v>
      </c>
      <c r="E407" s="72">
        <v>1.46</v>
      </c>
      <c r="F407" s="73"/>
      <c r="G407" s="74" t="s">
        <v>943</v>
      </c>
      <c r="H407" s="75">
        <v>2.1155399999999998</v>
      </c>
      <c r="I407" s="76"/>
      <c r="J407" s="75"/>
    </row>
    <row r="408" spans="1:21" ht="15">
      <c r="C408" s="77" t="s">
        <v>95</v>
      </c>
      <c r="G408" s="263">
        <v>66.84</v>
      </c>
      <c r="H408" s="263"/>
      <c r="I408" s="263">
        <v>66.84</v>
      </c>
      <c r="J408" s="263"/>
      <c r="O408" s="79">
        <v>66.84</v>
      </c>
      <c r="P408" s="79">
        <v>66.84</v>
      </c>
    </row>
    <row r="409" spans="1:21" ht="42.75">
      <c r="A409" s="69" t="s">
        <v>619</v>
      </c>
      <c r="B409" s="70" t="s">
        <v>1075</v>
      </c>
      <c r="C409" s="70" t="s">
        <v>1076</v>
      </c>
      <c r="D409" s="71" t="s">
        <v>454</v>
      </c>
      <c r="E409" s="72">
        <v>1</v>
      </c>
      <c r="F409" s="73">
        <v>300.86</v>
      </c>
      <c r="G409" s="74" t="s">
        <v>98</v>
      </c>
      <c r="H409" s="75">
        <v>300.86</v>
      </c>
      <c r="I409" s="76">
        <v>1</v>
      </c>
      <c r="J409" s="75">
        <v>300.86</v>
      </c>
      <c r="R409" s="47">
        <v>0</v>
      </c>
      <c r="S409" s="47">
        <v>0</v>
      </c>
      <c r="T409" s="47">
        <v>0</v>
      </c>
      <c r="U409" s="47">
        <v>0</v>
      </c>
    </row>
    <row r="410" spans="1:21" ht="15">
      <c r="C410" s="77" t="s">
        <v>95</v>
      </c>
      <c r="G410" s="263">
        <v>300.86</v>
      </c>
      <c r="H410" s="263"/>
      <c r="I410" s="263">
        <v>300.86</v>
      </c>
      <c r="J410" s="263"/>
      <c r="O410" s="47">
        <v>300.86</v>
      </c>
      <c r="P410" s="47">
        <v>300.86</v>
      </c>
    </row>
    <row r="411" spans="1:21" ht="28.5">
      <c r="A411" s="64" t="s">
        <v>620</v>
      </c>
      <c r="B411" s="65" t="s">
        <v>1077</v>
      </c>
      <c r="C411" s="65" t="s">
        <v>1078</v>
      </c>
      <c r="D411" s="66" t="s">
        <v>948</v>
      </c>
      <c r="E411" s="45">
        <v>2</v>
      </c>
      <c r="F411" s="67"/>
      <c r="G411" s="56"/>
      <c r="H411" s="58"/>
      <c r="I411" s="68" t="s">
        <v>98</v>
      </c>
      <c r="J411" s="58"/>
      <c r="R411" s="47">
        <v>33.869999999999997</v>
      </c>
      <c r="S411" s="47">
        <v>33.869999999999997</v>
      </c>
      <c r="T411" s="47">
        <v>21.96</v>
      </c>
      <c r="U411" s="47">
        <v>21.96</v>
      </c>
    </row>
    <row r="412" spans="1:21" ht="28.5">
      <c r="A412" s="64"/>
      <c r="B412" s="65"/>
      <c r="C412" s="65" t="s">
        <v>88</v>
      </c>
      <c r="D412" s="66"/>
      <c r="E412" s="45"/>
      <c r="F412" s="67">
        <v>9.1300000000000008</v>
      </c>
      <c r="G412" s="56" t="s">
        <v>943</v>
      </c>
      <c r="H412" s="58">
        <v>26.46</v>
      </c>
      <c r="I412" s="68">
        <v>1</v>
      </c>
      <c r="J412" s="58">
        <v>26.46</v>
      </c>
      <c r="Q412" s="47">
        <v>26.46</v>
      </c>
    </row>
    <row r="413" spans="1:21" ht="28.5">
      <c r="A413" s="64"/>
      <c r="B413" s="65"/>
      <c r="C413" s="65" t="s">
        <v>89</v>
      </c>
      <c r="D413" s="66"/>
      <c r="E413" s="45"/>
      <c r="F413" s="67">
        <v>1.68</v>
      </c>
      <c r="G413" s="56" t="s">
        <v>944</v>
      </c>
      <c r="H413" s="58">
        <v>5.29</v>
      </c>
      <c r="I413" s="68">
        <v>1</v>
      </c>
      <c r="J413" s="58">
        <v>5.29</v>
      </c>
    </row>
    <row r="414" spans="1:21" ht="14.25">
      <c r="A414" s="64"/>
      <c r="B414" s="65"/>
      <c r="C414" s="65" t="s">
        <v>97</v>
      </c>
      <c r="D414" s="66"/>
      <c r="E414" s="45"/>
      <c r="F414" s="67">
        <v>7.49</v>
      </c>
      <c r="G414" s="56" t="s">
        <v>98</v>
      </c>
      <c r="H414" s="58">
        <v>14.98</v>
      </c>
      <c r="I414" s="68">
        <v>1</v>
      </c>
      <c r="J414" s="58">
        <v>14.98</v>
      </c>
    </row>
    <row r="415" spans="1:21" ht="14.25">
      <c r="A415" s="64"/>
      <c r="B415" s="65"/>
      <c r="C415" s="65" t="s">
        <v>90</v>
      </c>
      <c r="D415" s="66" t="s">
        <v>91</v>
      </c>
      <c r="E415" s="45">
        <v>128</v>
      </c>
      <c r="F415" s="67"/>
      <c r="G415" s="56"/>
      <c r="H415" s="58">
        <v>33.869999999999997</v>
      </c>
      <c r="I415" s="68">
        <v>128</v>
      </c>
      <c r="J415" s="58">
        <v>33.869999999999997</v>
      </c>
    </row>
    <row r="416" spans="1:21" ht="14.25">
      <c r="A416" s="64"/>
      <c r="B416" s="65"/>
      <c r="C416" s="65" t="s">
        <v>92</v>
      </c>
      <c r="D416" s="66" t="s">
        <v>91</v>
      </c>
      <c r="E416" s="45">
        <v>83</v>
      </c>
      <c r="F416" s="67"/>
      <c r="G416" s="56"/>
      <c r="H416" s="58">
        <v>21.96</v>
      </c>
      <c r="I416" s="68">
        <v>83</v>
      </c>
      <c r="J416" s="58">
        <v>21.96</v>
      </c>
    </row>
    <row r="417" spans="1:21" ht="28.5">
      <c r="A417" s="69"/>
      <c r="B417" s="70"/>
      <c r="C417" s="70" t="s">
        <v>93</v>
      </c>
      <c r="D417" s="71" t="s">
        <v>94</v>
      </c>
      <c r="E417" s="72">
        <v>1.03</v>
      </c>
      <c r="F417" s="73"/>
      <c r="G417" s="74" t="s">
        <v>943</v>
      </c>
      <c r="H417" s="75">
        <v>2.9849399999999995</v>
      </c>
      <c r="I417" s="76"/>
      <c r="J417" s="75"/>
    </row>
    <row r="418" spans="1:21" ht="15">
      <c r="C418" s="77" t="s">
        <v>95</v>
      </c>
      <c r="G418" s="263">
        <v>102.56</v>
      </c>
      <c r="H418" s="263"/>
      <c r="I418" s="263">
        <v>102.56</v>
      </c>
      <c r="J418" s="263"/>
      <c r="O418" s="79">
        <v>102.56</v>
      </c>
      <c r="P418" s="79">
        <v>102.56</v>
      </c>
    </row>
    <row r="419" spans="1:21" ht="42.75">
      <c r="A419" s="69" t="s">
        <v>621</v>
      </c>
      <c r="B419" s="70" t="s">
        <v>1079</v>
      </c>
      <c r="C419" s="70" t="s">
        <v>1080</v>
      </c>
      <c r="D419" s="71" t="s">
        <v>454</v>
      </c>
      <c r="E419" s="72">
        <v>2</v>
      </c>
      <c r="F419" s="73">
        <v>704.39</v>
      </c>
      <c r="G419" s="74" t="s">
        <v>98</v>
      </c>
      <c r="H419" s="75">
        <v>1408.78</v>
      </c>
      <c r="I419" s="76">
        <v>1</v>
      </c>
      <c r="J419" s="75">
        <v>1408.78</v>
      </c>
      <c r="R419" s="47">
        <v>0</v>
      </c>
      <c r="S419" s="47">
        <v>0</v>
      </c>
      <c r="T419" s="47">
        <v>0</v>
      </c>
      <c r="U419" s="47">
        <v>0</v>
      </c>
    </row>
    <row r="420" spans="1:21" ht="15">
      <c r="C420" s="77" t="s">
        <v>95</v>
      </c>
      <c r="G420" s="263">
        <v>1408.78</v>
      </c>
      <c r="H420" s="263"/>
      <c r="I420" s="263">
        <v>1408.78</v>
      </c>
      <c r="J420" s="263"/>
      <c r="O420" s="47">
        <v>1408.78</v>
      </c>
      <c r="P420" s="47">
        <v>1408.78</v>
      </c>
    </row>
    <row r="421" spans="1:21" ht="42.75">
      <c r="A421" s="64" t="s">
        <v>622</v>
      </c>
      <c r="B421" s="65" t="s">
        <v>1031</v>
      </c>
      <c r="C421" s="65" t="s">
        <v>1032</v>
      </c>
      <c r="D421" s="66" t="s">
        <v>460</v>
      </c>
      <c r="E421" s="45">
        <v>1</v>
      </c>
      <c r="F421" s="67"/>
      <c r="G421" s="56"/>
      <c r="H421" s="58"/>
      <c r="I421" s="68" t="s">
        <v>98</v>
      </c>
      <c r="J421" s="58"/>
      <c r="R421" s="47">
        <v>21.56</v>
      </c>
      <c r="S421" s="47">
        <v>21.56</v>
      </c>
      <c r="T421" s="47">
        <v>13.98</v>
      </c>
      <c r="U421" s="47">
        <v>13.98</v>
      </c>
    </row>
    <row r="422" spans="1:21" ht="14.25">
      <c r="A422" s="64"/>
      <c r="B422" s="65"/>
      <c r="C422" s="65" t="s">
        <v>88</v>
      </c>
      <c r="D422" s="66"/>
      <c r="E422" s="45"/>
      <c r="F422" s="67">
        <v>12.2</v>
      </c>
      <c r="G422" s="56" t="s">
        <v>451</v>
      </c>
      <c r="H422" s="58">
        <v>16.84</v>
      </c>
      <c r="I422" s="68">
        <v>1</v>
      </c>
      <c r="J422" s="58">
        <v>16.84</v>
      </c>
      <c r="Q422" s="47">
        <v>16.84</v>
      </c>
    </row>
    <row r="423" spans="1:21" ht="14.25">
      <c r="A423" s="64"/>
      <c r="B423" s="65"/>
      <c r="C423" s="65" t="s">
        <v>89</v>
      </c>
      <c r="D423" s="66"/>
      <c r="E423" s="45"/>
      <c r="F423" s="67">
        <v>1.81</v>
      </c>
      <c r="G423" s="56" t="s">
        <v>452</v>
      </c>
      <c r="H423" s="58">
        <v>2.72</v>
      </c>
      <c r="I423" s="68">
        <v>1</v>
      </c>
      <c r="J423" s="58">
        <v>2.72</v>
      </c>
    </row>
    <row r="424" spans="1:21" ht="14.25">
      <c r="A424" s="64"/>
      <c r="B424" s="65"/>
      <c r="C424" s="65" t="s">
        <v>97</v>
      </c>
      <c r="D424" s="66"/>
      <c r="E424" s="45"/>
      <c r="F424" s="67">
        <v>18.64</v>
      </c>
      <c r="G424" s="56" t="s">
        <v>98</v>
      </c>
      <c r="H424" s="58">
        <v>18.64</v>
      </c>
      <c r="I424" s="68">
        <v>1</v>
      </c>
      <c r="J424" s="58">
        <v>18.64</v>
      </c>
    </row>
    <row r="425" spans="1:21" ht="28.5">
      <c r="A425" s="64" t="s">
        <v>810</v>
      </c>
      <c r="B425" s="65" t="s">
        <v>1034</v>
      </c>
      <c r="C425" s="65" t="s">
        <v>1035</v>
      </c>
      <c r="D425" s="66" t="s">
        <v>454</v>
      </c>
      <c r="E425" s="45">
        <v>1</v>
      </c>
      <c r="F425" s="67">
        <v>0</v>
      </c>
      <c r="G425" s="84" t="s">
        <v>98</v>
      </c>
      <c r="H425" s="58">
        <v>0</v>
      </c>
      <c r="I425" s="68">
        <v>1</v>
      </c>
      <c r="J425" s="58">
        <v>0</v>
      </c>
      <c r="R425" s="47">
        <v>0</v>
      </c>
      <c r="S425" s="47">
        <v>0</v>
      </c>
      <c r="T425" s="47">
        <v>0</v>
      </c>
      <c r="U425" s="47">
        <v>0</v>
      </c>
    </row>
    <row r="426" spans="1:21" ht="14.25">
      <c r="A426" s="64"/>
      <c r="B426" s="65"/>
      <c r="C426" s="65" t="s">
        <v>90</v>
      </c>
      <c r="D426" s="66" t="s">
        <v>91</v>
      </c>
      <c r="E426" s="45">
        <v>128</v>
      </c>
      <c r="F426" s="67"/>
      <c r="G426" s="56"/>
      <c r="H426" s="58">
        <v>21.56</v>
      </c>
      <c r="I426" s="68">
        <v>128</v>
      </c>
      <c r="J426" s="58">
        <v>21.56</v>
      </c>
    </row>
    <row r="427" spans="1:21" ht="14.25">
      <c r="A427" s="64"/>
      <c r="B427" s="65"/>
      <c r="C427" s="65" t="s">
        <v>92</v>
      </c>
      <c r="D427" s="66" t="s">
        <v>91</v>
      </c>
      <c r="E427" s="45">
        <v>83</v>
      </c>
      <c r="F427" s="67"/>
      <c r="G427" s="56"/>
      <c r="H427" s="58">
        <v>13.98</v>
      </c>
      <c r="I427" s="68">
        <v>83</v>
      </c>
      <c r="J427" s="58">
        <v>13.98</v>
      </c>
    </row>
    <row r="428" spans="1:21" ht="14.25">
      <c r="A428" s="69"/>
      <c r="B428" s="70"/>
      <c r="C428" s="70" t="s">
        <v>93</v>
      </c>
      <c r="D428" s="71" t="s">
        <v>94</v>
      </c>
      <c r="E428" s="72">
        <v>1.36</v>
      </c>
      <c r="F428" s="73"/>
      <c r="G428" s="74" t="s">
        <v>451</v>
      </c>
      <c r="H428" s="75">
        <v>1.8768</v>
      </c>
      <c r="I428" s="76"/>
      <c r="J428" s="75"/>
    </row>
    <row r="429" spans="1:21" ht="15">
      <c r="C429" s="77" t="s">
        <v>95</v>
      </c>
      <c r="G429" s="263">
        <v>73.740000000000009</v>
      </c>
      <c r="H429" s="263"/>
      <c r="I429" s="263">
        <v>73.740000000000009</v>
      </c>
      <c r="J429" s="263"/>
      <c r="O429" s="79">
        <v>73.740000000000009</v>
      </c>
      <c r="P429" s="79">
        <v>73.740000000000009</v>
      </c>
    </row>
    <row r="430" spans="1:21" ht="68.25">
      <c r="A430" s="69" t="s">
        <v>623</v>
      </c>
      <c r="B430" s="70" t="s">
        <v>432</v>
      </c>
      <c r="C430" s="70" t="s">
        <v>178</v>
      </c>
      <c r="D430" s="71" t="s">
        <v>454</v>
      </c>
      <c r="E430" s="72">
        <v>1</v>
      </c>
      <c r="F430" s="73">
        <v>846.47</v>
      </c>
      <c r="G430" s="74" t="s">
        <v>98</v>
      </c>
      <c r="H430" s="75">
        <v>846.47</v>
      </c>
      <c r="I430" s="76">
        <v>1</v>
      </c>
      <c r="J430" s="75">
        <v>846.47</v>
      </c>
      <c r="R430" s="47">
        <v>0</v>
      </c>
      <c r="S430" s="47">
        <v>0</v>
      </c>
      <c r="T430" s="47">
        <v>0</v>
      </c>
      <c r="U430" s="47">
        <v>0</v>
      </c>
    </row>
    <row r="431" spans="1:21" ht="15">
      <c r="C431" s="77" t="s">
        <v>95</v>
      </c>
      <c r="G431" s="263">
        <v>846.47</v>
      </c>
      <c r="H431" s="263"/>
      <c r="I431" s="263">
        <v>846.47</v>
      </c>
      <c r="J431" s="263"/>
      <c r="O431" s="47">
        <v>846.47</v>
      </c>
      <c r="P431" s="47">
        <v>846.47</v>
      </c>
    </row>
    <row r="432" spans="1:21" ht="71.25">
      <c r="A432" s="64" t="s">
        <v>624</v>
      </c>
      <c r="B432" s="65" t="s">
        <v>1038</v>
      </c>
      <c r="C432" s="65" t="s">
        <v>1039</v>
      </c>
      <c r="D432" s="66" t="s">
        <v>1040</v>
      </c>
      <c r="E432" s="45">
        <v>0.4</v>
      </c>
      <c r="F432" s="67"/>
      <c r="G432" s="56"/>
      <c r="H432" s="58"/>
      <c r="I432" s="68" t="s">
        <v>98</v>
      </c>
      <c r="J432" s="58"/>
      <c r="R432" s="47">
        <v>36.53</v>
      </c>
      <c r="S432" s="47">
        <v>36.53</v>
      </c>
      <c r="T432" s="47">
        <v>25.57</v>
      </c>
      <c r="U432" s="47">
        <v>25.57</v>
      </c>
    </row>
    <row r="433" spans="1:32" ht="14.25">
      <c r="A433" s="64"/>
      <c r="B433" s="65"/>
      <c r="C433" s="65" t="s">
        <v>88</v>
      </c>
      <c r="D433" s="66"/>
      <c r="E433" s="45"/>
      <c r="F433" s="67">
        <v>66.17</v>
      </c>
      <c r="G433" s="56" t="s">
        <v>961</v>
      </c>
      <c r="H433" s="58">
        <v>36.53</v>
      </c>
      <c r="I433" s="68">
        <v>1</v>
      </c>
      <c r="J433" s="58">
        <v>36.53</v>
      </c>
      <c r="Q433" s="47">
        <v>36.53</v>
      </c>
    </row>
    <row r="434" spans="1:32" ht="14.25">
      <c r="A434" s="64"/>
      <c r="B434" s="65"/>
      <c r="C434" s="65" t="s">
        <v>89</v>
      </c>
      <c r="D434" s="66"/>
      <c r="E434" s="45"/>
      <c r="F434" s="67">
        <v>37.479999999999997</v>
      </c>
      <c r="G434" s="56" t="s">
        <v>962</v>
      </c>
      <c r="H434" s="58">
        <v>22.49</v>
      </c>
      <c r="I434" s="68">
        <v>1</v>
      </c>
      <c r="J434" s="58">
        <v>22.49</v>
      </c>
    </row>
    <row r="435" spans="1:32" ht="14.25">
      <c r="A435" s="64"/>
      <c r="B435" s="65"/>
      <c r="C435" s="65" t="s">
        <v>97</v>
      </c>
      <c r="D435" s="66"/>
      <c r="E435" s="45"/>
      <c r="F435" s="67">
        <v>4876.58</v>
      </c>
      <c r="G435" s="56" t="s">
        <v>98</v>
      </c>
      <c r="H435" s="58">
        <v>1950.63</v>
      </c>
      <c r="I435" s="68">
        <v>1</v>
      </c>
      <c r="J435" s="58">
        <v>1950.63</v>
      </c>
    </row>
    <row r="436" spans="1:32" ht="42.75">
      <c r="A436" s="64" t="s">
        <v>1081</v>
      </c>
      <c r="B436" s="65" t="s">
        <v>1042</v>
      </c>
      <c r="C436" s="65" t="s">
        <v>1043</v>
      </c>
      <c r="D436" s="66" t="s">
        <v>21</v>
      </c>
      <c r="E436" s="45">
        <v>-4.4000000000000004</v>
      </c>
      <c r="F436" s="67">
        <v>365</v>
      </c>
      <c r="G436" s="84" t="s">
        <v>98</v>
      </c>
      <c r="H436" s="58">
        <v>-1606</v>
      </c>
      <c r="I436" s="68">
        <v>1</v>
      </c>
      <c r="J436" s="58">
        <v>-1606</v>
      </c>
      <c r="R436" s="47">
        <v>0</v>
      </c>
      <c r="S436" s="47">
        <v>0</v>
      </c>
      <c r="T436" s="47">
        <v>0</v>
      </c>
      <c r="U436" s="47">
        <v>0</v>
      </c>
    </row>
    <row r="437" spans="1:32" ht="14.25">
      <c r="A437" s="64" t="s">
        <v>1082</v>
      </c>
      <c r="B437" s="65" t="s">
        <v>1045</v>
      </c>
      <c r="C437" s="65" t="s">
        <v>1046</v>
      </c>
      <c r="D437" s="66" t="s">
        <v>554</v>
      </c>
      <c r="E437" s="45">
        <v>-1</v>
      </c>
      <c r="F437" s="67">
        <v>269.51</v>
      </c>
      <c r="G437" s="84" t="s">
        <v>98</v>
      </c>
      <c r="H437" s="58">
        <v>-269.51</v>
      </c>
      <c r="I437" s="68">
        <v>1</v>
      </c>
      <c r="J437" s="58">
        <v>-269.51</v>
      </c>
      <c r="R437" s="47">
        <v>0</v>
      </c>
      <c r="S437" s="47">
        <v>0</v>
      </c>
      <c r="T437" s="47">
        <v>0</v>
      </c>
      <c r="U437" s="47">
        <v>0</v>
      </c>
    </row>
    <row r="438" spans="1:32" ht="14.25">
      <c r="A438" s="64"/>
      <c r="B438" s="65"/>
      <c r="C438" s="65" t="s">
        <v>90</v>
      </c>
      <c r="D438" s="66" t="s">
        <v>91</v>
      </c>
      <c r="E438" s="45">
        <v>100</v>
      </c>
      <c r="F438" s="67"/>
      <c r="G438" s="56"/>
      <c r="H438" s="58">
        <v>36.53</v>
      </c>
      <c r="I438" s="68">
        <v>100</v>
      </c>
      <c r="J438" s="58">
        <v>36.53</v>
      </c>
    </row>
    <row r="439" spans="1:32" ht="14.25">
      <c r="A439" s="64"/>
      <c r="B439" s="65"/>
      <c r="C439" s="65" t="s">
        <v>92</v>
      </c>
      <c r="D439" s="66" t="s">
        <v>91</v>
      </c>
      <c r="E439" s="45">
        <v>70</v>
      </c>
      <c r="F439" s="67"/>
      <c r="G439" s="56"/>
      <c r="H439" s="58">
        <v>25.57</v>
      </c>
      <c r="I439" s="68">
        <v>70</v>
      </c>
      <c r="J439" s="58">
        <v>25.57</v>
      </c>
    </row>
    <row r="440" spans="1:32" ht="14.25">
      <c r="A440" s="69"/>
      <c r="B440" s="70"/>
      <c r="C440" s="70" t="s">
        <v>93</v>
      </c>
      <c r="D440" s="71" t="s">
        <v>94</v>
      </c>
      <c r="E440" s="72">
        <v>6.67</v>
      </c>
      <c r="F440" s="73"/>
      <c r="G440" s="74" t="s">
        <v>961</v>
      </c>
      <c r="H440" s="75">
        <v>3.6818399999999998</v>
      </c>
      <c r="I440" s="76"/>
      <c r="J440" s="75"/>
    </row>
    <row r="441" spans="1:32" ht="15">
      <c r="C441" s="77" t="s">
        <v>95</v>
      </c>
      <c r="G441" s="263">
        <v>196.24</v>
      </c>
      <c r="H441" s="263"/>
      <c r="I441" s="263">
        <v>196.24</v>
      </c>
      <c r="J441" s="263"/>
      <c r="O441" s="79">
        <v>196.24</v>
      </c>
      <c r="P441" s="79">
        <v>196.24</v>
      </c>
    </row>
    <row r="442" spans="1:32" ht="28.5">
      <c r="A442" s="69" t="s">
        <v>631</v>
      </c>
      <c r="B442" s="70" t="s">
        <v>1047</v>
      </c>
      <c r="C442" s="70" t="s">
        <v>1048</v>
      </c>
      <c r="D442" s="71" t="s">
        <v>21</v>
      </c>
      <c r="E442" s="72">
        <v>4</v>
      </c>
      <c r="F442" s="73">
        <v>352.02</v>
      </c>
      <c r="G442" s="74" t="s">
        <v>98</v>
      </c>
      <c r="H442" s="75">
        <v>1408.08</v>
      </c>
      <c r="I442" s="76">
        <v>1</v>
      </c>
      <c r="J442" s="75">
        <v>1408.08</v>
      </c>
      <c r="R442" s="47">
        <v>0</v>
      </c>
      <c r="S442" s="47">
        <v>0</v>
      </c>
      <c r="T442" s="47">
        <v>0</v>
      </c>
      <c r="U442" s="47">
        <v>0</v>
      </c>
    </row>
    <row r="443" spans="1:32" ht="15">
      <c r="C443" s="77" t="s">
        <v>95</v>
      </c>
      <c r="G443" s="263">
        <v>1408.08</v>
      </c>
      <c r="H443" s="263"/>
      <c r="I443" s="263">
        <v>1408.08</v>
      </c>
      <c r="J443" s="263"/>
      <c r="O443" s="47">
        <v>1408.08</v>
      </c>
      <c r="P443" s="47">
        <v>1408.08</v>
      </c>
    </row>
    <row r="445" spans="1:32" ht="15">
      <c r="A445" s="261" t="s">
        <v>1083</v>
      </c>
      <c r="B445" s="261"/>
      <c r="C445" s="261"/>
      <c r="D445" s="261"/>
      <c r="E445" s="261"/>
      <c r="F445" s="261"/>
      <c r="G445" s="263">
        <v>16974.690000000002</v>
      </c>
      <c r="H445" s="263"/>
      <c r="I445" s="263">
        <v>16974.690000000002</v>
      </c>
      <c r="J445" s="263"/>
      <c r="AF445" s="85" t="s">
        <v>1083</v>
      </c>
    </row>
    <row r="449" spans="1:31" ht="16.5">
      <c r="A449" s="264" t="s">
        <v>1084</v>
      </c>
      <c r="B449" s="264"/>
      <c r="C449" s="264"/>
      <c r="D449" s="264"/>
      <c r="E449" s="264"/>
      <c r="F449" s="264"/>
      <c r="G449" s="264"/>
      <c r="H449" s="264"/>
      <c r="I449" s="264"/>
      <c r="J449" s="264"/>
      <c r="AE449" s="63" t="s">
        <v>1084</v>
      </c>
    </row>
    <row r="450" spans="1:31" ht="42.75">
      <c r="A450" s="64" t="s">
        <v>819</v>
      </c>
      <c r="B450" s="65" t="s">
        <v>1085</v>
      </c>
      <c r="C450" s="65" t="s">
        <v>1086</v>
      </c>
      <c r="D450" s="66" t="s">
        <v>1053</v>
      </c>
      <c r="E450" s="45">
        <v>2</v>
      </c>
      <c r="F450" s="67"/>
      <c r="G450" s="56"/>
      <c r="H450" s="58"/>
      <c r="I450" s="68" t="s">
        <v>98</v>
      </c>
      <c r="J450" s="58"/>
      <c r="R450" s="47">
        <v>311.54000000000002</v>
      </c>
      <c r="S450" s="47">
        <v>311.54000000000002</v>
      </c>
      <c r="T450" s="47">
        <v>202.01</v>
      </c>
      <c r="U450" s="47">
        <v>202.01</v>
      </c>
    </row>
    <row r="451" spans="1:31" ht="14.25">
      <c r="A451" s="64"/>
      <c r="B451" s="65"/>
      <c r="C451" s="65" t="s">
        <v>88</v>
      </c>
      <c r="D451" s="66"/>
      <c r="E451" s="45"/>
      <c r="F451" s="67">
        <v>87.01</v>
      </c>
      <c r="G451" s="56" t="s">
        <v>451</v>
      </c>
      <c r="H451" s="58">
        <v>240.15</v>
      </c>
      <c r="I451" s="68">
        <v>1</v>
      </c>
      <c r="J451" s="58">
        <v>240.15</v>
      </c>
      <c r="Q451" s="47">
        <v>240.15</v>
      </c>
    </row>
    <row r="452" spans="1:31" ht="14.25">
      <c r="A452" s="64"/>
      <c r="B452" s="65"/>
      <c r="C452" s="65" t="s">
        <v>89</v>
      </c>
      <c r="D452" s="66"/>
      <c r="E452" s="45"/>
      <c r="F452" s="67">
        <v>25.85</v>
      </c>
      <c r="G452" s="56" t="s">
        <v>452</v>
      </c>
      <c r="H452" s="58">
        <v>77.55</v>
      </c>
      <c r="I452" s="68">
        <v>1</v>
      </c>
      <c r="J452" s="58">
        <v>77.55</v>
      </c>
    </row>
    <row r="453" spans="1:31" ht="14.25">
      <c r="A453" s="64"/>
      <c r="B453" s="65"/>
      <c r="C453" s="65" t="s">
        <v>96</v>
      </c>
      <c r="D453" s="66"/>
      <c r="E453" s="45"/>
      <c r="F453" s="67">
        <v>1.08</v>
      </c>
      <c r="G453" s="56" t="s">
        <v>452</v>
      </c>
      <c r="H453" s="80">
        <v>3.24</v>
      </c>
      <c r="I453" s="68">
        <v>1</v>
      </c>
      <c r="J453" s="80">
        <v>3.24</v>
      </c>
      <c r="Q453" s="47">
        <v>3.24</v>
      </c>
    </row>
    <row r="454" spans="1:31" ht="14.25">
      <c r="A454" s="64"/>
      <c r="B454" s="65"/>
      <c r="C454" s="65" t="s">
        <v>97</v>
      </c>
      <c r="D454" s="66"/>
      <c r="E454" s="45"/>
      <c r="F454" s="67">
        <v>21.14</v>
      </c>
      <c r="G454" s="56" t="s">
        <v>98</v>
      </c>
      <c r="H454" s="58">
        <v>42.28</v>
      </c>
      <c r="I454" s="68">
        <v>1</v>
      </c>
      <c r="J454" s="58">
        <v>42.28</v>
      </c>
    </row>
    <row r="455" spans="1:31" ht="14.25">
      <c r="A455" s="64"/>
      <c r="B455" s="65"/>
      <c r="C455" s="65" t="s">
        <v>90</v>
      </c>
      <c r="D455" s="66" t="s">
        <v>91</v>
      </c>
      <c r="E455" s="45">
        <v>128</v>
      </c>
      <c r="F455" s="67"/>
      <c r="G455" s="56"/>
      <c r="H455" s="58">
        <v>311.54000000000002</v>
      </c>
      <c r="I455" s="68">
        <v>128</v>
      </c>
      <c r="J455" s="58">
        <v>311.54000000000002</v>
      </c>
    </row>
    <row r="456" spans="1:31" ht="14.25">
      <c r="A456" s="64"/>
      <c r="B456" s="65"/>
      <c r="C456" s="65" t="s">
        <v>92</v>
      </c>
      <c r="D456" s="66" t="s">
        <v>91</v>
      </c>
      <c r="E456" s="45">
        <v>83</v>
      </c>
      <c r="F456" s="67"/>
      <c r="G456" s="56"/>
      <c r="H456" s="58">
        <v>202.01</v>
      </c>
      <c r="I456" s="68">
        <v>83</v>
      </c>
      <c r="J456" s="58">
        <v>202.01</v>
      </c>
    </row>
    <row r="457" spans="1:31" ht="14.25">
      <c r="A457" s="69"/>
      <c r="B457" s="70"/>
      <c r="C457" s="70" t="s">
        <v>93</v>
      </c>
      <c r="D457" s="71" t="s">
        <v>94</v>
      </c>
      <c r="E457" s="72">
        <v>10.199999999999999</v>
      </c>
      <c r="F457" s="73"/>
      <c r="G457" s="74" t="s">
        <v>451</v>
      </c>
      <c r="H457" s="75">
        <v>28.151999999999997</v>
      </c>
      <c r="I457" s="76"/>
      <c r="J457" s="75"/>
    </row>
    <row r="458" spans="1:31" ht="15">
      <c r="C458" s="77" t="s">
        <v>95</v>
      </c>
      <c r="G458" s="263">
        <v>873.53</v>
      </c>
      <c r="H458" s="263"/>
      <c r="I458" s="263">
        <v>873.53</v>
      </c>
      <c r="J458" s="263"/>
      <c r="O458" s="79">
        <v>873.53</v>
      </c>
      <c r="P458" s="79">
        <v>873.53</v>
      </c>
    </row>
    <row r="459" spans="1:31" ht="68.25">
      <c r="A459" s="69" t="s">
        <v>633</v>
      </c>
      <c r="B459" s="70" t="s">
        <v>432</v>
      </c>
      <c r="C459" s="70" t="s">
        <v>183</v>
      </c>
      <c r="D459" s="71" t="s">
        <v>973</v>
      </c>
      <c r="E459" s="72">
        <v>2</v>
      </c>
      <c r="F459" s="73">
        <v>14820.75</v>
      </c>
      <c r="G459" s="74" t="s">
        <v>98</v>
      </c>
      <c r="H459" s="75">
        <v>29641.5</v>
      </c>
      <c r="I459" s="76">
        <v>1</v>
      </c>
      <c r="J459" s="75">
        <v>29641.5</v>
      </c>
      <c r="R459" s="47">
        <v>0</v>
      </c>
      <c r="S459" s="47">
        <v>0</v>
      </c>
      <c r="T459" s="47">
        <v>0</v>
      </c>
      <c r="U459" s="47">
        <v>0</v>
      </c>
    </row>
    <row r="460" spans="1:31" ht="15">
      <c r="C460" s="77" t="s">
        <v>95</v>
      </c>
      <c r="G460" s="263">
        <v>29641.5</v>
      </c>
      <c r="H460" s="263"/>
      <c r="I460" s="263">
        <v>29641.5</v>
      </c>
      <c r="J460" s="263"/>
      <c r="O460" s="47">
        <v>29641.5</v>
      </c>
      <c r="P460" s="47">
        <v>29641.5</v>
      </c>
    </row>
    <row r="461" spans="1:31" ht="28.5">
      <c r="A461" s="64" t="s">
        <v>634</v>
      </c>
      <c r="B461" s="65" t="s">
        <v>1087</v>
      </c>
      <c r="C461" s="65" t="s">
        <v>1088</v>
      </c>
      <c r="D461" s="66" t="s">
        <v>948</v>
      </c>
      <c r="E461" s="45">
        <v>2</v>
      </c>
      <c r="F461" s="67"/>
      <c r="G461" s="56"/>
      <c r="H461" s="58"/>
      <c r="I461" s="68" t="s">
        <v>98</v>
      </c>
      <c r="J461" s="58"/>
      <c r="R461" s="47">
        <v>47.54</v>
      </c>
      <c r="S461" s="47">
        <v>47.54</v>
      </c>
      <c r="T461" s="47">
        <v>30.83</v>
      </c>
      <c r="U461" s="47">
        <v>30.83</v>
      </c>
    </row>
    <row r="462" spans="1:31" ht="14.25">
      <c r="A462" s="64"/>
      <c r="B462" s="65"/>
      <c r="C462" s="65" t="s">
        <v>88</v>
      </c>
      <c r="D462" s="66"/>
      <c r="E462" s="45"/>
      <c r="F462" s="67">
        <v>18.43</v>
      </c>
      <c r="G462" s="56" t="s">
        <v>98</v>
      </c>
      <c r="H462" s="58">
        <v>36.86</v>
      </c>
      <c r="I462" s="68">
        <v>1</v>
      </c>
      <c r="J462" s="58">
        <v>36.86</v>
      </c>
      <c r="Q462" s="47">
        <v>36.86</v>
      </c>
    </row>
    <row r="463" spans="1:31" ht="14.25">
      <c r="A463" s="64"/>
      <c r="B463" s="65"/>
      <c r="C463" s="65" t="s">
        <v>89</v>
      </c>
      <c r="D463" s="66"/>
      <c r="E463" s="45"/>
      <c r="F463" s="67">
        <v>3.49</v>
      </c>
      <c r="G463" s="56" t="s">
        <v>98</v>
      </c>
      <c r="H463" s="58">
        <v>6.98</v>
      </c>
      <c r="I463" s="68">
        <v>1</v>
      </c>
      <c r="J463" s="58">
        <v>6.98</v>
      </c>
    </row>
    <row r="464" spans="1:31" ht="14.25">
      <c r="A464" s="64"/>
      <c r="B464" s="65"/>
      <c r="C464" s="65" t="s">
        <v>96</v>
      </c>
      <c r="D464" s="66"/>
      <c r="E464" s="45"/>
      <c r="F464" s="67">
        <v>0.14000000000000001</v>
      </c>
      <c r="G464" s="56" t="s">
        <v>98</v>
      </c>
      <c r="H464" s="80">
        <v>0.28000000000000003</v>
      </c>
      <c r="I464" s="68">
        <v>1</v>
      </c>
      <c r="J464" s="80">
        <v>0.28000000000000003</v>
      </c>
      <c r="Q464" s="47">
        <v>0.28000000000000003</v>
      </c>
    </row>
    <row r="465" spans="1:21" ht="14.25">
      <c r="A465" s="64"/>
      <c r="B465" s="65"/>
      <c r="C465" s="65" t="s">
        <v>97</v>
      </c>
      <c r="D465" s="66"/>
      <c r="E465" s="45"/>
      <c r="F465" s="67">
        <v>15.4</v>
      </c>
      <c r="G465" s="56" t="s">
        <v>98</v>
      </c>
      <c r="H465" s="58">
        <v>30.8</v>
      </c>
      <c r="I465" s="68">
        <v>1</v>
      </c>
      <c r="J465" s="58">
        <v>30.8</v>
      </c>
    </row>
    <row r="466" spans="1:21" ht="14.25">
      <c r="A466" s="64"/>
      <c r="B466" s="65"/>
      <c r="C466" s="65" t="s">
        <v>90</v>
      </c>
      <c r="D466" s="66" t="s">
        <v>91</v>
      </c>
      <c r="E466" s="45">
        <v>128</v>
      </c>
      <c r="F466" s="67"/>
      <c r="G466" s="56"/>
      <c r="H466" s="58">
        <v>47.54</v>
      </c>
      <c r="I466" s="68">
        <v>128</v>
      </c>
      <c r="J466" s="58">
        <v>47.54</v>
      </c>
    </row>
    <row r="467" spans="1:21" ht="14.25">
      <c r="A467" s="64"/>
      <c r="B467" s="65"/>
      <c r="C467" s="65" t="s">
        <v>92</v>
      </c>
      <c r="D467" s="66" t="s">
        <v>91</v>
      </c>
      <c r="E467" s="45">
        <v>83</v>
      </c>
      <c r="F467" s="67"/>
      <c r="G467" s="56"/>
      <c r="H467" s="58">
        <v>30.83</v>
      </c>
      <c r="I467" s="68">
        <v>83</v>
      </c>
      <c r="J467" s="58">
        <v>30.83</v>
      </c>
    </row>
    <row r="468" spans="1:21" ht="14.25">
      <c r="A468" s="69"/>
      <c r="B468" s="70"/>
      <c r="C468" s="70" t="s">
        <v>93</v>
      </c>
      <c r="D468" s="71" t="s">
        <v>94</v>
      </c>
      <c r="E468" s="72">
        <v>2.08</v>
      </c>
      <c r="F468" s="73"/>
      <c r="G468" s="74" t="s">
        <v>98</v>
      </c>
      <c r="H468" s="75">
        <v>4.16</v>
      </c>
      <c r="I468" s="76"/>
      <c r="J468" s="75"/>
    </row>
    <row r="469" spans="1:21" ht="15">
      <c r="C469" s="77" t="s">
        <v>95</v>
      </c>
      <c r="G469" s="263">
        <v>153.01</v>
      </c>
      <c r="H469" s="263"/>
      <c r="I469" s="263">
        <v>153.01</v>
      </c>
      <c r="J469" s="263"/>
      <c r="O469" s="79">
        <v>153.01</v>
      </c>
      <c r="P469" s="79">
        <v>153.01</v>
      </c>
    </row>
    <row r="470" spans="1:21" ht="68.25">
      <c r="A470" s="69" t="s">
        <v>1089</v>
      </c>
      <c r="B470" s="70" t="s">
        <v>432</v>
      </c>
      <c r="C470" s="70" t="s">
        <v>184</v>
      </c>
      <c r="D470" s="71" t="s">
        <v>973</v>
      </c>
      <c r="E470" s="72">
        <v>2</v>
      </c>
      <c r="F470" s="73">
        <v>658.5</v>
      </c>
      <c r="G470" s="74" t="s">
        <v>98</v>
      </c>
      <c r="H470" s="75">
        <v>1317</v>
      </c>
      <c r="I470" s="76">
        <v>1</v>
      </c>
      <c r="J470" s="75">
        <v>1317</v>
      </c>
      <c r="R470" s="47">
        <v>0</v>
      </c>
      <c r="S470" s="47">
        <v>0</v>
      </c>
      <c r="T470" s="47">
        <v>0</v>
      </c>
      <c r="U470" s="47">
        <v>0</v>
      </c>
    </row>
    <row r="471" spans="1:21" ht="15">
      <c r="C471" s="77" t="s">
        <v>95</v>
      </c>
      <c r="G471" s="263">
        <v>1317</v>
      </c>
      <c r="H471" s="263"/>
      <c r="I471" s="263">
        <v>1317</v>
      </c>
      <c r="J471" s="263"/>
      <c r="O471" s="47">
        <v>1317</v>
      </c>
      <c r="P471" s="47">
        <v>1317</v>
      </c>
    </row>
    <row r="472" spans="1:21" ht="57">
      <c r="A472" s="64" t="s">
        <v>1090</v>
      </c>
      <c r="B472" s="65" t="s">
        <v>1062</v>
      </c>
      <c r="C472" s="65" t="s">
        <v>1063</v>
      </c>
      <c r="D472" s="66" t="s">
        <v>1064</v>
      </c>
      <c r="E472" s="45">
        <v>0.72</v>
      </c>
      <c r="F472" s="67"/>
      <c r="G472" s="56"/>
      <c r="H472" s="58"/>
      <c r="I472" s="68" t="s">
        <v>98</v>
      </c>
      <c r="J472" s="58"/>
      <c r="R472" s="47">
        <v>51.97</v>
      </c>
      <c r="S472" s="47">
        <v>51.97</v>
      </c>
      <c r="T472" s="47">
        <v>33.700000000000003</v>
      </c>
      <c r="U472" s="47">
        <v>33.700000000000003</v>
      </c>
    </row>
    <row r="473" spans="1:21">
      <c r="C473" s="83" t="s">
        <v>1091</v>
      </c>
    </row>
    <row r="474" spans="1:21" ht="28.5">
      <c r="A474" s="64"/>
      <c r="B474" s="65"/>
      <c r="C474" s="65" t="s">
        <v>88</v>
      </c>
      <c r="D474" s="66"/>
      <c r="E474" s="45"/>
      <c r="F474" s="67">
        <v>38.92</v>
      </c>
      <c r="G474" s="56" t="s">
        <v>943</v>
      </c>
      <c r="H474" s="58">
        <v>40.6</v>
      </c>
      <c r="I474" s="68">
        <v>1</v>
      </c>
      <c r="J474" s="58">
        <v>40.6</v>
      </c>
      <c r="Q474" s="47">
        <v>40.6</v>
      </c>
    </row>
    <row r="475" spans="1:21" ht="28.5">
      <c r="A475" s="64"/>
      <c r="B475" s="65"/>
      <c r="C475" s="65" t="s">
        <v>89</v>
      </c>
      <c r="D475" s="66"/>
      <c r="E475" s="45"/>
      <c r="F475" s="67">
        <v>6.7</v>
      </c>
      <c r="G475" s="56" t="s">
        <v>944</v>
      </c>
      <c r="H475" s="58">
        <v>7.6</v>
      </c>
      <c r="I475" s="68">
        <v>1</v>
      </c>
      <c r="J475" s="58">
        <v>7.6</v>
      </c>
    </row>
    <row r="476" spans="1:21" ht="14.25">
      <c r="A476" s="64"/>
      <c r="B476" s="65"/>
      <c r="C476" s="65" t="s">
        <v>97</v>
      </c>
      <c r="D476" s="66"/>
      <c r="E476" s="45"/>
      <c r="F476" s="67">
        <v>204.57</v>
      </c>
      <c r="G476" s="56" t="s">
        <v>98</v>
      </c>
      <c r="H476" s="58">
        <v>147.29</v>
      </c>
      <c r="I476" s="68">
        <v>1</v>
      </c>
      <c r="J476" s="58">
        <v>147.29</v>
      </c>
    </row>
    <row r="477" spans="1:21" ht="14.25">
      <c r="A477" s="64"/>
      <c r="B477" s="65"/>
      <c r="C477" s="65" t="s">
        <v>90</v>
      </c>
      <c r="D477" s="66" t="s">
        <v>91</v>
      </c>
      <c r="E477" s="45">
        <v>128</v>
      </c>
      <c r="F477" s="67"/>
      <c r="G477" s="56"/>
      <c r="H477" s="58">
        <v>51.97</v>
      </c>
      <c r="I477" s="68">
        <v>128</v>
      </c>
      <c r="J477" s="58">
        <v>51.97</v>
      </c>
    </row>
    <row r="478" spans="1:21" ht="14.25">
      <c r="A478" s="64"/>
      <c r="B478" s="65"/>
      <c r="C478" s="65" t="s">
        <v>92</v>
      </c>
      <c r="D478" s="66" t="s">
        <v>91</v>
      </c>
      <c r="E478" s="45">
        <v>83</v>
      </c>
      <c r="F478" s="67"/>
      <c r="G478" s="56"/>
      <c r="H478" s="58">
        <v>33.700000000000003</v>
      </c>
      <c r="I478" s="68">
        <v>83</v>
      </c>
      <c r="J478" s="58">
        <v>33.700000000000003</v>
      </c>
    </row>
    <row r="479" spans="1:21" ht="28.5">
      <c r="A479" s="69"/>
      <c r="B479" s="70"/>
      <c r="C479" s="70" t="s">
        <v>93</v>
      </c>
      <c r="D479" s="71" t="s">
        <v>94</v>
      </c>
      <c r="E479" s="72">
        <v>4.1399999999999997</v>
      </c>
      <c r="F479" s="73"/>
      <c r="G479" s="74" t="s">
        <v>943</v>
      </c>
      <c r="H479" s="75">
        <v>4.3191791999999989</v>
      </c>
      <c r="I479" s="76"/>
      <c r="J479" s="75"/>
    </row>
    <row r="480" spans="1:21" ht="15">
      <c r="C480" s="77" t="s">
        <v>95</v>
      </c>
      <c r="G480" s="263">
        <v>281.15999999999997</v>
      </c>
      <c r="H480" s="263"/>
      <c r="I480" s="263">
        <v>281.16000000000003</v>
      </c>
      <c r="J480" s="263"/>
      <c r="O480" s="79">
        <v>281.15999999999997</v>
      </c>
      <c r="P480" s="79">
        <v>281.16000000000003</v>
      </c>
    </row>
    <row r="481" spans="1:21" ht="42.75">
      <c r="A481" s="69" t="s">
        <v>638</v>
      </c>
      <c r="B481" s="70" t="s">
        <v>1092</v>
      </c>
      <c r="C481" s="70" t="s">
        <v>1093</v>
      </c>
      <c r="D481" s="71" t="s">
        <v>454</v>
      </c>
      <c r="E481" s="72">
        <v>1</v>
      </c>
      <c r="F481" s="73">
        <v>431.13</v>
      </c>
      <c r="G481" s="74" t="s">
        <v>98</v>
      </c>
      <c r="H481" s="75">
        <v>431.13</v>
      </c>
      <c r="I481" s="76">
        <v>1</v>
      </c>
      <c r="J481" s="75">
        <v>431.13</v>
      </c>
      <c r="R481" s="47">
        <v>0</v>
      </c>
      <c r="S481" s="47">
        <v>0</v>
      </c>
      <c r="T481" s="47">
        <v>0</v>
      </c>
      <c r="U481" s="47">
        <v>0</v>
      </c>
    </row>
    <row r="482" spans="1:21" ht="15">
      <c r="C482" s="77" t="s">
        <v>95</v>
      </c>
      <c r="G482" s="263">
        <v>431.13</v>
      </c>
      <c r="H482" s="263"/>
      <c r="I482" s="263">
        <v>431.13</v>
      </c>
      <c r="J482" s="263"/>
      <c r="O482" s="47">
        <v>431.13</v>
      </c>
      <c r="P482" s="47">
        <v>431.13</v>
      </c>
    </row>
    <row r="483" spans="1:21" ht="42.75">
      <c r="A483" s="64" t="s">
        <v>640</v>
      </c>
      <c r="B483" s="65" t="s">
        <v>951</v>
      </c>
      <c r="C483" s="65" t="s">
        <v>952</v>
      </c>
      <c r="D483" s="66" t="s">
        <v>460</v>
      </c>
      <c r="E483" s="45">
        <v>1</v>
      </c>
      <c r="F483" s="67"/>
      <c r="G483" s="56"/>
      <c r="H483" s="58"/>
      <c r="I483" s="68" t="s">
        <v>98</v>
      </c>
      <c r="J483" s="58"/>
      <c r="R483" s="47">
        <v>29.91</v>
      </c>
      <c r="S483" s="47">
        <v>29.91</v>
      </c>
      <c r="T483" s="47">
        <v>19.399999999999999</v>
      </c>
      <c r="U483" s="47">
        <v>19.399999999999999</v>
      </c>
    </row>
    <row r="484" spans="1:21" ht="28.5">
      <c r="A484" s="64"/>
      <c r="B484" s="65"/>
      <c r="C484" s="65" t="s">
        <v>88</v>
      </c>
      <c r="D484" s="66"/>
      <c r="E484" s="45"/>
      <c r="F484" s="67">
        <v>16.13</v>
      </c>
      <c r="G484" s="56" t="s">
        <v>943</v>
      </c>
      <c r="H484" s="58">
        <v>23.37</v>
      </c>
      <c r="I484" s="68">
        <v>1</v>
      </c>
      <c r="J484" s="58">
        <v>23.37</v>
      </c>
      <c r="Q484" s="47">
        <v>23.37</v>
      </c>
    </row>
    <row r="485" spans="1:21" ht="28.5">
      <c r="A485" s="64"/>
      <c r="B485" s="65"/>
      <c r="C485" s="65" t="s">
        <v>89</v>
      </c>
      <c r="D485" s="66"/>
      <c r="E485" s="45"/>
      <c r="F485" s="67">
        <v>3.18</v>
      </c>
      <c r="G485" s="56" t="s">
        <v>944</v>
      </c>
      <c r="H485" s="58">
        <v>5.01</v>
      </c>
      <c r="I485" s="68">
        <v>1</v>
      </c>
      <c r="J485" s="58">
        <v>5.01</v>
      </c>
    </row>
    <row r="486" spans="1:21" ht="14.25">
      <c r="A486" s="64"/>
      <c r="B486" s="65"/>
      <c r="C486" s="65" t="s">
        <v>97</v>
      </c>
      <c r="D486" s="66"/>
      <c r="E486" s="45"/>
      <c r="F486" s="67">
        <v>11.62</v>
      </c>
      <c r="G486" s="56" t="s">
        <v>98</v>
      </c>
      <c r="H486" s="58">
        <v>11.62</v>
      </c>
      <c r="I486" s="68">
        <v>1</v>
      </c>
      <c r="J486" s="58">
        <v>11.62</v>
      </c>
    </row>
    <row r="487" spans="1:21" ht="14.25">
      <c r="A487" s="64"/>
      <c r="B487" s="65"/>
      <c r="C487" s="65" t="s">
        <v>90</v>
      </c>
      <c r="D487" s="66" t="s">
        <v>91</v>
      </c>
      <c r="E487" s="45">
        <v>128</v>
      </c>
      <c r="F487" s="67"/>
      <c r="G487" s="56"/>
      <c r="H487" s="58">
        <v>29.91</v>
      </c>
      <c r="I487" s="68">
        <v>128</v>
      </c>
      <c r="J487" s="58">
        <v>29.91</v>
      </c>
    </row>
    <row r="488" spans="1:21" ht="14.25">
      <c r="A488" s="64"/>
      <c r="B488" s="65"/>
      <c r="C488" s="65" t="s">
        <v>92</v>
      </c>
      <c r="D488" s="66" t="s">
        <v>91</v>
      </c>
      <c r="E488" s="45">
        <v>83</v>
      </c>
      <c r="F488" s="67"/>
      <c r="G488" s="56"/>
      <c r="H488" s="58">
        <v>19.399999999999999</v>
      </c>
      <c r="I488" s="68">
        <v>83</v>
      </c>
      <c r="J488" s="58">
        <v>19.399999999999999</v>
      </c>
    </row>
    <row r="489" spans="1:21" ht="28.5">
      <c r="A489" s="69"/>
      <c r="B489" s="70"/>
      <c r="C489" s="70" t="s">
        <v>93</v>
      </c>
      <c r="D489" s="71" t="s">
        <v>94</v>
      </c>
      <c r="E489" s="72">
        <v>1.82</v>
      </c>
      <c r="F489" s="73"/>
      <c r="G489" s="74" t="s">
        <v>943</v>
      </c>
      <c r="H489" s="75">
        <v>2.6371800000000003</v>
      </c>
      <c r="I489" s="76"/>
      <c r="J489" s="75"/>
    </row>
    <row r="490" spans="1:21" ht="15">
      <c r="C490" s="77" t="s">
        <v>95</v>
      </c>
      <c r="G490" s="263">
        <v>89.31</v>
      </c>
      <c r="H490" s="263"/>
      <c r="I490" s="263">
        <v>89.31</v>
      </c>
      <c r="J490" s="263"/>
      <c r="O490" s="79">
        <v>89.31</v>
      </c>
      <c r="P490" s="79">
        <v>89.31</v>
      </c>
    </row>
    <row r="491" spans="1:21" ht="42.75">
      <c r="A491" s="69" t="s">
        <v>641</v>
      </c>
      <c r="B491" s="70" t="s">
        <v>953</v>
      </c>
      <c r="C491" s="70" t="s">
        <v>954</v>
      </c>
      <c r="D491" s="71" t="s">
        <v>454</v>
      </c>
      <c r="E491" s="72">
        <v>1</v>
      </c>
      <c r="F491" s="73">
        <v>2966.3</v>
      </c>
      <c r="G491" s="74" t="s">
        <v>98</v>
      </c>
      <c r="H491" s="75">
        <v>2966.3</v>
      </c>
      <c r="I491" s="76">
        <v>1</v>
      </c>
      <c r="J491" s="75">
        <v>2966.3</v>
      </c>
      <c r="R491" s="47">
        <v>0</v>
      </c>
      <c r="S491" s="47">
        <v>0</v>
      </c>
      <c r="T491" s="47">
        <v>0</v>
      </c>
      <c r="U491" s="47">
        <v>0</v>
      </c>
    </row>
    <row r="492" spans="1:21" ht="15">
      <c r="C492" s="77" t="s">
        <v>95</v>
      </c>
      <c r="G492" s="263">
        <v>2966.3</v>
      </c>
      <c r="H492" s="263"/>
      <c r="I492" s="263">
        <v>2966.3</v>
      </c>
      <c r="J492" s="263"/>
      <c r="O492" s="47">
        <v>2966.3</v>
      </c>
      <c r="P492" s="47">
        <v>2966.3</v>
      </c>
    </row>
    <row r="493" spans="1:21" ht="57">
      <c r="A493" s="64" t="s">
        <v>642</v>
      </c>
      <c r="B493" s="65" t="s">
        <v>1094</v>
      </c>
      <c r="C493" s="65" t="s">
        <v>1095</v>
      </c>
      <c r="D493" s="66" t="s">
        <v>1030</v>
      </c>
      <c r="E493" s="45">
        <v>1</v>
      </c>
      <c r="F493" s="67"/>
      <c r="G493" s="56"/>
      <c r="H493" s="58"/>
      <c r="I493" s="68" t="s">
        <v>98</v>
      </c>
      <c r="J493" s="58"/>
      <c r="R493" s="47">
        <v>57.73</v>
      </c>
      <c r="S493" s="47">
        <v>57.73</v>
      </c>
      <c r="T493" s="47">
        <v>37.43</v>
      </c>
      <c r="U493" s="47">
        <v>37.43</v>
      </c>
    </row>
    <row r="494" spans="1:21" ht="28.5">
      <c r="A494" s="64"/>
      <c r="B494" s="65"/>
      <c r="C494" s="65" t="s">
        <v>88</v>
      </c>
      <c r="D494" s="66"/>
      <c r="E494" s="45"/>
      <c r="F494" s="67">
        <v>27.02</v>
      </c>
      <c r="G494" s="56" t="s">
        <v>943</v>
      </c>
      <c r="H494" s="58">
        <v>39.15</v>
      </c>
      <c r="I494" s="68">
        <v>1</v>
      </c>
      <c r="J494" s="58">
        <v>39.15</v>
      </c>
      <c r="Q494" s="47">
        <v>39.15</v>
      </c>
    </row>
    <row r="495" spans="1:21" ht="28.5">
      <c r="A495" s="64"/>
      <c r="B495" s="65"/>
      <c r="C495" s="65" t="s">
        <v>89</v>
      </c>
      <c r="D495" s="66"/>
      <c r="E495" s="45"/>
      <c r="F495" s="67">
        <v>78.010000000000005</v>
      </c>
      <c r="G495" s="56" t="s">
        <v>944</v>
      </c>
      <c r="H495" s="58">
        <v>122.87</v>
      </c>
      <c r="I495" s="68">
        <v>1</v>
      </c>
      <c r="J495" s="58">
        <v>122.87</v>
      </c>
    </row>
    <row r="496" spans="1:21" ht="28.5">
      <c r="A496" s="64"/>
      <c r="B496" s="65"/>
      <c r="C496" s="65" t="s">
        <v>96</v>
      </c>
      <c r="D496" s="66"/>
      <c r="E496" s="45"/>
      <c r="F496" s="67">
        <v>3.78</v>
      </c>
      <c r="G496" s="56" t="s">
        <v>944</v>
      </c>
      <c r="H496" s="80">
        <v>5.95</v>
      </c>
      <c r="I496" s="68">
        <v>1</v>
      </c>
      <c r="J496" s="80">
        <v>5.95</v>
      </c>
      <c r="Q496" s="47">
        <v>5.95</v>
      </c>
    </row>
    <row r="497" spans="1:21" ht="14.25">
      <c r="A497" s="64"/>
      <c r="B497" s="65"/>
      <c r="C497" s="65" t="s">
        <v>97</v>
      </c>
      <c r="D497" s="66"/>
      <c r="E497" s="45"/>
      <c r="F497" s="67">
        <v>43.07</v>
      </c>
      <c r="G497" s="56" t="s">
        <v>98</v>
      </c>
      <c r="H497" s="58">
        <v>43.07</v>
      </c>
      <c r="I497" s="68">
        <v>1</v>
      </c>
      <c r="J497" s="58">
        <v>43.07</v>
      </c>
    </row>
    <row r="498" spans="1:21" ht="14.25">
      <c r="A498" s="64"/>
      <c r="B498" s="65"/>
      <c r="C498" s="65" t="s">
        <v>90</v>
      </c>
      <c r="D498" s="66" t="s">
        <v>91</v>
      </c>
      <c r="E498" s="45">
        <v>128</v>
      </c>
      <c r="F498" s="67"/>
      <c r="G498" s="56"/>
      <c r="H498" s="58">
        <v>57.73</v>
      </c>
      <c r="I498" s="68">
        <v>128</v>
      </c>
      <c r="J498" s="58">
        <v>57.73</v>
      </c>
    </row>
    <row r="499" spans="1:21" ht="14.25">
      <c r="A499" s="64"/>
      <c r="B499" s="65"/>
      <c r="C499" s="65" t="s">
        <v>92</v>
      </c>
      <c r="D499" s="66" t="s">
        <v>91</v>
      </c>
      <c r="E499" s="45">
        <v>83</v>
      </c>
      <c r="F499" s="67"/>
      <c r="G499" s="56"/>
      <c r="H499" s="58">
        <v>37.43</v>
      </c>
      <c r="I499" s="68">
        <v>83</v>
      </c>
      <c r="J499" s="58">
        <v>37.43</v>
      </c>
    </row>
    <row r="500" spans="1:21" ht="28.5">
      <c r="A500" s="69"/>
      <c r="B500" s="70"/>
      <c r="C500" s="70" t="s">
        <v>93</v>
      </c>
      <c r="D500" s="71" t="s">
        <v>94</v>
      </c>
      <c r="E500" s="72">
        <v>3.05</v>
      </c>
      <c r="F500" s="73"/>
      <c r="G500" s="74" t="s">
        <v>943</v>
      </c>
      <c r="H500" s="75">
        <v>4.4194499999999985</v>
      </c>
      <c r="I500" s="76"/>
      <c r="J500" s="75"/>
    </row>
    <row r="501" spans="1:21" ht="15">
      <c r="C501" s="77" t="s">
        <v>95</v>
      </c>
      <c r="G501" s="263">
        <v>300.25</v>
      </c>
      <c r="H501" s="263"/>
      <c r="I501" s="263">
        <v>300.25</v>
      </c>
      <c r="J501" s="263"/>
      <c r="O501" s="79">
        <v>300.25</v>
      </c>
      <c r="P501" s="79">
        <v>300.25</v>
      </c>
    </row>
    <row r="502" spans="1:21" ht="14.25">
      <c r="A502" s="69" t="s">
        <v>643</v>
      </c>
      <c r="B502" s="70" t="s">
        <v>1096</v>
      </c>
      <c r="C502" s="70" t="s">
        <v>1097</v>
      </c>
      <c r="D502" s="71" t="s">
        <v>21</v>
      </c>
      <c r="E502" s="72">
        <v>4.2</v>
      </c>
      <c r="F502" s="73">
        <v>43.1</v>
      </c>
      <c r="G502" s="74" t="s">
        <v>98</v>
      </c>
      <c r="H502" s="75">
        <v>181.02</v>
      </c>
      <c r="I502" s="76">
        <v>1</v>
      </c>
      <c r="J502" s="75">
        <v>181.02</v>
      </c>
      <c r="R502" s="47">
        <v>0</v>
      </c>
      <c r="S502" s="47">
        <v>0</v>
      </c>
      <c r="T502" s="47">
        <v>0</v>
      </c>
      <c r="U502" s="47">
        <v>0</v>
      </c>
    </row>
    <row r="503" spans="1:21" ht="15">
      <c r="C503" s="77" t="s">
        <v>95</v>
      </c>
      <c r="G503" s="263">
        <v>181.02</v>
      </c>
      <c r="H503" s="263"/>
      <c r="I503" s="263">
        <v>181.02</v>
      </c>
      <c r="J503" s="263"/>
      <c r="O503" s="47">
        <v>181.02</v>
      </c>
      <c r="P503" s="47">
        <v>181.02</v>
      </c>
    </row>
    <row r="504" spans="1:21" ht="42.75">
      <c r="A504" s="64" t="s">
        <v>644</v>
      </c>
      <c r="B504" s="65" t="s">
        <v>946</v>
      </c>
      <c r="C504" s="65" t="s">
        <v>947</v>
      </c>
      <c r="D504" s="66" t="s">
        <v>948</v>
      </c>
      <c r="E504" s="45">
        <v>1</v>
      </c>
      <c r="F504" s="67"/>
      <c r="G504" s="56"/>
      <c r="H504" s="58"/>
      <c r="I504" s="68" t="s">
        <v>98</v>
      </c>
      <c r="J504" s="58"/>
      <c r="R504" s="47">
        <v>96.73</v>
      </c>
      <c r="S504" s="47">
        <v>96.73</v>
      </c>
      <c r="T504" s="47">
        <v>62.72</v>
      </c>
      <c r="U504" s="47">
        <v>62.72</v>
      </c>
    </row>
    <row r="505" spans="1:21" ht="28.5">
      <c r="A505" s="64"/>
      <c r="B505" s="65"/>
      <c r="C505" s="65" t="s">
        <v>88</v>
      </c>
      <c r="D505" s="66"/>
      <c r="E505" s="45"/>
      <c r="F505" s="67">
        <v>52</v>
      </c>
      <c r="G505" s="56" t="s">
        <v>943</v>
      </c>
      <c r="H505" s="58">
        <v>75.349999999999994</v>
      </c>
      <c r="I505" s="68">
        <v>1</v>
      </c>
      <c r="J505" s="58">
        <v>75.349999999999994</v>
      </c>
      <c r="Q505" s="47">
        <v>75.349999999999994</v>
      </c>
    </row>
    <row r="506" spans="1:21" ht="28.5">
      <c r="A506" s="64"/>
      <c r="B506" s="65"/>
      <c r="C506" s="65" t="s">
        <v>89</v>
      </c>
      <c r="D506" s="66"/>
      <c r="E506" s="45"/>
      <c r="F506" s="67">
        <v>7.98</v>
      </c>
      <c r="G506" s="56" t="s">
        <v>944</v>
      </c>
      <c r="H506" s="58">
        <v>12.57</v>
      </c>
      <c r="I506" s="68">
        <v>1</v>
      </c>
      <c r="J506" s="58">
        <v>12.57</v>
      </c>
    </row>
    <row r="507" spans="1:21" ht="28.5">
      <c r="A507" s="64"/>
      <c r="B507" s="65"/>
      <c r="C507" s="65" t="s">
        <v>96</v>
      </c>
      <c r="D507" s="66"/>
      <c r="E507" s="45"/>
      <c r="F507" s="67">
        <v>0.14000000000000001</v>
      </c>
      <c r="G507" s="56" t="s">
        <v>944</v>
      </c>
      <c r="H507" s="80">
        <v>0.22</v>
      </c>
      <c r="I507" s="68">
        <v>1</v>
      </c>
      <c r="J507" s="80">
        <v>0.22</v>
      </c>
      <c r="Q507" s="47">
        <v>0.22</v>
      </c>
    </row>
    <row r="508" spans="1:21" ht="14.25">
      <c r="A508" s="64"/>
      <c r="B508" s="65"/>
      <c r="C508" s="65" t="s">
        <v>97</v>
      </c>
      <c r="D508" s="66"/>
      <c r="E508" s="45"/>
      <c r="F508" s="67">
        <v>188.57</v>
      </c>
      <c r="G508" s="56" t="s">
        <v>98</v>
      </c>
      <c r="H508" s="58">
        <v>188.57</v>
      </c>
      <c r="I508" s="68">
        <v>1</v>
      </c>
      <c r="J508" s="58">
        <v>188.57</v>
      </c>
    </row>
    <row r="509" spans="1:21" ht="14.25">
      <c r="A509" s="64"/>
      <c r="B509" s="65"/>
      <c r="C509" s="65" t="s">
        <v>90</v>
      </c>
      <c r="D509" s="66" t="s">
        <v>91</v>
      </c>
      <c r="E509" s="45">
        <v>128</v>
      </c>
      <c r="F509" s="67"/>
      <c r="G509" s="56"/>
      <c r="H509" s="58">
        <v>96.73</v>
      </c>
      <c r="I509" s="68">
        <v>128</v>
      </c>
      <c r="J509" s="58">
        <v>96.73</v>
      </c>
    </row>
    <row r="510" spans="1:21" ht="14.25">
      <c r="A510" s="64"/>
      <c r="B510" s="65"/>
      <c r="C510" s="65" t="s">
        <v>92</v>
      </c>
      <c r="D510" s="66" t="s">
        <v>91</v>
      </c>
      <c r="E510" s="45">
        <v>83</v>
      </c>
      <c r="F510" s="67"/>
      <c r="G510" s="56"/>
      <c r="H510" s="58">
        <v>62.72</v>
      </c>
      <c r="I510" s="68">
        <v>83</v>
      </c>
      <c r="J510" s="58">
        <v>62.72</v>
      </c>
    </row>
    <row r="511" spans="1:21" ht="28.5">
      <c r="A511" s="69"/>
      <c r="B511" s="70"/>
      <c r="C511" s="70" t="s">
        <v>93</v>
      </c>
      <c r="D511" s="71" t="s">
        <v>94</v>
      </c>
      <c r="E511" s="72">
        <v>5.95</v>
      </c>
      <c r="F511" s="73"/>
      <c r="G511" s="74" t="s">
        <v>943</v>
      </c>
      <c r="H511" s="75">
        <v>8.6215499999999992</v>
      </c>
      <c r="I511" s="76"/>
      <c r="J511" s="75"/>
    </row>
    <row r="512" spans="1:21" ht="15">
      <c r="C512" s="77" t="s">
        <v>95</v>
      </c>
      <c r="G512" s="263">
        <v>435.93999999999994</v>
      </c>
      <c r="H512" s="263"/>
      <c r="I512" s="263">
        <v>435.94</v>
      </c>
      <c r="J512" s="263"/>
      <c r="O512" s="79">
        <v>435.93999999999994</v>
      </c>
      <c r="P512" s="79">
        <v>435.94</v>
      </c>
    </row>
    <row r="513" spans="1:21" ht="57">
      <c r="A513" s="69" t="s">
        <v>645</v>
      </c>
      <c r="B513" s="70" t="s">
        <v>1098</v>
      </c>
      <c r="C513" s="70" t="s">
        <v>1099</v>
      </c>
      <c r="D513" s="71" t="s">
        <v>454</v>
      </c>
      <c r="E513" s="72">
        <v>1</v>
      </c>
      <c r="F513" s="73">
        <v>3014.08</v>
      </c>
      <c r="G513" s="74" t="s">
        <v>98</v>
      </c>
      <c r="H513" s="75">
        <v>3014.08</v>
      </c>
      <c r="I513" s="76">
        <v>1</v>
      </c>
      <c r="J513" s="75">
        <v>3014.08</v>
      </c>
      <c r="R513" s="47">
        <v>0</v>
      </c>
      <c r="S513" s="47">
        <v>0</v>
      </c>
      <c r="T513" s="47">
        <v>0</v>
      </c>
      <c r="U513" s="47">
        <v>0</v>
      </c>
    </row>
    <row r="514" spans="1:21" ht="15">
      <c r="C514" s="77" t="s">
        <v>95</v>
      </c>
      <c r="G514" s="263">
        <v>3014.08</v>
      </c>
      <c r="H514" s="263"/>
      <c r="I514" s="263">
        <v>3014.08</v>
      </c>
      <c r="J514" s="263"/>
      <c r="O514" s="47">
        <v>3014.08</v>
      </c>
      <c r="P514" s="47">
        <v>3014.08</v>
      </c>
    </row>
    <row r="515" spans="1:21" ht="42.75">
      <c r="A515" s="64" t="s">
        <v>646</v>
      </c>
      <c r="B515" s="65" t="s">
        <v>951</v>
      </c>
      <c r="C515" s="65" t="s">
        <v>952</v>
      </c>
      <c r="D515" s="66" t="s">
        <v>460</v>
      </c>
      <c r="E515" s="45">
        <v>1</v>
      </c>
      <c r="F515" s="67"/>
      <c r="G515" s="56"/>
      <c r="H515" s="58"/>
      <c r="I515" s="68" t="s">
        <v>98</v>
      </c>
      <c r="J515" s="58"/>
      <c r="R515" s="47">
        <v>29.91</v>
      </c>
      <c r="S515" s="47">
        <v>29.91</v>
      </c>
      <c r="T515" s="47">
        <v>19.399999999999999</v>
      </c>
      <c r="U515" s="47">
        <v>19.399999999999999</v>
      </c>
    </row>
    <row r="516" spans="1:21" ht="28.5">
      <c r="A516" s="64"/>
      <c r="B516" s="65"/>
      <c r="C516" s="65" t="s">
        <v>88</v>
      </c>
      <c r="D516" s="66"/>
      <c r="E516" s="45"/>
      <c r="F516" s="67">
        <v>16.13</v>
      </c>
      <c r="G516" s="56" t="s">
        <v>943</v>
      </c>
      <c r="H516" s="58">
        <v>23.37</v>
      </c>
      <c r="I516" s="68">
        <v>1</v>
      </c>
      <c r="J516" s="58">
        <v>23.37</v>
      </c>
      <c r="Q516" s="47">
        <v>23.37</v>
      </c>
    </row>
    <row r="517" spans="1:21" ht="28.5">
      <c r="A517" s="64"/>
      <c r="B517" s="65"/>
      <c r="C517" s="65" t="s">
        <v>89</v>
      </c>
      <c r="D517" s="66"/>
      <c r="E517" s="45"/>
      <c r="F517" s="67">
        <v>3.18</v>
      </c>
      <c r="G517" s="56" t="s">
        <v>944</v>
      </c>
      <c r="H517" s="58">
        <v>5.01</v>
      </c>
      <c r="I517" s="68">
        <v>1</v>
      </c>
      <c r="J517" s="58">
        <v>5.01</v>
      </c>
    </row>
    <row r="518" spans="1:21" ht="14.25">
      <c r="A518" s="64"/>
      <c r="B518" s="65"/>
      <c r="C518" s="65" t="s">
        <v>97</v>
      </c>
      <c r="D518" s="66"/>
      <c r="E518" s="45"/>
      <c r="F518" s="67">
        <v>11.62</v>
      </c>
      <c r="G518" s="56" t="s">
        <v>98</v>
      </c>
      <c r="H518" s="58">
        <v>11.62</v>
      </c>
      <c r="I518" s="68">
        <v>1</v>
      </c>
      <c r="J518" s="58">
        <v>11.62</v>
      </c>
    </row>
    <row r="519" spans="1:21" ht="14.25">
      <c r="A519" s="64"/>
      <c r="B519" s="65"/>
      <c r="C519" s="65" t="s">
        <v>90</v>
      </c>
      <c r="D519" s="66" t="s">
        <v>91</v>
      </c>
      <c r="E519" s="45">
        <v>128</v>
      </c>
      <c r="F519" s="67"/>
      <c r="G519" s="56"/>
      <c r="H519" s="58">
        <v>29.91</v>
      </c>
      <c r="I519" s="68">
        <v>128</v>
      </c>
      <c r="J519" s="58">
        <v>29.91</v>
      </c>
    </row>
    <row r="520" spans="1:21" ht="14.25">
      <c r="A520" s="64"/>
      <c r="B520" s="65"/>
      <c r="C520" s="65" t="s">
        <v>92</v>
      </c>
      <c r="D520" s="66" t="s">
        <v>91</v>
      </c>
      <c r="E520" s="45">
        <v>83</v>
      </c>
      <c r="F520" s="67"/>
      <c r="G520" s="56"/>
      <c r="H520" s="58">
        <v>19.399999999999999</v>
      </c>
      <c r="I520" s="68">
        <v>83</v>
      </c>
      <c r="J520" s="58">
        <v>19.399999999999999</v>
      </c>
    </row>
    <row r="521" spans="1:21" ht="28.5">
      <c r="A521" s="69"/>
      <c r="B521" s="70"/>
      <c r="C521" s="70" t="s">
        <v>93</v>
      </c>
      <c r="D521" s="71" t="s">
        <v>94</v>
      </c>
      <c r="E521" s="72">
        <v>1.82</v>
      </c>
      <c r="F521" s="73"/>
      <c r="G521" s="74" t="s">
        <v>943</v>
      </c>
      <c r="H521" s="75">
        <v>2.6371800000000003</v>
      </c>
      <c r="I521" s="76"/>
      <c r="J521" s="75"/>
    </row>
    <row r="522" spans="1:21" ht="15">
      <c r="C522" s="77" t="s">
        <v>95</v>
      </c>
      <c r="G522" s="263">
        <v>89.31</v>
      </c>
      <c r="H522" s="263"/>
      <c r="I522" s="263">
        <v>89.31</v>
      </c>
      <c r="J522" s="263"/>
      <c r="O522" s="79">
        <v>89.31</v>
      </c>
      <c r="P522" s="79">
        <v>89.31</v>
      </c>
    </row>
    <row r="523" spans="1:21" ht="42.75">
      <c r="A523" s="69" t="s">
        <v>647</v>
      </c>
      <c r="B523" s="70" t="s">
        <v>953</v>
      </c>
      <c r="C523" s="70" t="s">
        <v>954</v>
      </c>
      <c r="D523" s="71" t="s">
        <v>454</v>
      </c>
      <c r="E523" s="72">
        <v>1</v>
      </c>
      <c r="F523" s="73">
        <v>2966.3</v>
      </c>
      <c r="G523" s="74" t="s">
        <v>98</v>
      </c>
      <c r="H523" s="75">
        <v>2966.3</v>
      </c>
      <c r="I523" s="76">
        <v>1</v>
      </c>
      <c r="J523" s="75">
        <v>2966.3</v>
      </c>
      <c r="R523" s="47">
        <v>0</v>
      </c>
      <c r="S523" s="47">
        <v>0</v>
      </c>
      <c r="T523" s="47">
        <v>0</v>
      </c>
      <c r="U523" s="47">
        <v>0</v>
      </c>
    </row>
    <row r="524" spans="1:21" ht="15">
      <c r="C524" s="77" t="s">
        <v>95</v>
      </c>
      <c r="G524" s="263">
        <v>2966.3</v>
      </c>
      <c r="H524" s="263"/>
      <c r="I524" s="263">
        <v>2966.3</v>
      </c>
      <c r="J524" s="263"/>
      <c r="O524" s="47">
        <v>2966.3</v>
      </c>
      <c r="P524" s="47">
        <v>2966.3</v>
      </c>
    </row>
    <row r="525" spans="1:21" ht="71.25">
      <c r="A525" s="64" t="s">
        <v>648</v>
      </c>
      <c r="B525" s="65" t="s">
        <v>957</v>
      </c>
      <c r="C525" s="65" t="s">
        <v>1067</v>
      </c>
      <c r="D525" s="66" t="s">
        <v>959</v>
      </c>
      <c r="E525" s="45">
        <v>0.53300000000000003</v>
      </c>
      <c r="F525" s="67"/>
      <c r="G525" s="56"/>
      <c r="H525" s="58"/>
      <c r="I525" s="68" t="s">
        <v>98</v>
      </c>
      <c r="J525" s="58"/>
      <c r="R525" s="47">
        <v>52.61</v>
      </c>
      <c r="S525" s="47">
        <v>52.61</v>
      </c>
      <c r="T525" s="47">
        <v>40.92</v>
      </c>
      <c r="U525" s="47">
        <v>40.92</v>
      </c>
    </row>
    <row r="526" spans="1:21" ht="38.25">
      <c r="C526" s="83" t="s">
        <v>1100</v>
      </c>
    </row>
    <row r="527" spans="1:21" ht="14.25">
      <c r="A527" s="64"/>
      <c r="B527" s="65"/>
      <c r="C527" s="65" t="s">
        <v>88</v>
      </c>
      <c r="D527" s="66"/>
      <c r="E527" s="45"/>
      <c r="F527" s="67">
        <v>79.36</v>
      </c>
      <c r="G527" s="56" t="s">
        <v>961</v>
      </c>
      <c r="H527" s="58">
        <v>58.37</v>
      </c>
      <c r="I527" s="68">
        <v>1</v>
      </c>
      <c r="J527" s="58">
        <v>58.37</v>
      </c>
      <c r="Q527" s="47">
        <v>58.37</v>
      </c>
    </row>
    <row r="528" spans="1:21" ht="14.25">
      <c r="A528" s="64"/>
      <c r="B528" s="65"/>
      <c r="C528" s="65" t="s">
        <v>89</v>
      </c>
      <c r="D528" s="66"/>
      <c r="E528" s="45"/>
      <c r="F528" s="67">
        <v>2.66</v>
      </c>
      <c r="G528" s="56" t="s">
        <v>962</v>
      </c>
      <c r="H528" s="58">
        <v>2.13</v>
      </c>
      <c r="I528" s="68">
        <v>1</v>
      </c>
      <c r="J528" s="58">
        <v>2.13</v>
      </c>
    </row>
    <row r="529" spans="1:21" ht="14.25">
      <c r="A529" s="64"/>
      <c r="B529" s="65"/>
      <c r="C529" s="65" t="s">
        <v>96</v>
      </c>
      <c r="D529" s="66"/>
      <c r="E529" s="45"/>
      <c r="F529" s="67">
        <v>0.1</v>
      </c>
      <c r="G529" s="56" t="s">
        <v>962</v>
      </c>
      <c r="H529" s="80">
        <v>0.08</v>
      </c>
      <c r="I529" s="68">
        <v>1</v>
      </c>
      <c r="J529" s="80">
        <v>0.08</v>
      </c>
      <c r="Q529" s="47">
        <v>0.08</v>
      </c>
    </row>
    <row r="530" spans="1:21" ht="14.25">
      <c r="A530" s="64"/>
      <c r="B530" s="65"/>
      <c r="C530" s="65" t="s">
        <v>97</v>
      </c>
      <c r="D530" s="66"/>
      <c r="E530" s="45"/>
      <c r="F530" s="67">
        <v>152.72999999999999</v>
      </c>
      <c r="G530" s="56" t="s">
        <v>98</v>
      </c>
      <c r="H530" s="58">
        <v>81.41</v>
      </c>
      <c r="I530" s="68">
        <v>1</v>
      </c>
      <c r="J530" s="58">
        <v>81.41</v>
      </c>
    </row>
    <row r="531" spans="1:21" ht="14.25">
      <c r="A531" s="64"/>
      <c r="B531" s="65"/>
      <c r="C531" s="65" t="s">
        <v>90</v>
      </c>
      <c r="D531" s="66" t="s">
        <v>91</v>
      </c>
      <c r="E531" s="45">
        <v>90</v>
      </c>
      <c r="F531" s="67"/>
      <c r="G531" s="56"/>
      <c r="H531" s="58">
        <v>52.61</v>
      </c>
      <c r="I531" s="68">
        <v>90</v>
      </c>
      <c r="J531" s="58">
        <v>52.61</v>
      </c>
    </row>
    <row r="532" spans="1:21" ht="14.25">
      <c r="A532" s="64"/>
      <c r="B532" s="65"/>
      <c r="C532" s="65" t="s">
        <v>92</v>
      </c>
      <c r="D532" s="66" t="s">
        <v>91</v>
      </c>
      <c r="E532" s="45">
        <v>70</v>
      </c>
      <c r="F532" s="67"/>
      <c r="G532" s="56"/>
      <c r="H532" s="58">
        <v>40.92</v>
      </c>
      <c r="I532" s="68">
        <v>70</v>
      </c>
      <c r="J532" s="58">
        <v>40.92</v>
      </c>
    </row>
    <row r="533" spans="1:21" ht="14.25">
      <c r="A533" s="69"/>
      <c r="B533" s="70"/>
      <c r="C533" s="70" t="s">
        <v>93</v>
      </c>
      <c r="D533" s="71" t="s">
        <v>94</v>
      </c>
      <c r="E533" s="72">
        <v>9.08</v>
      </c>
      <c r="F533" s="73"/>
      <c r="G533" s="74" t="s">
        <v>961</v>
      </c>
      <c r="H533" s="75">
        <v>6.6787031999999993</v>
      </c>
      <c r="I533" s="76"/>
      <c r="J533" s="75"/>
    </row>
    <row r="534" spans="1:21" ht="15">
      <c r="C534" s="77" t="s">
        <v>95</v>
      </c>
      <c r="G534" s="263">
        <v>235.44</v>
      </c>
      <c r="H534" s="263"/>
      <c r="I534" s="263">
        <v>235.44</v>
      </c>
      <c r="J534" s="263"/>
      <c r="O534" s="79">
        <v>235.44</v>
      </c>
      <c r="P534" s="79">
        <v>235.44</v>
      </c>
    </row>
    <row r="535" spans="1:21" ht="71.25">
      <c r="A535" s="64" t="s">
        <v>649</v>
      </c>
      <c r="B535" s="65" t="s">
        <v>963</v>
      </c>
      <c r="C535" s="65" t="s">
        <v>964</v>
      </c>
      <c r="D535" s="66" t="s">
        <v>965</v>
      </c>
      <c r="E535" s="45">
        <v>0.1633</v>
      </c>
      <c r="F535" s="67"/>
      <c r="G535" s="56"/>
      <c r="H535" s="58"/>
      <c r="I535" s="68" t="s">
        <v>98</v>
      </c>
      <c r="J535" s="58"/>
      <c r="R535" s="47">
        <v>446.67</v>
      </c>
      <c r="S535" s="47">
        <v>446.67</v>
      </c>
      <c r="T535" s="47">
        <v>289.64</v>
      </c>
      <c r="U535" s="47">
        <v>289.64</v>
      </c>
    </row>
    <row r="536" spans="1:21" ht="28.5">
      <c r="A536" s="64"/>
      <c r="B536" s="65"/>
      <c r="C536" s="65" t="s">
        <v>88</v>
      </c>
      <c r="D536" s="66"/>
      <c r="E536" s="45"/>
      <c r="F536" s="67">
        <v>1467.1</v>
      </c>
      <c r="G536" s="56" t="s">
        <v>943</v>
      </c>
      <c r="H536" s="58">
        <v>347.15</v>
      </c>
      <c r="I536" s="68">
        <v>1</v>
      </c>
      <c r="J536" s="58">
        <v>347.15</v>
      </c>
      <c r="Q536" s="47">
        <v>347.15</v>
      </c>
    </row>
    <row r="537" spans="1:21" ht="28.5">
      <c r="A537" s="64"/>
      <c r="B537" s="65"/>
      <c r="C537" s="65" t="s">
        <v>89</v>
      </c>
      <c r="D537" s="66"/>
      <c r="E537" s="45"/>
      <c r="F537" s="67">
        <v>145.07</v>
      </c>
      <c r="G537" s="56" t="s">
        <v>944</v>
      </c>
      <c r="H537" s="58">
        <v>37.31</v>
      </c>
      <c r="I537" s="68">
        <v>1</v>
      </c>
      <c r="J537" s="58">
        <v>37.31</v>
      </c>
    </row>
    <row r="538" spans="1:21" ht="28.5">
      <c r="A538" s="64"/>
      <c r="B538" s="65"/>
      <c r="C538" s="65" t="s">
        <v>96</v>
      </c>
      <c r="D538" s="66"/>
      <c r="E538" s="45"/>
      <c r="F538" s="67">
        <v>7.02</v>
      </c>
      <c r="G538" s="56" t="s">
        <v>944</v>
      </c>
      <c r="H538" s="80">
        <v>1.81</v>
      </c>
      <c r="I538" s="68">
        <v>1</v>
      </c>
      <c r="J538" s="80">
        <v>1.81</v>
      </c>
      <c r="Q538" s="47">
        <v>1.81</v>
      </c>
    </row>
    <row r="539" spans="1:21" ht="14.25">
      <c r="A539" s="64"/>
      <c r="B539" s="65"/>
      <c r="C539" s="65" t="s">
        <v>97</v>
      </c>
      <c r="D539" s="66"/>
      <c r="E539" s="45"/>
      <c r="F539" s="67">
        <v>1770.74</v>
      </c>
      <c r="G539" s="56" t="s">
        <v>98</v>
      </c>
      <c r="H539" s="58">
        <v>289.16000000000003</v>
      </c>
      <c r="I539" s="68">
        <v>1</v>
      </c>
      <c r="J539" s="58">
        <v>289.16000000000003</v>
      </c>
    </row>
    <row r="540" spans="1:21" ht="14.25">
      <c r="A540" s="64"/>
      <c r="B540" s="65"/>
      <c r="C540" s="65" t="s">
        <v>90</v>
      </c>
      <c r="D540" s="66" t="s">
        <v>91</v>
      </c>
      <c r="E540" s="45">
        <v>128</v>
      </c>
      <c r="F540" s="67"/>
      <c r="G540" s="56"/>
      <c r="H540" s="58">
        <v>446.67</v>
      </c>
      <c r="I540" s="68">
        <v>128</v>
      </c>
      <c r="J540" s="58">
        <v>446.67</v>
      </c>
    </row>
    <row r="541" spans="1:21" ht="14.25">
      <c r="A541" s="64"/>
      <c r="B541" s="65"/>
      <c r="C541" s="65" t="s">
        <v>92</v>
      </c>
      <c r="D541" s="66" t="s">
        <v>91</v>
      </c>
      <c r="E541" s="45">
        <v>83</v>
      </c>
      <c r="F541" s="67"/>
      <c r="G541" s="56"/>
      <c r="H541" s="58">
        <v>289.64</v>
      </c>
      <c r="I541" s="68">
        <v>83</v>
      </c>
      <c r="J541" s="58">
        <v>289.64</v>
      </c>
    </row>
    <row r="542" spans="1:21" ht="28.5">
      <c r="A542" s="69"/>
      <c r="B542" s="70"/>
      <c r="C542" s="70" t="s">
        <v>93</v>
      </c>
      <c r="D542" s="71" t="s">
        <v>94</v>
      </c>
      <c r="E542" s="72">
        <v>167.86</v>
      </c>
      <c r="F542" s="73"/>
      <c r="G542" s="74" t="s">
        <v>943</v>
      </c>
      <c r="H542" s="75">
        <v>39.719318561999998</v>
      </c>
      <c r="I542" s="76"/>
      <c r="J542" s="75"/>
    </row>
    <row r="543" spans="1:21" ht="15">
      <c r="C543" s="77" t="s">
        <v>95</v>
      </c>
      <c r="G543" s="263">
        <v>1409.9299999999998</v>
      </c>
      <c r="H543" s="263"/>
      <c r="I543" s="263">
        <v>1409.9299999999998</v>
      </c>
      <c r="J543" s="263"/>
      <c r="O543" s="79">
        <v>1409.9299999999998</v>
      </c>
      <c r="P543" s="79">
        <v>1409.9299999999998</v>
      </c>
    </row>
    <row r="544" spans="1:21" ht="42.75">
      <c r="A544" s="69" t="s">
        <v>652</v>
      </c>
      <c r="B544" s="70" t="s">
        <v>969</v>
      </c>
      <c r="C544" s="70" t="s">
        <v>970</v>
      </c>
      <c r="D544" s="71" t="s">
        <v>21</v>
      </c>
      <c r="E544" s="72">
        <v>16.329999999999998</v>
      </c>
      <c r="F544" s="73">
        <v>151.83000000000001</v>
      </c>
      <c r="G544" s="74" t="s">
        <v>98</v>
      </c>
      <c r="H544" s="75">
        <v>2479.38</v>
      </c>
      <c r="I544" s="76">
        <v>1</v>
      </c>
      <c r="J544" s="75">
        <v>2479.38</v>
      </c>
      <c r="R544" s="47">
        <v>0</v>
      </c>
      <c r="S544" s="47">
        <v>0</v>
      </c>
      <c r="T544" s="47">
        <v>0</v>
      </c>
      <c r="U544" s="47">
        <v>0</v>
      </c>
    </row>
    <row r="545" spans="1:21" ht="15">
      <c r="C545" s="77" t="s">
        <v>95</v>
      </c>
      <c r="G545" s="263">
        <v>2479.38</v>
      </c>
      <c r="H545" s="263"/>
      <c r="I545" s="263">
        <v>2479.38</v>
      </c>
      <c r="J545" s="263"/>
      <c r="O545" s="47">
        <v>2479.38</v>
      </c>
      <c r="P545" s="47">
        <v>2479.38</v>
      </c>
    </row>
    <row r="546" spans="1:21" ht="28.5">
      <c r="A546" s="64" t="s">
        <v>655</v>
      </c>
      <c r="B546" s="65" t="s">
        <v>966</v>
      </c>
      <c r="C546" s="65" t="s">
        <v>967</v>
      </c>
      <c r="D546" s="66" t="s">
        <v>388</v>
      </c>
      <c r="E546" s="45">
        <v>8.1650000000000004E-3</v>
      </c>
      <c r="F546" s="67">
        <v>30398.560000000001</v>
      </c>
      <c r="G546" s="56" t="s">
        <v>98</v>
      </c>
      <c r="H546" s="58">
        <v>248.2</v>
      </c>
      <c r="I546" s="68">
        <v>1</v>
      </c>
      <c r="J546" s="58">
        <v>248.2</v>
      </c>
      <c r="R546" s="47">
        <v>0</v>
      </c>
      <c r="S546" s="47">
        <v>0</v>
      </c>
      <c r="T546" s="47">
        <v>0</v>
      </c>
      <c r="U546" s="47">
        <v>0</v>
      </c>
    </row>
    <row r="547" spans="1:21">
      <c r="A547" s="81"/>
      <c r="B547" s="81"/>
      <c r="C547" s="82" t="s">
        <v>1101</v>
      </c>
      <c r="D547" s="81"/>
      <c r="E547" s="81"/>
      <c r="F547" s="81"/>
      <c r="G547" s="81"/>
      <c r="H547" s="81"/>
      <c r="I547" s="81"/>
      <c r="J547" s="81"/>
    </row>
    <row r="548" spans="1:21" ht="15">
      <c r="C548" s="77" t="s">
        <v>95</v>
      </c>
      <c r="G548" s="263">
        <v>248.2</v>
      </c>
      <c r="H548" s="263"/>
      <c r="I548" s="263">
        <v>248.2</v>
      </c>
      <c r="J548" s="263"/>
      <c r="O548" s="47">
        <v>248.2</v>
      </c>
      <c r="P548" s="47">
        <v>248.2</v>
      </c>
    </row>
    <row r="549" spans="1:21" ht="71.25">
      <c r="A549" s="64" t="s">
        <v>1102</v>
      </c>
      <c r="B549" s="65" t="s">
        <v>974</v>
      </c>
      <c r="C549" s="65" t="s">
        <v>975</v>
      </c>
      <c r="D549" s="66" t="s">
        <v>965</v>
      </c>
      <c r="E549" s="45">
        <v>3.3599999999999998E-2</v>
      </c>
      <c r="F549" s="67"/>
      <c r="G549" s="56"/>
      <c r="H549" s="58"/>
      <c r="I549" s="68" t="s">
        <v>98</v>
      </c>
      <c r="J549" s="58"/>
      <c r="R549" s="47">
        <v>84.11</v>
      </c>
      <c r="S549" s="47">
        <v>84.11</v>
      </c>
      <c r="T549" s="47">
        <v>54.54</v>
      </c>
      <c r="U549" s="47">
        <v>54.54</v>
      </c>
    </row>
    <row r="550" spans="1:21" ht="28.5">
      <c r="A550" s="64"/>
      <c r="B550" s="65"/>
      <c r="C550" s="65" t="s">
        <v>88</v>
      </c>
      <c r="D550" s="66"/>
      <c r="E550" s="45"/>
      <c r="F550" s="67">
        <v>1343.25</v>
      </c>
      <c r="G550" s="56" t="s">
        <v>943</v>
      </c>
      <c r="H550" s="58">
        <v>65.400000000000006</v>
      </c>
      <c r="I550" s="68">
        <v>1</v>
      </c>
      <c r="J550" s="58">
        <v>65.400000000000006</v>
      </c>
      <c r="Q550" s="47">
        <v>65.400000000000006</v>
      </c>
    </row>
    <row r="551" spans="1:21" ht="28.5">
      <c r="A551" s="64"/>
      <c r="B551" s="65"/>
      <c r="C551" s="65" t="s">
        <v>89</v>
      </c>
      <c r="D551" s="66"/>
      <c r="E551" s="45"/>
      <c r="F551" s="67">
        <v>117.92</v>
      </c>
      <c r="G551" s="56" t="s">
        <v>944</v>
      </c>
      <c r="H551" s="58">
        <v>6.24</v>
      </c>
      <c r="I551" s="68">
        <v>1</v>
      </c>
      <c r="J551" s="58">
        <v>6.24</v>
      </c>
    </row>
    <row r="552" spans="1:21" ht="28.5">
      <c r="A552" s="64"/>
      <c r="B552" s="65"/>
      <c r="C552" s="65" t="s">
        <v>96</v>
      </c>
      <c r="D552" s="66"/>
      <c r="E552" s="45"/>
      <c r="F552" s="67">
        <v>5.81</v>
      </c>
      <c r="G552" s="56" t="s">
        <v>944</v>
      </c>
      <c r="H552" s="80">
        <v>0.31</v>
      </c>
      <c r="I552" s="68">
        <v>1</v>
      </c>
      <c r="J552" s="80">
        <v>0.31</v>
      </c>
      <c r="Q552" s="47">
        <v>0.31</v>
      </c>
    </row>
    <row r="553" spans="1:21" ht="14.25">
      <c r="A553" s="64"/>
      <c r="B553" s="65"/>
      <c r="C553" s="65" t="s">
        <v>97</v>
      </c>
      <c r="D553" s="66"/>
      <c r="E553" s="45"/>
      <c r="F553" s="67">
        <v>1589.35</v>
      </c>
      <c r="G553" s="56" t="s">
        <v>98</v>
      </c>
      <c r="H553" s="58">
        <v>53.4</v>
      </c>
      <c r="I553" s="68">
        <v>1</v>
      </c>
      <c r="J553" s="58">
        <v>53.4</v>
      </c>
    </row>
    <row r="554" spans="1:21" ht="14.25">
      <c r="A554" s="64"/>
      <c r="B554" s="65"/>
      <c r="C554" s="65" t="s">
        <v>90</v>
      </c>
      <c r="D554" s="66" t="s">
        <v>91</v>
      </c>
      <c r="E554" s="45">
        <v>128</v>
      </c>
      <c r="F554" s="67"/>
      <c r="G554" s="56"/>
      <c r="H554" s="58">
        <v>84.11</v>
      </c>
      <c r="I554" s="68">
        <v>128</v>
      </c>
      <c r="J554" s="58">
        <v>84.11</v>
      </c>
    </row>
    <row r="555" spans="1:21" ht="14.25">
      <c r="A555" s="64"/>
      <c r="B555" s="65"/>
      <c r="C555" s="65" t="s">
        <v>92</v>
      </c>
      <c r="D555" s="66" t="s">
        <v>91</v>
      </c>
      <c r="E555" s="45">
        <v>83</v>
      </c>
      <c r="F555" s="67"/>
      <c r="G555" s="56"/>
      <c r="H555" s="58">
        <v>54.54</v>
      </c>
      <c r="I555" s="68">
        <v>83</v>
      </c>
      <c r="J555" s="58">
        <v>54.54</v>
      </c>
    </row>
    <row r="556" spans="1:21" ht="28.5">
      <c r="A556" s="69"/>
      <c r="B556" s="70"/>
      <c r="C556" s="70" t="s">
        <v>93</v>
      </c>
      <c r="D556" s="71" t="s">
        <v>94</v>
      </c>
      <c r="E556" s="72">
        <v>153.69</v>
      </c>
      <c r="F556" s="73"/>
      <c r="G556" s="74" t="s">
        <v>943</v>
      </c>
      <c r="H556" s="75">
        <v>7.4826128159999987</v>
      </c>
      <c r="I556" s="76"/>
      <c r="J556" s="75"/>
    </row>
    <row r="557" spans="1:21" ht="15">
      <c r="C557" s="77" t="s">
        <v>95</v>
      </c>
      <c r="G557" s="263">
        <v>263.69</v>
      </c>
      <c r="H557" s="263"/>
      <c r="I557" s="263">
        <v>263.69</v>
      </c>
      <c r="J557" s="263"/>
      <c r="O557" s="79">
        <v>263.69</v>
      </c>
      <c r="P557" s="79">
        <v>263.69</v>
      </c>
    </row>
    <row r="558" spans="1:21" ht="42.75">
      <c r="A558" s="69" t="s">
        <v>658</v>
      </c>
      <c r="B558" s="70" t="s">
        <v>977</v>
      </c>
      <c r="C558" s="70" t="s">
        <v>978</v>
      </c>
      <c r="D558" s="71" t="s">
        <v>21</v>
      </c>
      <c r="E558" s="72">
        <v>3.36</v>
      </c>
      <c r="F558" s="73">
        <v>141.12</v>
      </c>
      <c r="G558" s="74" t="s">
        <v>98</v>
      </c>
      <c r="H558" s="75">
        <v>474.16</v>
      </c>
      <c r="I558" s="76">
        <v>1</v>
      </c>
      <c r="J558" s="75">
        <v>474.16</v>
      </c>
      <c r="R558" s="47">
        <v>0</v>
      </c>
      <c r="S558" s="47">
        <v>0</v>
      </c>
      <c r="T558" s="47">
        <v>0</v>
      </c>
      <c r="U558" s="47">
        <v>0</v>
      </c>
    </row>
    <row r="559" spans="1:21" ht="15">
      <c r="C559" s="77" t="s">
        <v>95</v>
      </c>
      <c r="G559" s="263">
        <v>474.16</v>
      </c>
      <c r="H559" s="263"/>
      <c r="I559" s="263">
        <v>474.16</v>
      </c>
      <c r="J559" s="263"/>
      <c r="O559" s="47">
        <v>474.16</v>
      </c>
      <c r="P559" s="47">
        <v>474.16</v>
      </c>
    </row>
    <row r="560" spans="1:21" ht="28.5">
      <c r="A560" s="64" t="s">
        <v>659</v>
      </c>
      <c r="B560" s="65" t="s">
        <v>966</v>
      </c>
      <c r="C560" s="65" t="s">
        <v>967</v>
      </c>
      <c r="D560" s="66" t="s">
        <v>388</v>
      </c>
      <c r="E560" s="45">
        <v>1.6800000000000001E-3</v>
      </c>
      <c r="F560" s="67">
        <v>30398.560000000001</v>
      </c>
      <c r="G560" s="56" t="s">
        <v>98</v>
      </c>
      <c r="H560" s="58">
        <v>51.07</v>
      </c>
      <c r="I560" s="68">
        <v>1</v>
      </c>
      <c r="J560" s="58">
        <v>51.07</v>
      </c>
      <c r="R560" s="47">
        <v>0</v>
      </c>
      <c r="S560" s="47">
        <v>0</v>
      </c>
      <c r="T560" s="47">
        <v>0</v>
      </c>
      <c r="U560" s="47">
        <v>0</v>
      </c>
    </row>
    <row r="561" spans="1:21">
      <c r="A561" s="81"/>
      <c r="B561" s="81"/>
      <c r="C561" s="82" t="s">
        <v>1103</v>
      </c>
      <c r="D561" s="81"/>
      <c r="E561" s="81"/>
      <c r="F561" s="81"/>
      <c r="G561" s="81"/>
      <c r="H561" s="81"/>
      <c r="I561" s="81"/>
      <c r="J561" s="81"/>
    </row>
    <row r="562" spans="1:21" ht="15">
      <c r="C562" s="77" t="s">
        <v>95</v>
      </c>
      <c r="G562" s="263">
        <v>51.07</v>
      </c>
      <c r="H562" s="263"/>
      <c r="I562" s="263">
        <v>51.07</v>
      </c>
      <c r="J562" s="263"/>
      <c r="O562" s="47">
        <v>51.07</v>
      </c>
      <c r="P562" s="47">
        <v>51.07</v>
      </c>
    </row>
    <row r="563" spans="1:21" ht="71.25">
      <c r="A563" s="64" t="s">
        <v>660</v>
      </c>
      <c r="B563" s="65" t="s">
        <v>979</v>
      </c>
      <c r="C563" s="65" t="s">
        <v>980</v>
      </c>
      <c r="D563" s="66" t="s">
        <v>965</v>
      </c>
      <c r="E563" s="45">
        <v>3.6400000000000002E-2</v>
      </c>
      <c r="F563" s="67"/>
      <c r="G563" s="56"/>
      <c r="H563" s="58"/>
      <c r="I563" s="68" t="s">
        <v>98</v>
      </c>
      <c r="J563" s="58"/>
      <c r="R563" s="47">
        <v>78.84</v>
      </c>
      <c r="S563" s="47">
        <v>78.84</v>
      </c>
      <c r="T563" s="47">
        <v>51.12</v>
      </c>
      <c r="U563" s="47">
        <v>51.12</v>
      </c>
    </row>
    <row r="564" spans="1:21" ht="28.5">
      <c r="A564" s="64"/>
      <c r="B564" s="65"/>
      <c r="C564" s="65" t="s">
        <v>88</v>
      </c>
      <c r="D564" s="66"/>
      <c r="E564" s="45"/>
      <c r="F564" s="67">
        <v>1162.25</v>
      </c>
      <c r="G564" s="56" t="s">
        <v>943</v>
      </c>
      <c r="H564" s="58">
        <v>61.3</v>
      </c>
      <c r="I564" s="68">
        <v>1</v>
      </c>
      <c r="J564" s="58">
        <v>61.3</v>
      </c>
      <c r="Q564" s="47">
        <v>61.3</v>
      </c>
    </row>
    <row r="565" spans="1:21" ht="28.5">
      <c r="A565" s="64"/>
      <c r="B565" s="65"/>
      <c r="C565" s="65" t="s">
        <v>89</v>
      </c>
      <c r="D565" s="66"/>
      <c r="E565" s="45"/>
      <c r="F565" s="67">
        <v>107.31</v>
      </c>
      <c r="G565" s="56" t="s">
        <v>944</v>
      </c>
      <c r="H565" s="58">
        <v>6.15</v>
      </c>
      <c r="I565" s="68">
        <v>1</v>
      </c>
      <c r="J565" s="58">
        <v>6.15</v>
      </c>
    </row>
    <row r="566" spans="1:21" ht="28.5">
      <c r="A566" s="64"/>
      <c r="B566" s="65"/>
      <c r="C566" s="65" t="s">
        <v>96</v>
      </c>
      <c r="D566" s="66"/>
      <c r="E566" s="45"/>
      <c r="F566" s="67">
        <v>5.13</v>
      </c>
      <c r="G566" s="56" t="s">
        <v>944</v>
      </c>
      <c r="H566" s="80">
        <v>0.28999999999999998</v>
      </c>
      <c r="I566" s="68">
        <v>1</v>
      </c>
      <c r="J566" s="80">
        <v>0.28999999999999998</v>
      </c>
      <c r="Q566" s="47">
        <v>0.28999999999999998</v>
      </c>
    </row>
    <row r="567" spans="1:21" ht="14.25">
      <c r="A567" s="64"/>
      <c r="B567" s="65"/>
      <c r="C567" s="65" t="s">
        <v>97</v>
      </c>
      <c r="D567" s="66"/>
      <c r="E567" s="45"/>
      <c r="F567" s="67">
        <v>1088.73</v>
      </c>
      <c r="G567" s="56" t="s">
        <v>98</v>
      </c>
      <c r="H567" s="58">
        <v>39.630000000000003</v>
      </c>
      <c r="I567" s="68">
        <v>1</v>
      </c>
      <c r="J567" s="58">
        <v>39.630000000000003</v>
      </c>
    </row>
    <row r="568" spans="1:21" ht="14.25">
      <c r="A568" s="64"/>
      <c r="B568" s="65"/>
      <c r="C568" s="65" t="s">
        <v>90</v>
      </c>
      <c r="D568" s="66" t="s">
        <v>91</v>
      </c>
      <c r="E568" s="45">
        <v>128</v>
      </c>
      <c r="F568" s="67"/>
      <c r="G568" s="56"/>
      <c r="H568" s="58">
        <v>78.84</v>
      </c>
      <c r="I568" s="68">
        <v>128</v>
      </c>
      <c r="J568" s="58">
        <v>78.84</v>
      </c>
    </row>
    <row r="569" spans="1:21" ht="14.25">
      <c r="A569" s="64"/>
      <c r="B569" s="65"/>
      <c r="C569" s="65" t="s">
        <v>92</v>
      </c>
      <c r="D569" s="66" t="s">
        <v>91</v>
      </c>
      <c r="E569" s="45">
        <v>83</v>
      </c>
      <c r="F569" s="67"/>
      <c r="G569" s="56"/>
      <c r="H569" s="58">
        <v>51.12</v>
      </c>
      <c r="I569" s="68">
        <v>83</v>
      </c>
      <c r="J569" s="58">
        <v>51.12</v>
      </c>
    </row>
    <row r="570" spans="1:21" ht="28.5">
      <c r="A570" s="69"/>
      <c r="B570" s="70"/>
      <c r="C570" s="70" t="s">
        <v>93</v>
      </c>
      <c r="D570" s="71" t="s">
        <v>94</v>
      </c>
      <c r="E570" s="72">
        <v>132.97999999999999</v>
      </c>
      <c r="F570" s="73"/>
      <c r="G570" s="74" t="s">
        <v>943</v>
      </c>
      <c r="H570" s="75">
        <v>7.0138439279999991</v>
      </c>
      <c r="I570" s="76"/>
      <c r="J570" s="75"/>
    </row>
    <row r="571" spans="1:21" ht="15">
      <c r="C571" s="77" t="s">
        <v>95</v>
      </c>
      <c r="G571" s="263">
        <v>237.04000000000002</v>
      </c>
      <c r="H571" s="263"/>
      <c r="I571" s="263">
        <v>237.04000000000002</v>
      </c>
      <c r="J571" s="263"/>
      <c r="O571" s="79">
        <v>237.04000000000002</v>
      </c>
      <c r="P571" s="79">
        <v>237.04000000000002</v>
      </c>
    </row>
    <row r="572" spans="1:21" ht="42.75">
      <c r="A572" s="69" t="s">
        <v>661</v>
      </c>
      <c r="B572" s="70" t="s">
        <v>977</v>
      </c>
      <c r="C572" s="70" t="s">
        <v>978</v>
      </c>
      <c r="D572" s="71" t="s">
        <v>21</v>
      </c>
      <c r="E572" s="72">
        <v>3.64</v>
      </c>
      <c r="F572" s="73">
        <v>141.12</v>
      </c>
      <c r="G572" s="74" t="s">
        <v>98</v>
      </c>
      <c r="H572" s="75">
        <v>513.67999999999995</v>
      </c>
      <c r="I572" s="76">
        <v>1</v>
      </c>
      <c r="J572" s="75">
        <v>513.67999999999995</v>
      </c>
      <c r="R572" s="47">
        <v>0</v>
      </c>
      <c r="S572" s="47">
        <v>0</v>
      </c>
      <c r="T572" s="47">
        <v>0</v>
      </c>
      <c r="U572" s="47">
        <v>0</v>
      </c>
    </row>
    <row r="573" spans="1:21" ht="15">
      <c r="C573" s="77" t="s">
        <v>95</v>
      </c>
      <c r="G573" s="263">
        <v>513.67999999999995</v>
      </c>
      <c r="H573" s="263"/>
      <c r="I573" s="263">
        <v>513.67999999999995</v>
      </c>
      <c r="J573" s="263"/>
      <c r="O573" s="47">
        <v>513.67999999999995</v>
      </c>
      <c r="P573" s="47">
        <v>513.67999999999995</v>
      </c>
    </row>
    <row r="574" spans="1:21" ht="28.5">
      <c r="A574" s="64" t="s">
        <v>1104</v>
      </c>
      <c r="B574" s="65" t="s">
        <v>966</v>
      </c>
      <c r="C574" s="65" t="s">
        <v>967</v>
      </c>
      <c r="D574" s="66" t="s">
        <v>388</v>
      </c>
      <c r="E574" s="45">
        <v>1.82E-3</v>
      </c>
      <c r="F574" s="67">
        <v>30398.560000000001</v>
      </c>
      <c r="G574" s="56" t="s">
        <v>98</v>
      </c>
      <c r="H574" s="58">
        <v>55.33</v>
      </c>
      <c r="I574" s="68">
        <v>1</v>
      </c>
      <c r="J574" s="58">
        <v>55.33</v>
      </c>
      <c r="R574" s="47">
        <v>0</v>
      </c>
      <c r="S574" s="47">
        <v>0</v>
      </c>
      <c r="T574" s="47">
        <v>0</v>
      </c>
      <c r="U574" s="47">
        <v>0</v>
      </c>
    </row>
    <row r="575" spans="1:21">
      <c r="A575" s="81"/>
      <c r="B575" s="81"/>
      <c r="C575" s="82" t="s">
        <v>1105</v>
      </c>
      <c r="D575" s="81"/>
      <c r="E575" s="81"/>
      <c r="F575" s="81"/>
      <c r="G575" s="81"/>
      <c r="H575" s="81"/>
      <c r="I575" s="81"/>
      <c r="J575" s="81"/>
    </row>
    <row r="576" spans="1:21" ht="15">
      <c r="C576" s="77" t="s">
        <v>95</v>
      </c>
      <c r="G576" s="263">
        <v>55.33</v>
      </c>
      <c r="H576" s="263"/>
      <c r="I576" s="263">
        <v>55.33</v>
      </c>
      <c r="J576" s="263"/>
      <c r="O576" s="47">
        <v>55.33</v>
      </c>
      <c r="P576" s="47">
        <v>55.33</v>
      </c>
    </row>
    <row r="577" spans="1:21" ht="71.25">
      <c r="A577" s="64" t="s">
        <v>662</v>
      </c>
      <c r="B577" s="65" t="s">
        <v>987</v>
      </c>
      <c r="C577" s="65" t="s">
        <v>988</v>
      </c>
      <c r="D577" s="66" t="s">
        <v>965</v>
      </c>
      <c r="E577" s="45">
        <v>5.2200000000000003E-2</v>
      </c>
      <c r="F577" s="67"/>
      <c r="G577" s="56"/>
      <c r="H577" s="58"/>
      <c r="I577" s="68" t="s">
        <v>98</v>
      </c>
      <c r="J577" s="58"/>
      <c r="R577" s="47">
        <v>113.06</v>
      </c>
      <c r="S577" s="47">
        <v>113.06</v>
      </c>
      <c r="T577" s="47">
        <v>73.31</v>
      </c>
      <c r="U577" s="47">
        <v>73.31</v>
      </c>
    </row>
    <row r="578" spans="1:21" ht="28.5">
      <c r="A578" s="64"/>
      <c r="B578" s="65"/>
      <c r="C578" s="65" t="s">
        <v>88</v>
      </c>
      <c r="D578" s="66"/>
      <c r="E578" s="45"/>
      <c r="F578" s="67">
        <v>1162.25</v>
      </c>
      <c r="G578" s="56" t="s">
        <v>943</v>
      </c>
      <c r="H578" s="58">
        <v>87.91</v>
      </c>
      <c r="I578" s="68">
        <v>1</v>
      </c>
      <c r="J578" s="58">
        <v>87.91</v>
      </c>
      <c r="Q578" s="47">
        <v>87.91</v>
      </c>
    </row>
    <row r="579" spans="1:21" ht="28.5">
      <c r="A579" s="64"/>
      <c r="B579" s="65"/>
      <c r="C579" s="65" t="s">
        <v>89</v>
      </c>
      <c r="D579" s="66"/>
      <c r="E579" s="45"/>
      <c r="F579" s="67">
        <v>107.31</v>
      </c>
      <c r="G579" s="56" t="s">
        <v>944</v>
      </c>
      <c r="H579" s="58">
        <v>8.82</v>
      </c>
      <c r="I579" s="68">
        <v>1</v>
      </c>
      <c r="J579" s="58">
        <v>8.82</v>
      </c>
    </row>
    <row r="580" spans="1:21" ht="28.5">
      <c r="A580" s="64"/>
      <c r="B580" s="65"/>
      <c r="C580" s="65" t="s">
        <v>96</v>
      </c>
      <c r="D580" s="66"/>
      <c r="E580" s="45"/>
      <c r="F580" s="67">
        <v>5.13</v>
      </c>
      <c r="G580" s="56" t="s">
        <v>944</v>
      </c>
      <c r="H580" s="80">
        <v>0.42</v>
      </c>
      <c r="I580" s="68">
        <v>1</v>
      </c>
      <c r="J580" s="80">
        <v>0.42</v>
      </c>
      <c r="Q580" s="47">
        <v>0.42</v>
      </c>
    </row>
    <row r="581" spans="1:21" ht="14.25">
      <c r="A581" s="64"/>
      <c r="B581" s="65"/>
      <c r="C581" s="65" t="s">
        <v>97</v>
      </c>
      <c r="D581" s="66"/>
      <c r="E581" s="45"/>
      <c r="F581" s="67">
        <v>1088.73</v>
      </c>
      <c r="G581" s="56" t="s">
        <v>98</v>
      </c>
      <c r="H581" s="58">
        <v>56.83</v>
      </c>
      <c r="I581" s="68">
        <v>1</v>
      </c>
      <c r="J581" s="58">
        <v>56.83</v>
      </c>
    </row>
    <row r="582" spans="1:21" ht="14.25">
      <c r="A582" s="64"/>
      <c r="B582" s="65"/>
      <c r="C582" s="65" t="s">
        <v>90</v>
      </c>
      <c r="D582" s="66" t="s">
        <v>91</v>
      </c>
      <c r="E582" s="45">
        <v>128</v>
      </c>
      <c r="F582" s="67"/>
      <c r="G582" s="56"/>
      <c r="H582" s="58">
        <v>113.06</v>
      </c>
      <c r="I582" s="68">
        <v>128</v>
      </c>
      <c r="J582" s="58">
        <v>113.06</v>
      </c>
    </row>
    <row r="583" spans="1:21" ht="14.25">
      <c r="A583" s="64"/>
      <c r="B583" s="65"/>
      <c r="C583" s="65" t="s">
        <v>92</v>
      </c>
      <c r="D583" s="66" t="s">
        <v>91</v>
      </c>
      <c r="E583" s="45">
        <v>83</v>
      </c>
      <c r="F583" s="67"/>
      <c r="G583" s="56"/>
      <c r="H583" s="58">
        <v>73.31</v>
      </c>
      <c r="I583" s="68">
        <v>83</v>
      </c>
      <c r="J583" s="58">
        <v>73.31</v>
      </c>
    </row>
    <row r="584" spans="1:21" ht="28.5">
      <c r="A584" s="69"/>
      <c r="B584" s="70"/>
      <c r="C584" s="70" t="s">
        <v>93</v>
      </c>
      <c r="D584" s="71" t="s">
        <v>94</v>
      </c>
      <c r="E584" s="72">
        <v>132.97999999999999</v>
      </c>
      <c r="F584" s="73"/>
      <c r="G584" s="74" t="s">
        <v>943</v>
      </c>
      <c r="H584" s="75">
        <v>10.058314643999999</v>
      </c>
      <c r="I584" s="76"/>
      <c r="J584" s="75"/>
    </row>
    <row r="585" spans="1:21" ht="15">
      <c r="C585" s="77" t="s">
        <v>95</v>
      </c>
      <c r="G585" s="263">
        <v>339.93</v>
      </c>
      <c r="H585" s="263"/>
      <c r="I585" s="263">
        <v>339.93</v>
      </c>
      <c r="J585" s="263"/>
      <c r="O585" s="79">
        <v>339.93</v>
      </c>
      <c r="P585" s="79">
        <v>339.93</v>
      </c>
    </row>
    <row r="586" spans="1:21" ht="42.75">
      <c r="A586" s="69" t="s">
        <v>663</v>
      </c>
      <c r="B586" s="70" t="s">
        <v>990</v>
      </c>
      <c r="C586" s="70" t="s">
        <v>991</v>
      </c>
      <c r="D586" s="71" t="s">
        <v>21</v>
      </c>
      <c r="E586" s="72">
        <v>5.22</v>
      </c>
      <c r="F586" s="73">
        <v>145.11000000000001</v>
      </c>
      <c r="G586" s="74" t="s">
        <v>98</v>
      </c>
      <c r="H586" s="75">
        <v>757.47</v>
      </c>
      <c r="I586" s="76">
        <v>1</v>
      </c>
      <c r="J586" s="75">
        <v>757.47</v>
      </c>
      <c r="R586" s="47">
        <v>0</v>
      </c>
      <c r="S586" s="47">
        <v>0</v>
      </c>
      <c r="T586" s="47">
        <v>0</v>
      </c>
      <c r="U586" s="47">
        <v>0</v>
      </c>
    </row>
    <row r="587" spans="1:21" ht="15">
      <c r="C587" s="77" t="s">
        <v>95</v>
      </c>
      <c r="G587" s="263">
        <v>757.47</v>
      </c>
      <c r="H587" s="263"/>
      <c r="I587" s="263">
        <v>757.47</v>
      </c>
      <c r="J587" s="263"/>
      <c r="O587" s="47">
        <v>757.47</v>
      </c>
      <c r="P587" s="47">
        <v>757.47</v>
      </c>
    </row>
    <row r="588" spans="1:21" ht="28.5">
      <c r="A588" s="64" t="s">
        <v>664</v>
      </c>
      <c r="B588" s="65" t="s">
        <v>966</v>
      </c>
      <c r="C588" s="65" t="s">
        <v>967</v>
      </c>
      <c r="D588" s="66" t="s">
        <v>388</v>
      </c>
      <c r="E588" s="45">
        <v>2.6099999999999999E-3</v>
      </c>
      <c r="F588" s="67">
        <v>30398.560000000001</v>
      </c>
      <c r="G588" s="56" t="s">
        <v>98</v>
      </c>
      <c r="H588" s="58">
        <v>79.34</v>
      </c>
      <c r="I588" s="68">
        <v>1</v>
      </c>
      <c r="J588" s="58">
        <v>79.34</v>
      </c>
      <c r="R588" s="47">
        <v>0</v>
      </c>
      <c r="S588" s="47">
        <v>0</v>
      </c>
      <c r="T588" s="47">
        <v>0</v>
      </c>
      <c r="U588" s="47">
        <v>0</v>
      </c>
    </row>
    <row r="589" spans="1:21">
      <c r="A589" s="81"/>
      <c r="B589" s="81"/>
      <c r="C589" s="82" t="s">
        <v>1106</v>
      </c>
      <c r="D589" s="81"/>
      <c r="E589" s="81"/>
      <c r="F589" s="81"/>
      <c r="G589" s="81"/>
      <c r="H589" s="81"/>
      <c r="I589" s="81"/>
      <c r="J589" s="81"/>
    </row>
    <row r="590" spans="1:21" ht="15">
      <c r="C590" s="77" t="s">
        <v>95</v>
      </c>
      <c r="G590" s="263">
        <v>79.34</v>
      </c>
      <c r="H590" s="263"/>
      <c r="I590" s="263">
        <v>79.34</v>
      </c>
      <c r="J590" s="263"/>
      <c r="O590" s="47">
        <v>79.34</v>
      </c>
      <c r="P590" s="47">
        <v>79.34</v>
      </c>
    </row>
    <row r="591" spans="1:21" ht="71.25">
      <c r="A591" s="64" t="s">
        <v>665</v>
      </c>
      <c r="B591" s="65" t="s">
        <v>994</v>
      </c>
      <c r="C591" s="65" t="s">
        <v>995</v>
      </c>
      <c r="D591" s="66" t="s">
        <v>965</v>
      </c>
      <c r="E591" s="45">
        <v>0.50800000000000001</v>
      </c>
      <c r="F591" s="67"/>
      <c r="G591" s="56"/>
      <c r="H591" s="58"/>
      <c r="I591" s="68" t="s">
        <v>98</v>
      </c>
      <c r="J591" s="58"/>
      <c r="R591" s="47">
        <v>827.84</v>
      </c>
      <c r="S591" s="47">
        <v>827.84</v>
      </c>
      <c r="T591" s="47">
        <v>536.79999999999995</v>
      </c>
      <c r="U591" s="47">
        <v>536.79999999999995</v>
      </c>
    </row>
    <row r="592" spans="1:21" ht="28.5">
      <c r="A592" s="64"/>
      <c r="B592" s="65"/>
      <c r="C592" s="65" t="s">
        <v>88</v>
      </c>
      <c r="D592" s="66"/>
      <c r="E592" s="45"/>
      <c r="F592" s="67">
        <v>874.52</v>
      </c>
      <c r="G592" s="56" t="s">
        <v>943</v>
      </c>
      <c r="H592" s="58">
        <v>643.73</v>
      </c>
      <c r="I592" s="68">
        <v>1</v>
      </c>
      <c r="J592" s="58">
        <v>643.73</v>
      </c>
      <c r="Q592" s="47">
        <v>643.73</v>
      </c>
    </row>
    <row r="593" spans="1:21" ht="28.5">
      <c r="A593" s="64"/>
      <c r="B593" s="65"/>
      <c r="C593" s="65" t="s">
        <v>89</v>
      </c>
      <c r="D593" s="66"/>
      <c r="E593" s="45"/>
      <c r="F593" s="67">
        <v>112.14</v>
      </c>
      <c r="G593" s="56" t="s">
        <v>944</v>
      </c>
      <c r="H593" s="58">
        <v>89.72</v>
      </c>
      <c r="I593" s="68">
        <v>1</v>
      </c>
      <c r="J593" s="58">
        <v>89.72</v>
      </c>
    </row>
    <row r="594" spans="1:21" ht="28.5">
      <c r="A594" s="64"/>
      <c r="B594" s="65"/>
      <c r="C594" s="65" t="s">
        <v>96</v>
      </c>
      <c r="D594" s="66"/>
      <c r="E594" s="45"/>
      <c r="F594" s="67">
        <v>3.78</v>
      </c>
      <c r="G594" s="56" t="s">
        <v>944</v>
      </c>
      <c r="H594" s="80">
        <v>3.02</v>
      </c>
      <c r="I594" s="68">
        <v>1</v>
      </c>
      <c r="J594" s="80">
        <v>3.02</v>
      </c>
      <c r="Q594" s="47">
        <v>3.02</v>
      </c>
    </row>
    <row r="595" spans="1:21" ht="14.25">
      <c r="A595" s="64"/>
      <c r="B595" s="65"/>
      <c r="C595" s="65" t="s">
        <v>97</v>
      </c>
      <c r="D595" s="66"/>
      <c r="E595" s="45"/>
      <c r="F595" s="67">
        <v>580.82000000000005</v>
      </c>
      <c r="G595" s="56" t="s">
        <v>98</v>
      </c>
      <c r="H595" s="58">
        <v>295.06</v>
      </c>
      <c r="I595" s="68">
        <v>1</v>
      </c>
      <c r="J595" s="58">
        <v>295.06</v>
      </c>
    </row>
    <row r="596" spans="1:21" ht="14.25">
      <c r="A596" s="64"/>
      <c r="B596" s="65"/>
      <c r="C596" s="65" t="s">
        <v>90</v>
      </c>
      <c r="D596" s="66" t="s">
        <v>91</v>
      </c>
      <c r="E596" s="45">
        <v>128</v>
      </c>
      <c r="F596" s="67"/>
      <c r="G596" s="56"/>
      <c r="H596" s="58">
        <v>827.84</v>
      </c>
      <c r="I596" s="68">
        <v>128</v>
      </c>
      <c r="J596" s="58">
        <v>827.84</v>
      </c>
    </row>
    <row r="597" spans="1:21" ht="14.25">
      <c r="A597" s="64"/>
      <c r="B597" s="65"/>
      <c r="C597" s="65" t="s">
        <v>92</v>
      </c>
      <c r="D597" s="66" t="s">
        <v>91</v>
      </c>
      <c r="E597" s="45">
        <v>83</v>
      </c>
      <c r="F597" s="67"/>
      <c r="G597" s="56"/>
      <c r="H597" s="58">
        <v>536.79999999999995</v>
      </c>
      <c r="I597" s="68">
        <v>83</v>
      </c>
      <c r="J597" s="58">
        <v>536.79999999999995</v>
      </c>
    </row>
    <row r="598" spans="1:21" ht="28.5">
      <c r="A598" s="69"/>
      <c r="B598" s="70"/>
      <c r="C598" s="70" t="s">
        <v>93</v>
      </c>
      <c r="D598" s="71" t="s">
        <v>94</v>
      </c>
      <c r="E598" s="72">
        <v>100.06</v>
      </c>
      <c r="F598" s="73"/>
      <c r="G598" s="74" t="s">
        <v>943</v>
      </c>
      <c r="H598" s="75">
        <v>73.653365520000008</v>
      </c>
      <c r="I598" s="76"/>
      <c r="J598" s="75"/>
    </row>
    <row r="599" spans="1:21" ht="15">
      <c r="C599" s="77" t="s">
        <v>95</v>
      </c>
      <c r="G599" s="263">
        <v>2393.1499999999996</v>
      </c>
      <c r="H599" s="263"/>
      <c r="I599" s="263">
        <v>2393.1499999999996</v>
      </c>
      <c r="J599" s="263"/>
      <c r="O599" s="79">
        <v>2393.1499999999996</v>
      </c>
      <c r="P599" s="79">
        <v>2393.1499999999996</v>
      </c>
    </row>
    <row r="600" spans="1:21" ht="57">
      <c r="A600" s="69" t="s">
        <v>666</v>
      </c>
      <c r="B600" s="70" t="s">
        <v>997</v>
      </c>
      <c r="C600" s="70" t="s">
        <v>998</v>
      </c>
      <c r="D600" s="71" t="s">
        <v>21</v>
      </c>
      <c r="E600" s="72">
        <v>50.8</v>
      </c>
      <c r="F600" s="73">
        <v>142.99</v>
      </c>
      <c r="G600" s="74" t="s">
        <v>98</v>
      </c>
      <c r="H600" s="75">
        <v>7263.89</v>
      </c>
      <c r="I600" s="76">
        <v>1</v>
      </c>
      <c r="J600" s="75">
        <v>7263.89</v>
      </c>
      <c r="R600" s="47">
        <v>0</v>
      </c>
      <c r="S600" s="47">
        <v>0</v>
      </c>
      <c r="T600" s="47">
        <v>0</v>
      </c>
      <c r="U600" s="47">
        <v>0</v>
      </c>
    </row>
    <row r="601" spans="1:21" ht="15">
      <c r="C601" s="77" t="s">
        <v>95</v>
      </c>
      <c r="G601" s="263">
        <v>7263.89</v>
      </c>
      <c r="H601" s="263"/>
      <c r="I601" s="263">
        <v>7263.89</v>
      </c>
      <c r="J601" s="263"/>
      <c r="O601" s="47">
        <v>7263.89</v>
      </c>
      <c r="P601" s="47">
        <v>7263.89</v>
      </c>
    </row>
    <row r="602" spans="1:21" ht="28.5">
      <c r="A602" s="64" t="s">
        <v>668</v>
      </c>
      <c r="B602" s="65" t="s">
        <v>966</v>
      </c>
      <c r="C602" s="65" t="s">
        <v>967</v>
      </c>
      <c r="D602" s="66" t="s">
        <v>388</v>
      </c>
      <c r="E602" s="45">
        <v>2.5399999999999999E-2</v>
      </c>
      <c r="F602" s="67">
        <v>30398.560000000001</v>
      </c>
      <c r="G602" s="56" t="s">
        <v>98</v>
      </c>
      <c r="H602" s="58">
        <v>772.12</v>
      </c>
      <c r="I602" s="68">
        <v>1</v>
      </c>
      <c r="J602" s="58">
        <v>772.12</v>
      </c>
      <c r="R602" s="47">
        <v>0</v>
      </c>
      <c r="S602" s="47">
        <v>0</v>
      </c>
      <c r="T602" s="47">
        <v>0</v>
      </c>
      <c r="U602" s="47">
        <v>0</v>
      </c>
    </row>
    <row r="603" spans="1:21">
      <c r="A603" s="81"/>
      <c r="B603" s="81"/>
      <c r="C603" s="82" t="s">
        <v>1107</v>
      </c>
      <c r="D603" s="81"/>
      <c r="E603" s="81"/>
      <c r="F603" s="81"/>
      <c r="G603" s="81"/>
      <c r="H603" s="81"/>
      <c r="I603" s="81"/>
      <c r="J603" s="81"/>
    </row>
    <row r="604" spans="1:21" ht="15">
      <c r="C604" s="77" t="s">
        <v>95</v>
      </c>
      <c r="G604" s="263">
        <v>772.12</v>
      </c>
      <c r="H604" s="263"/>
      <c r="I604" s="263">
        <v>772.12</v>
      </c>
      <c r="J604" s="263"/>
      <c r="O604" s="47">
        <v>772.12</v>
      </c>
      <c r="P604" s="47">
        <v>772.12</v>
      </c>
    </row>
    <row r="605" spans="1:21" ht="71.25">
      <c r="A605" s="64" t="s">
        <v>669</v>
      </c>
      <c r="B605" s="65" t="s">
        <v>1001</v>
      </c>
      <c r="C605" s="65" t="s">
        <v>1002</v>
      </c>
      <c r="D605" s="66" t="s">
        <v>965</v>
      </c>
      <c r="E605" s="45">
        <v>3.0000000000000001E-3</v>
      </c>
      <c r="F605" s="67"/>
      <c r="G605" s="56"/>
      <c r="H605" s="58"/>
      <c r="I605" s="68" t="s">
        <v>98</v>
      </c>
      <c r="J605" s="58"/>
      <c r="R605" s="47">
        <v>3.96</v>
      </c>
      <c r="S605" s="47">
        <v>3.96</v>
      </c>
      <c r="T605" s="47">
        <v>2.56</v>
      </c>
      <c r="U605" s="47">
        <v>2.56</v>
      </c>
    </row>
    <row r="606" spans="1:21" ht="28.5">
      <c r="A606" s="64"/>
      <c r="B606" s="65"/>
      <c r="C606" s="65" t="s">
        <v>88</v>
      </c>
      <c r="D606" s="66"/>
      <c r="E606" s="45"/>
      <c r="F606" s="67">
        <v>706.89</v>
      </c>
      <c r="G606" s="56" t="s">
        <v>943</v>
      </c>
      <c r="H606" s="58">
        <v>3.07</v>
      </c>
      <c r="I606" s="68">
        <v>1</v>
      </c>
      <c r="J606" s="58">
        <v>3.07</v>
      </c>
      <c r="Q606" s="47">
        <v>3.07</v>
      </c>
    </row>
    <row r="607" spans="1:21" ht="28.5">
      <c r="A607" s="64"/>
      <c r="B607" s="65"/>
      <c r="C607" s="65" t="s">
        <v>89</v>
      </c>
      <c r="D607" s="66"/>
      <c r="E607" s="45"/>
      <c r="F607" s="67">
        <v>117.24</v>
      </c>
      <c r="G607" s="56" t="s">
        <v>944</v>
      </c>
      <c r="H607" s="58">
        <v>0.55000000000000004</v>
      </c>
      <c r="I607" s="68">
        <v>1</v>
      </c>
      <c r="J607" s="58">
        <v>0.55000000000000004</v>
      </c>
    </row>
    <row r="608" spans="1:21" ht="28.5">
      <c r="A608" s="64"/>
      <c r="B608" s="65"/>
      <c r="C608" s="65" t="s">
        <v>96</v>
      </c>
      <c r="D608" s="66"/>
      <c r="E608" s="45"/>
      <c r="F608" s="67">
        <v>4.1900000000000004</v>
      </c>
      <c r="G608" s="56" t="s">
        <v>944</v>
      </c>
      <c r="H608" s="80">
        <v>0.02</v>
      </c>
      <c r="I608" s="68">
        <v>1</v>
      </c>
      <c r="J608" s="80">
        <v>0.02</v>
      </c>
      <c r="Q608" s="47">
        <v>0.02</v>
      </c>
    </row>
    <row r="609" spans="1:21" ht="14.25">
      <c r="A609" s="64"/>
      <c r="B609" s="65"/>
      <c r="C609" s="65" t="s">
        <v>97</v>
      </c>
      <c r="D609" s="66"/>
      <c r="E609" s="45"/>
      <c r="F609" s="67">
        <v>577.76</v>
      </c>
      <c r="G609" s="56" t="s">
        <v>98</v>
      </c>
      <c r="H609" s="58">
        <v>1.73</v>
      </c>
      <c r="I609" s="68">
        <v>1</v>
      </c>
      <c r="J609" s="58">
        <v>1.73</v>
      </c>
    </row>
    <row r="610" spans="1:21" ht="14.25">
      <c r="A610" s="64"/>
      <c r="B610" s="65"/>
      <c r="C610" s="65" t="s">
        <v>90</v>
      </c>
      <c r="D610" s="66" t="s">
        <v>91</v>
      </c>
      <c r="E610" s="45">
        <v>128</v>
      </c>
      <c r="F610" s="67"/>
      <c r="G610" s="56"/>
      <c r="H610" s="58">
        <v>3.96</v>
      </c>
      <c r="I610" s="68">
        <v>128</v>
      </c>
      <c r="J610" s="58">
        <v>3.96</v>
      </c>
    </row>
    <row r="611" spans="1:21" ht="14.25">
      <c r="A611" s="64"/>
      <c r="B611" s="65"/>
      <c r="C611" s="65" t="s">
        <v>92</v>
      </c>
      <c r="D611" s="66" t="s">
        <v>91</v>
      </c>
      <c r="E611" s="45">
        <v>83</v>
      </c>
      <c r="F611" s="67"/>
      <c r="G611" s="56"/>
      <c r="H611" s="58">
        <v>2.56</v>
      </c>
      <c r="I611" s="68">
        <v>83</v>
      </c>
      <c r="J611" s="58">
        <v>2.56</v>
      </c>
    </row>
    <row r="612" spans="1:21" ht="28.5">
      <c r="A612" s="69"/>
      <c r="B612" s="70"/>
      <c r="C612" s="70" t="s">
        <v>93</v>
      </c>
      <c r="D612" s="71" t="s">
        <v>94</v>
      </c>
      <c r="E612" s="72">
        <v>80.88</v>
      </c>
      <c r="F612" s="73"/>
      <c r="G612" s="74" t="s">
        <v>943</v>
      </c>
      <c r="H612" s="75">
        <v>0.35158535999999996</v>
      </c>
      <c r="I612" s="76"/>
      <c r="J612" s="75"/>
    </row>
    <row r="613" spans="1:21" ht="15">
      <c r="C613" s="77" t="s">
        <v>95</v>
      </c>
      <c r="G613" s="263">
        <v>11.87</v>
      </c>
      <c r="H613" s="263"/>
      <c r="I613" s="263">
        <v>11.87</v>
      </c>
      <c r="J613" s="263"/>
      <c r="O613" s="79">
        <v>11.87</v>
      </c>
      <c r="P613" s="79">
        <v>11.87</v>
      </c>
    </row>
    <row r="614" spans="1:21" ht="42.75">
      <c r="A614" s="69" t="s">
        <v>670</v>
      </c>
      <c r="B614" s="70" t="s">
        <v>1004</v>
      </c>
      <c r="C614" s="70" t="s">
        <v>1005</v>
      </c>
      <c r="D614" s="71" t="s">
        <v>21</v>
      </c>
      <c r="E614" s="72">
        <v>0.3</v>
      </c>
      <c r="F614" s="73">
        <v>151.83000000000001</v>
      </c>
      <c r="G614" s="74" t="s">
        <v>98</v>
      </c>
      <c r="H614" s="75">
        <v>45.55</v>
      </c>
      <c r="I614" s="76">
        <v>1</v>
      </c>
      <c r="J614" s="75">
        <v>45.55</v>
      </c>
      <c r="R614" s="47">
        <v>0</v>
      </c>
      <c r="S614" s="47">
        <v>0</v>
      </c>
      <c r="T614" s="47">
        <v>0</v>
      </c>
      <c r="U614" s="47">
        <v>0</v>
      </c>
    </row>
    <row r="615" spans="1:21" ht="15">
      <c r="C615" s="77" t="s">
        <v>95</v>
      </c>
      <c r="G615" s="263">
        <v>45.55</v>
      </c>
      <c r="H615" s="263"/>
      <c r="I615" s="263">
        <v>45.55</v>
      </c>
      <c r="J615" s="263"/>
      <c r="O615" s="47">
        <v>45.55</v>
      </c>
      <c r="P615" s="47">
        <v>45.55</v>
      </c>
    </row>
    <row r="616" spans="1:21" ht="28.5">
      <c r="A616" s="64" t="s">
        <v>671</v>
      </c>
      <c r="B616" s="65" t="s">
        <v>966</v>
      </c>
      <c r="C616" s="65" t="s">
        <v>967</v>
      </c>
      <c r="D616" s="66" t="s">
        <v>388</v>
      </c>
      <c r="E616" s="45">
        <v>1.4999999999999999E-4</v>
      </c>
      <c r="F616" s="67">
        <v>30398.560000000001</v>
      </c>
      <c r="G616" s="56" t="s">
        <v>98</v>
      </c>
      <c r="H616" s="58">
        <v>4.5599999999999996</v>
      </c>
      <c r="I616" s="68">
        <v>1</v>
      </c>
      <c r="J616" s="58">
        <v>4.5599999999999996</v>
      </c>
      <c r="R616" s="47">
        <v>0</v>
      </c>
      <c r="S616" s="47">
        <v>0</v>
      </c>
      <c r="T616" s="47">
        <v>0</v>
      </c>
      <c r="U616" s="47">
        <v>0</v>
      </c>
    </row>
    <row r="617" spans="1:21">
      <c r="A617" s="81"/>
      <c r="B617" s="81"/>
      <c r="C617" s="82" t="s">
        <v>1108</v>
      </c>
      <c r="D617" s="81"/>
      <c r="E617" s="81"/>
      <c r="F617" s="81"/>
      <c r="G617" s="81"/>
      <c r="H617" s="81"/>
      <c r="I617" s="81"/>
      <c r="J617" s="81"/>
    </row>
    <row r="618" spans="1:21" ht="15">
      <c r="C618" s="77" t="s">
        <v>95</v>
      </c>
      <c r="G618" s="263">
        <v>4.5599999999999996</v>
      </c>
      <c r="H618" s="263"/>
      <c r="I618" s="263">
        <v>4.5599999999999996</v>
      </c>
      <c r="J618" s="263"/>
      <c r="O618" s="47">
        <v>4.5599999999999996</v>
      </c>
      <c r="P618" s="47">
        <v>4.5599999999999996</v>
      </c>
    </row>
    <row r="619" spans="1:21" ht="71.25">
      <c r="A619" s="64" t="s">
        <v>1109</v>
      </c>
      <c r="B619" s="65" t="s">
        <v>1110</v>
      </c>
      <c r="C619" s="65" t="s">
        <v>1111</v>
      </c>
      <c r="D619" s="66" t="s">
        <v>965</v>
      </c>
      <c r="E619" s="45">
        <v>1.44E-2</v>
      </c>
      <c r="F619" s="67"/>
      <c r="G619" s="56"/>
      <c r="H619" s="58"/>
      <c r="I619" s="68" t="s">
        <v>98</v>
      </c>
      <c r="J619" s="58"/>
      <c r="R619" s="47">
        <v>14.5</v>
      </c>
      <c r="S619" s="47">
        <v>14.5</v>
      </c>
      <c r="T619" s="47">
        <v>9.4</v>
      </c>
      <c r="U619" s="47">
        <v>9.4</v>
      </c>
    </row>
    <row r="620" spans="1:21" ht="28.5">
      <c r="A620" s="64"/>
      <c r="B620" s="65"/>
      <c r="C620" s="65" t="s">
        <v>88</v>
      </c>
      <c r="D620" s="66"/>
      <c r="E620" s="45"/>
      <c r="F620" s="67">
        <v>538.29999999999995</v>
      </c>
      <c r="G620" s="56" t="s">
        <v>943</v>
      </c>
      <c r="H620" s="58">
        <v>11.23</v>
      </c>
      <c r="I620" s="68">
        <v>1</v>
      </c>
      <c r="J620" s="58">
        <v>11.23</v>
      </c>
      <c r="Q620" s="47">
        <v>11.23</v>
      </c>
    </row>
    <row r="621" spans="1:21" ht="28.5">
      <c r="A621" s="64"/>
      <c r="B621" s="65"/>
      <c r="C621" s="65" t="s">
        <v>89</v>
      </c>
      <c r="D621" s="66"/>
      <c r="E621" s="45"/>
      <c r="F621" s="67">
        <v>114.47</v>
      </c>
      <c r="G621" s="56" t="s">
        <v>944</v>
      </c>
      <c r="H621" s="58">
        <v>2.6</v>
      </c>
      <c r="I621" s="68">
        <v>1</v>
      </c>
      <c r="J621" s="58">
        <v>2.6</v>
      </c>
    </row>
    <row r="622" spans="1:21" ht="28.5">
      <c r="A622" s="64"/>
      <c r="B622" s="65"/>
      <c r="C622" s="65" t="s">
        <v>96</v>
      </c>
      <c r="D622" s="66"/>
      <c r="E622" s="45"/>
      <c r="F622" s="67">
        <v>4.32</v>
      </c>
      <c r="G622" s="56" t="s">
        <v>944</v>
      </c>
      <c r="H622" s="80">
        <v>0.1</v>
      </c>
      <c r="I622" s="68">
        <v>1</v>
      </c>
      <c r="J622" s="80">
        <v>0.1</v>
      </c>
      <c r="Q622" s="47">
        <v>0.1</v>
      </c>
    </row>
    <row r="623" spans="1:21" ht="14.25">
      <c r="A623" s="64"/>
      <c r="B623" s="65"/>
      <c r="C623" s="65" t="s">
        <v>97</v>
      </c>
      <c r="D623" s="66"/>
      <c r="E623" s="45"/>
      <c r="F623" s="67">
        <v>703.7</v>
      </c>
      <c r="G623" s="56" t="s">
        <v>98</v>
      </c>
      <c r="H623" s="58">
        <v>10.130000000000001</v>
      </c>
      <c r="I623" s="68">
        <v>1</v>
      </c>
      <c r="J623" s="58">
        <v>10.130000000000001</v>
      </c>
    </row>
    <row r="624" spans="1:21" ht="14.25">
      <c r="A624" s="64"/>
      <c r="B624" s="65"/>
      <c r="C624" s="65" t="s">
        <v>90</v>
      </c>
      <c r="D624" s="66" t="s">
        <v>91</v>
      </c>
      <c r="E624" s="45">
        <v>128</v>
      </c>
      <c r="F624" s="67"/>
      <c r="G624" s="56"/>
      <c r="H624" s="58">
        <v>14.5</v>
      </c>
      <c r="I624" s="68">
        <v>128</v>
      </c>
      <c r="J624" s="58">
        <v>14.5</v>
      </c>
    </row>
    <row r="625" spans="1:21" ht="14.25">
      <c r="A625" s="64"/>
      <c r="B625" s="65"/>
      <c r="C625" s="65" t="s">
        <v>92</v>
      </c>
      <c r="D625" s="66" t="s">
        <v>91</v>
      </c>
      <c r="E625" s="45">
        <v>83</v>
      </c>
      <c r="F625" s="67"/>
      <c r="G625" s="56"/>
      <c r="H625" s="58">
        <v>9.4</v>
      </c>
      <c r="I625" s="68">
        <v>83</v>
      </c>
      <c r="J625" s="58">
        <v>9.4</v>
      </c>
    </row>
    <row r="626" spans="1:21" ht="28.5">
      <c r="A626" s="69"/>
      <c r="B626" s="70"/>
      <c r="C626" s="70" t="s">
        <v>93</v>
      </c>
      <c r="D626" s="71" t="s">
        <v>94</v>
      </c>
      <c r="E626" s="72">
        <v>61.59</v>
      </c>
      <c r="F626" s="73"/>
      <c r="G626" s="74" t="s">
        <v>943</v>
      </c>
      <c r="H626" s="75">
        <v>1.2851123040000001</v>
      </c>
      <c r="I626" s="76"/>
      <c r="J626" s="75"/>
    </row>
    <row r="627" spans="1:21" ht="15">
      <c r="C627" s="77" t="s">
        <v>95</v>
      </c>
      <c r="G627" s="263">
        <v>47.86</v>
      </c>
      <c r="H627" s="263"/>
      <c r="I627" s="263">
        <v>47.86</v>
      </c>
      <c r="J627" s="263"/>
      <c r="O627" s="79">
        <v>47.86</v>
      </c>
      <c r="P627" s="79">
        <v>47.86</v>
      </c>
    </row>
    <row r="628" spans="1:21" ht="42.75">
      <c r="A628" s="69" t="s">
        <v>1112</v>
      </c>
      <c r="B628" s="70" t="s">
        <v>1113</v>
      </c>
      <c r="C628" s="70" t="s">
        <v>1114</v>
      </c>
      <c r="D628" s="71" t="s">
        <v>21</v>
      </c>
      <c r="E628" s="72">
        <v>1.44</v>
      </c>
      <c r="F628" s="73">
        <v>168.59</v>
      </c>
      <c r="G628" s="74" t="s">
        <v>98</v>
      </c>
      <c r="H628" s="75">
        <v>242.77</v>
      </c>
      <c r="I628" s="76">
        <v>1</v>
      </c>
      <c r="J628" s="75">
        <v>242.77</v>
      </c>
      <c r="R628" s="47">
        <v>0</v>
      </c>
      <c r="S628" s="47">
        <v>0</v>
      </c>
      <c r="T628" s="47">
        <v>0</v>
      </c>
      <c r="U628" s="47">
        <v>0</v>
      </c>
    </row>
    <row r="629" spans="1:21" ht="15">
      <c r="C629" s="77" t="s">
        <v>95</v>
      </c>
      <c r="G629" s="263">
        <v>242.77</v>
      </c>
      <c r="H629" s="263"/>
      <c r="I629" s="263">
        <v>242.77</v>
      </c>
      <c r="J629" s="263"/>
      <c r="O629" s="47">
        <v>242.77</v>
      </c>
      <c r="P629" s="47">
        <v>242.77</v>
      </c>
    </row>
    <row r="630" spans="1:21" ht="28.5">
      <c r="A630" s="64" t="s">
        <v>1115</v>
      </c>
      <c r="B630" s="65" t="s">
        <v>966</v>
      </c>
      <c r="C630" s="65" t="s">
        <v>967</v>
      </c>
      <c r="D630" s="66" t="s">
        <v>388</v>
      </c>
      <c r="E630" s="45">
        <v>7.2000000000000005E-4</v>
      </c>
      <c r="F630" s="67">
        <v>30398.560000000001</v>
      </c>
      <c r="G630" s="56" t="s">
        <v>98</v>
      </c>
      <c r="H630" s="58">
        <v>21.89</v>
      </c>
      <c r="I630" s="68">
        <v>1</v>
      </c>
      <c r="J630" s="58">
        <v>21.89</v>
      </c>
      <c r="R630" s="47">
        <v>0</v>
      </c>
      <c r="S630" s="47">
        <v>0</v>
      </c>
      <c r="T630" s="47">
        <v>0</v>
      </c>
      <c r="U630" s="47">
        <v>0</v>
      </c>
    </row>
    <row r="631" spans="1:21">
      <c r="A631" s="81"/>
      <c r="B631" s="81"/>
      <c r="C631" s="82" t="s">
        <v>1116</v>
      </c>
      <c r="D631" s="81"/>
      <c r="E631" s="81"/>
      <c r="F631" s="81"/>
      <c r="G631" s="81"/>
      <c r="H631" s="81"/>
      <c r="I631" s="81"/>
      <c r="J631" s="81"/>
    </row>
    <row r="632" spans="1:21" ht="15">
      <c r="C632" s="77" t="s">
        <v>95</v>
      </c>
      <c r="G632" s="263">
        <v>21.89</v>
      </c>
      <c r="H632" s="263"/>
      <c r="I632" s="263">
        <v>21.89</v>
      </c>
      <c r="J632" s="263"/>
      <c r="O632" s="47">
        <v>21.89</v>
      </c>
      <c r="P632" s="47">
        <v>21.89</v>
      </c>
    </row>
    <row r="633" spans="1:21" ht="71.25">
      <c r="A633" s="64" t="s">
        <v>1117</v>
      </c>
      <c r="B633" s="65" t="s">
        <v>957</v>
      </c>
      <c r="C633" s="65" t="s">
        <v>1118</v>
      </c>
      <c r="D633" s="66" t="s">
        <v>959</v>
      </c>
      <c r="E633" s="45">
        <v>0.1042</v>
      </c>
      <c r="F633" s="67"/>
      <c r="G633" s="56"/>
      <c r="H633" s="58"/>
      <c r="I633" s="68" t="s">
        <v>98</v>
      </c>
      <c r="J633" s="58"/>
      <c r="R633" s="47">
        <v>10.29</v>
      </c>
      <c r="S633" s="47">
        <v>10.29</v>
      </c>
      <c r="T633" s="47">
        <v>8</v>
      </c>
      <c r="U633" s="47">
        <v>8</v>
      </c>
    </row>
    <row r="634" spans="1:21">
      <c r="C634" s="83" t="s">
        <v>1119</v>
      </c>
    </row>
    <row r="635" spans="1:21" ht="14.25">
      <c r="A635" s="64"/>
      <c r="B635" s="65"/>
      <c r="C635" s="65" t="s">
        <v>88</v>
      </c>
      <c r="D635" s="66"/>
      <c r="E635" s="45"/>
      <c r="F635" s="67">
        <v>79.36</v>
      </c>
      <c r="G635" s="56" t="s">
        <v>961</v>
      </c>
      <c r="H635" s="58">
        <v>11.41</v>
      </c>
      <c r="I635" s="68">
        <v>1</v>
      </c>
      <c r="J635" s="58">
        <v>11.41</v>
      </c>
      <c r="Q635" s="47">
        <v>11.41</v>
      </c>
    </row>
    <row r="636" spans="1:21" ht="14.25">
      <c r="A636" s="64"/>
      <c r="B636" s="65"/>
      <c r="C636" s="65" t="s">
        <v>89</v>
      </c>
      <c r="D636" s="66"/>
      <c r="E636" s="45"/>
      <c r="F636" s="67">
        <v>2.66</v>
      </c>
      <c r="G636" s="56" t="s">
        <v>962</v>
      </c>
      <c r="H636" s="58">
        <v>0.42</v>
      </c>
      <c r="I636" s="68">
        <v>1</v>
      </c>
      <c r="J636" s="58">
        <v>0.42</v>
      </c>
    </row>
    <row r="637" spans="1:21" ht="14.25">
      <c r="A637" s="64"/>
      <c r="B637" s="65"/>
      <c r="C637" s="65" t="s">
        <v>96</v>
      </c>
      <c r="D637" s="66"/>
      <c r="E637" s="45"/>
      <c r="F637" s="67">
        <v>0.1</v>
      </c>
      <c r="G637" s="56" t="s">
        <v>962</v>
      </c>
      <c r="H637" s="80">
        <v>0.02</v>
      </c>
      <c r="I637" s="68">
        <v>1</v>
      </c>
      <c r="J637" s="80">
        <v>0.02</v>
      </c>
      <c r="Q637" s="47">
        <v>0.02</v>
      </c>
    </row>
    <row r="638" spans="1:21" ht="14.25">
      <c r="A638" s="64"/>
      <c r="B638" s="65"/>
      <c r="C638" s="65" t="s">
        <v>97</v>
      </c>
      <c r="D638" s="66"/>
      <c r="E638" s="45"/>
      <c r="F638" s="67">
        <v>152.72999999999999</v>
      </c>
      <c r="G638" s="56" t="s">
        <v>98</v>
      </c>
      <c r="H638" s="58">
        <v>15.91</v>
      </c>
      <c r="I638" s="68">
        <v>1</v>
      </c>
      <c r="J638" s="58">
        <v>15.91</v>
      </c>
    </row>
    <row r="639" spans="1:21" ht="14.25">
      <c r="A639" s="64"/>
      <c r="B639" s="65"/>
      <c r="C639" s="65" t="s">
        <v>90</v>
      </c>
      <c r="D639" s="66" t="s">
        <v>91</v>
      </c>
      <c r="E639" s="45">
        <v>90</v>
      </c>
      <c r="F639" s="67"/>
      <c r="G639" s="56"/>
      <c r="H639" s="58">
        <v>10.29</v>
      </c>
      <c r="I639" s="68">
        <v>90</v>
      </c>
      <c r="J639" s="58">
        <v>10.29</v>
      </c>
    </row>
    <row r="640" spans="1:21" ht="14.25">
      <c r="A640" s="64"/>
      <c r="B640" s="65"/>
      <c r="C640" s="65" t="s">
        <v>92</v>
      </c>
      <c r="D640" s="66" t="s">
        <v>91</v>
      </c>
      <c r="E640" s="45">
        <v>70</v>
      </c>
      <c r="F640" s="67"/>
      <c r="G640" s="56"/>
      <c r="H640" s="58">
        <v>8</v>
      </c>
      <c r="I640" s="68">
        <v>70</v>
      </c>
      <c r="J640" s="58">
        <v>8</v>
      </c>
    </row>
    <row r="641" spans="1:21" ht="14.25">
      <c r="A641" s="69"/>
      <c r="B641" s="70"/>
      <c r="C641" s="70" t="s">
        <v>93</v>
      </c>
      <c r="D641" s="71" t="s">
        <v>94</v>
      </c>
      <c r="E641" s="72">
        <v>9.08</v>
      </c>
      <c r="F641" s="73"/>
      <c r="G641" s="74" t="s">
        <v>961</v>
      </c>
      <c r="H641" s="75">
        <v>1.3056676799999998</v>
      </c>
      <c r="I641" s="76"/>
      <c r="J641" s="75"/>
    </row>
    <row r="642" spans="1:21" ht="15">
      <c r="C642" s="77" t="s">
        <v>95</v>
      </c>
      <c r="G642" s="263">
        <v>46.03</v>
      </c>
      <c r="H642" s="263"/>
      <c r="I642" s="263">
        <v>46.03</v>
      </c>
      <c r="J642" s="263"/>
      <c r="O642" s="79">
        <v>46.03</v>
      </c>
      <c r="P642" s="79">
        <v>46.03</v>
      </c>
    </row>
    <row r="643" spans="1:21" ht="71.25">
      <c r="A643" s="64" t="s">
        <v>1120</v>
      </c>
      <c r="B643" s="65" t="s">
        <v>963</v>
      </c>
      <c r="C643" s="65" t="s">
        <v>1121</v>
      </c>
      <c r="D643" s="66" t="s">
        <v>965</v>
      </c>
      <c r="E643" s="45">
        <v>1.9E-2</v>
      </c>
      <c r="F643" s="67"/>
      <c r="G643" s="56"/>
      <c r="H643" s="58"/>
      <c r="I643" s="68" t="s">
        <v>98</v>
      </c>
      <c r="J643" s="58"/>
      <c r="R643" s="47">
        <v>51.97</v>
      </c>
      <c r="S643" s="47">
        <v>51.97</v>
      </c>
      <c r="T643" s="47">
        <v>33.700000000000003</v>
      </c>
      <c r="U643" s="47">
        <v>33.700000000000003</v>
      </c>
    </row>
    <row r="644" spans="1:21" ht="28.5">
      <c r="A644" s="64"/>
      <c r="B644" s="65"/>
      <c r="C644" s="65" t="s">
        <v>88</v>
      </c>
      <c r="D644" s="66"/>
      <c r="E644" s="45"/>
      <c r="F644" s="67">
        <v>1467.1</v>
      </c>
      <c r="G644" s="56" t="s">
        <v>943</v>
      </c>
      <c r="H644" s="58">
        <v>40.39</v>
      </c>
      <c r="I644" s="68">
        <v>1</v>
      </c>
      <c r="J644" s="58">
        <v>40.39</v>
      </c>
      <c r="Q644" s="47">
        <v>40.39</v>
      </c>
    </row>
    <row r="645" spans="1:21" ht="28.5">
      <c r="A645" s="64"/>
      <c r="B645" s="65"/>
      <c r="C645" s="65" t="s">
        <v>89</v>
      </c>
      <c r="D645" s="66"/>
      <c r="E645" s="45"/>
      <c r="F645" s="67">
        <v>145.07</v>
      </c>
      <c r="G645" s="56" t="s">
        <v>944</v>
      </c>
      <c r="H645" s="58">
        <v>4.34</v>
      </c>
      <c r="I645" s="68">
        <v>1</v>
      </c>
      <c r="J645" s="58">
        <v>4.34</v>
      </c>
    </row>
    <row r="646" spans="1:21" ht="28.5">
      <c r="A646" s="64"/>
      <c r="B646" s="65"/>
      <c r="C646" s="65" t="s">
        <v>96</v>
      </c>
      <c r="D646" s="66"/>
      <c r="E646" s="45"/>
      <c r="F646" s="67">
        <v>7.02</v>
      </c>
      <c r="G646" s="56" t="s">
        <v>944</v>
      </c>
      <c r="H646" s="80">
        <v>0.21</v>
      </c>
      <c r="I646" s="68">
        <v>1</v>
      </c>
      <c r="J646" s="80">
        <v>0.21</v>
      </c>
      <c r="Q646" s="47">
        <v>0.21</v>
      </c>
    </row>
    <row r="647" spans="1:21" ht="14.25">
      <c r="A647" s="64"/>
      <c r="B647" s="65"/>
      <c r="C647" s="65" t="s">
        <v>97</v>
      </c>
      <c r="D647" s="66"/>
      <c r="E647" s="45"/>
      <c r="F647" s="67">
        <v>1770.74</v>
      </c>
      <c r="G647" s="56" t="s">
        <v>98</v>
      </c>
      <c r="H647" s="58">
        <v>33.64</v>
      </c>
      <c r="I647" s="68">
        <v>1</v>
      </c>
      <c r="J647" s="58">
        <v>33.64</v>
      </c>
    </row>
    <row r="648" spans="1:21" ht="14.25">
      <c r="A648" s="64"/>
      <c r="B648" s="65"/>
      <c r="C648" s="65" t="s">
        <v>90</v>
      </c>
      <c r="D648" s="66" t="s">
        <v>91</v>
      </c>
      <c r="E648" s="45">
        <v>128</v>
      </c>
      <c r="F648" s="67"/>
      <c r="G648" s="56"/>
      <c r="H648" s="58">
        <v>51.97</v>
      </c>
      <c r="I648" s="68">
        <v>128</v>
      </c>
      <c r="J648" s="58">
        <v>51.97</v>
      </c>
    </row>
    <row r="649" spans="1:21" ht="14.25">
      <c r="A649" s="64"/>
      <c r="B649" s="65"/>
      <c r="C649" s="65" t="s">
        <v>92</v>
      </c>
      <c r="D649" s="66" t="s">
        <v>91</v>
      </c>
      <c r="E649" s="45">
        <v>83</v>
      </c>
      <c r="F649" s="67"/>
      <c r="G649" s="56"/>
      <c r="H649" s="58">
        <v>33.700000000000003</v>
      </c>
      <c r="I649" s="68">
        <v>83</v>
      </c>
      <c r="J649" s="58">
        <v>33.700000000000003</v>
      </c>
    </row>
    <row r="650" spans="1:21" ht="28.5">
      <c r="A650" s="69"/>
      <c r="B650" s="70"/>
      <c r="C650" s="70" t="s">
        <v>93</v>
      </c>
      <c r="D650" s="71" t="s">
        <v>94</v>
      </c>
      <c r="E650" s="72">
        <v>167.86</v>
      </c>
      <c r="F650" s="73"/>
      <c r="G650" s="74" t="s">
        <v>943</v>
      </c>
      <c r="H650" s="75">
        <v>4.6213536599999996</v>
      </c>
      <c r="I650" s="76"/>
      <c r="J650" s="75"/>
    </row>
    <row r="651" spans="1:21" ht="15">
      <c r="C651" s="77" t="s">
        <v>95</v>
      </c>
      <c r="G651" s="263">
        <v>164.04000000000002</v>
      </c>
      <c r="H651" s="263"/>
      <c r="I651" s="263">
        <v>164.04000000000002</v>
      </c>
      <c r="J651" s="263"/>
      <c r="O651" s="79">
        <v>164.04000000000002</v>
      </c>
      <c r="P651" s="79">
        <v>164.04000000000002</v>
      </c>
    </row>
    <row r="652" spans="1:21" ht="82.5">
      <c r="A652" s="69" t="s">
        <v>1122</v>
      </c>
      <c r="B652" s="70" t="s">
        <v>432</v>
      </c>
      <c r="C652" s="70" t="s">
        <v>185</v>
      </c>
      <c r="D652" s="71" t="s">
        <v>21</v>
      </c>
      <c r="E652" s="72">
        <v>1.19</v>
      </c>
      <c r="F652" s="73">
        <v>1569.13</v>
      </c>
      <c r="G652" s="74" t="s">
        <v>98</v>
      </c>
      <c r="H652" s="75">
        <v>1867.26</v>
      </c>
      <c r="I652" s="76">
        <v>1</v>
      </c>
      <c r="J652" s="75">
        <v>1867.26</v>
      </c>
      <c r="R652" s="47">
        <v>0</v>
      </c>
      <c r="S652" s="47">
        <v>0</v>
      </c>
      <c r="T652" s="47">
        <v>0</v>
      </c>
      <c r="U652" s="47">
        <v>0</v>
      </c>
    </row>
    <row r="653" spans="1:21" ht="15">
      <c r="C653" s="77" t="s">
        <v>95</v>
      </c>
      <c r="G653" s="263">
        <v>1867.26</v>
      </c>
      <c r="H653" s="263"/>
      <c r="I653" s="263">
        <v>1867.26</v>
      </c>
      <c r="J653" s="263"/>
      <c r="O653" s="47">
        <v>1867.26</v>
      </c>
      <c r="P653" s="47">
        <v>1867.26</v>
      </c>
    </row>
    <row r="654" spans="1:21" ht="82.5">
      <c r="A654" s="69" t="s">
        <v>1123</v>
      </c>
      <c r="B654" s="70" t="s">
        <v>432</v>
      </c>
      <c r="C654" s="70" t="s">
        <v>186</v>
      </c>
      <c r="D654" s="71" t="s">
        <v>21</v>
      </c>
      <c r="E654" s="72">
        <v>0.71</v>
      </c>
      <c r="F654" s="73">
        <v>1569.13</v>
      </c>
      <c r="G654" s="74" t="s">
        <v>98</v>
      </c>
      <c r="H654" s="75">
        <v>1114.08</v>
      </c>
      <c r="I654" s="76">
        <v>1</v>
      </c>
      <c r="J654" s="75">
        <v>1114.08</v>
      </c>
      <c r="R654" s="47">
        <v>0</v>
      </c>
      <c r="S654" s="47">
        <v>0</v>
      </c>
      <c r="T654" s="47">
        <v>0</v>
      </c>
      <c r="U654" s="47">
        <v>0</v>
      </c>
    </row>
    <row r="655" spans="1:21" ht="15">
      <c r="C655" s="77" t="s">
        <v>95</v>
      </c>
      <c r="G655" s="263">
        <v>1114.08</v>
      </c>
      <c r="H655" s="263"/>
      <c r="I655" s="263">
        <v>1114.08</v>
      </c>
      <c r="J655" s="263"/>
      <c r="O655" s="47">
        <v>1114.08</v>
      </c>
      <c r="P655" s="47">
        <v>1114.08</v>
      </c>
    </row>
    <row r="656" spans="1:21" ht="28.5">
      <c r="A656" s="64" t="s">
        <v>1124</v>
      </c>
      <c r="B656" s="65" t="s">
        <v>966</v>
      </c>
      <c r="C656" s="65" t="s">
        <v>967</v>
      </c>
      <c r="D656" s="66" t="s">
        <v>388</v>
      </c>
      <c r="E656" s="45">
        <v>9.5E-4</v>
      </c>
      <c r="F656" s="67">
        <v>30398.560000000001</v>
      </c>
      <c r="G656" s="56" t="s">
        <v>98</v>
      </c>
      <c r="H656" s="58">
        <v>28.88</v>
      </c>
      <c r="I656" s="68">
        <v>1</v>
      </c>
      <c r="J656" s="58">
        <v>28.88</v>
      </c>
      <c r="R656" s="47">
        <v>0</v>
      </c>
      <c r="S656" s="47">
        <v>0</v>
      </c>
      <c r="T656" s="47">
        <v>0</v>
      </c>
      <c r="U656" s="47">
        <v>0</v>
      </c>
    </row>
    <row r="657" spans="1:21">
      <c r="A657" s="81"/>
      <c r="B657" s="81"/>
      <c r="C657" s="82" t="s">
        <v>1125</v>
      </c>
      <c r="D657" s="81"/>
      <c r="E657" s="81"/>
      <c r="F657" s="81"/>
      <c r="G657" s="81"/>
      <c r="H657" s="81"/>
      <c r="I657" s="81"/>
      <c r="J657" s="81"/>
    </row>
    <row r="658" spans="1:21" ht="15">
      <c r="C658" s="77" t="s">
        <v>95</v>
      </c>
      <c r="G658" s="263">
        <v>28.88</v>
      </c>
      <c r="H658" s="263"/>
      <c r="I658" s="263">
        <v>28.88</v>
      </c>
      <c r="J658" s="263"/>
      <c r="O658" s="47">
        <v>28.88</v>
      </c>
      <c r="P658" s="47">
        <v>28.88</v>
      </c>
    </row>
    <row r="659" spans="1:21" ht="71.25">
      <c r="A659" s="64" t="s">
        <v>1126</v>
      </c>
      <c r="B659" s="65" t="s">
        <v>974</v>
      </c>
      <c r="C659" s="65" t="s">
        <v>1127</v>
      </c>
      <c r="D659" s="66" t="s">
        <v>965</v>
      </c>
      <c r="E659" s="45">
        <v>1.6799999999999999E-2</v>
      </c>
      <c r="F659" s="67"/>
      <c r="G659" s="56"/>
      <c r="H659" s="58"/>
      <c r="I659" s="68" t="s">
        <v>98</v>
      </c>
      <c r="J659" s="58"/>
      <c r="R659" s="47">
        <v>42.05</v>
      </c>
      <c r="S659" s="47">
        <v>42.05</v>
      </c>
      <c r="T659" s="47">
        <v>27.27</v>
      </c>
      <c r="U659" s="47">
        <v>27.27</v>
      </c>
    </row>
    <row r="660" spans="1:21" ht="28.5">
      <c r="A660" s="64"/>
      <c r="B660" s="65"/>
      <c r="C660" s="65" t="s">
        <v>88</v>
      </c>
      <c r="D660" s="66"/>
      <c r="E660" s="45"/>
      <c r="F660" s="67">
        <v>1343.25</v>
      </c>
      <c r="G660" s="56" t="s">
        <v>943</v>
      </c>
      <c r="H660" s="58">
        <v>32.700000000000003</v>
      </c>
      <c r="I660" s="68">
        <v>1</v>
      </c>
      <c r="J660" s="58">
        <v>32.700000000000003</v>
      </c>
      <c r="Q660" s="47">
        <v>32.700000000000003</v>
      </c>
    </row>
    <row r="661" spans="1:21" ht="28.5">
      <c r="A661" s="64"/>
      <c r="B661" s="65"/>
      <c r="C661" s="65" t="s">
        <v>89</v>
      </c>
      <c r="D661" s="66"/>
      <c r="E661" s="45"/>
      <c r="F661" s="67">
        <v>117.92</v>
      </c>
      <c r="G661" s="56" t="s">
        <v>944</v>
      </c>
      <c r="H661" s="58">
        <v>3.12</v>
      </c>
      <c r="I661" s="68">
        <v>1</v>
      </c>
      <c r="J661" s="58">
        <v>3.12</v>
      </c>
    </row>
    <row r="662" spans="1:21" ht="28.5">
      <c r="A662" s="64"/>
      <c r="B662" s="65"/>
      <c r="C662" s="65" t="s">
        <v>96</v>
      </c>
      <c r="D662" s="66"/>
      <c r="E662" s="45"/>
      <c r="F662" s="67">
        <v>5.81</v>
      </c>
      <c r="G662" s="56" t="s">
        <v>944</v>
      </c>
      <c r="H662" s="80">
        <v>0.15</v>
      </c>
      <c r="I662" s="68">
        <v>1</v>
      </c>
      <c r="J662" s="80">
        <v>0.15</v>
      </c>
      <c r="Q662" s="47">
        <v>0.15</v>
      </c>
    </row>
    <row r="663" spans="1:21" ht="14.25">
      <c r="A663" s="64"/>
      <c r="B663" s="65"/>
      <c r="C663" s="65" t="s">
        <v>97</v>
      </c>
      <c r="D663" s="66"/>
      <c r="E663" s="45"/>
      <c r="F663" s="67">
        <v>1589.35</v>
      </c>
      <c r="G663" s="56" t="s">
        <v>98</v>
      </c>
      <c r="H663" s="58">
        <v>26.7</v>
      </c>
      <c r="I663" s="68">
        <v>1</v>
      </c>
      <c r="J663" s="58">
        <v>26.7</v>
      </c>
    </row>
    <row r="664" spans="1:21" ht="14.25">
      <c r="A664" s="64"/>
      <c r="B664" s="65"/>
      <c r="C664" s="65" t="s">
        <v>90</v>
      </c>
      <c r="D664" s="66" t="s">
        <v>91</v>
      </c>
      <c r="E664" s="45">
        <v>128</v>
      </c>
      <c r="F664" s="67"/>
      <c r="G664" s="56"/>
      <c r="H664" s="58">
        <v>42.05</v>
      </c>
      <c r="I664" s="68">
        <v>128</v>
      </c>
      <c r="J664" s="58">
        <v>42.05</v>
      </c>
    </row>
    <row r="665" spans="1:21" ht="14.25">
      <c r="A665" s="64"/>
      <c r="B665" s="65"/>
      <c r="C665" s="65" t="s">
        <v>92</v>
      </c>
      <c r="D665" s="66" t="s">
        <v>91</v>
      </c>
      <c r="E665" s="45">
        <v>83</v>
      </c>
      <c r="F665" s="67"/>
      <c r="G665" s="56"/>
      <c r="H665" s="58">
        <v>27.27</v>
      </c>
      <c r="I665" s="68">
        <v>83</v>
      </c>
      <c r="J665" s="58">
        <v>27.27</v>
      </c>
    </row>
    <row r="666" spans="1:21" ht="28.5">
      <c r="A666" s="69"/>
      <c r="B666" s="70"/>
      <c r="C666" s="70" t="s">
        <v>93</v>
      </c>
      <c r="D666" s="71" t="s">
        <v>94</v>
      </c>
      <c r="E666" s="72">
        <v>153.69</v>
      </c>
      <c r="F666" s="73"/>
      <c r="G666" s="74" t="s">
        <v>943</v>
      </c>
      <c r="H666" s="75">
        <v>3.7413064079999994</v>
      </c>
      <c r="I666" s="76"/>
      <c r="J666" s="75"/>
    </row>
    <row r="667" spans="1:21" ht="15">
      <c r="C667" s="77" t="s">
        <v>95</v>
      </c>
      <c r="G667" s="263">
        <v>131.84</v>
      </c>
      <c r="H667" s="263"/>
      <c r="I667" s="263">
        <v>131.84</v>
      </c>
      <c r="J667" s="263"/>
      <c r="O667" s="79">
        <v>131.84</v>
      </c>
      <c r="P667" s="79">
        <v>131.84</v>
      </c>
    </row>
    <row r="668" spans="1:21" ht="82.5">
      <c r="A668" s="69" t="s">
        <v>1128</v>
      </c>
      <c r="B668" s="70" t="s">
        <v>432</v>
      </c>
      <c r="C668" s="70" t="s">
        <v>187</v>
      </c>
      <c r="D668" s="71" t="s">
        <v>21</v>
      </c>
      <c r="E668" s="72">
        <v>1.68</v>
      </c>
      <c r="F668" s="73">
        <v>1569.13</v>
      </c>
      <c r="G668" s="74" t="s">
        <v>98</v>
      </c>
      <c r="H668" s="75">
        <v>2636.14</v>
      </c>
      <c r="I668" s="76">
        <v>1</v>
      </c>
      <c r="J668" s="75">
        <v>2636.14</v>
      </c>
      <c r="R668" s="47">
        <v>0</v>
      </c>
      <c r="S668" s="47">
        <v>0</v>
      </c>
      <c r="T668" s="47">
        <v>0</v>
      </c>
      <c r="U668" s="47">
        <v>0</v>
      </c>
    </row>
    <row r="669" spans="1:21" ht="15">
      <c r="C669" s="77" t="s">
        <v>95</v>
      </c>
      <c r="G669" s="263">
        <v>2636.14</v>
      </c>
      <c r="H669" s="263"/>
      <c r="I669" s="263">
        <v>2636.14</v>
      </c>
      <c r="J669" s="263"/>
      <c r="O669" s="47">
        <v>2636.14</v>
      </c>
      <c r="P669" s="47">
        <v>2636.14</v>
      </c>
    </row>
    <row r="670" spans="1:21" ht="28.5">
      <c r="A670" s="64" t="s">
        <v>1129</v>
      </c>
      <c r="B670" s="65" t="s">
        <v>966</v>
      </c>
      <c r="C670" s="65" t="s">
        <v>967</v>
      </c>
      <c r="D670" s="66" t="s">
        <v>388</v>
      </c>
      <c r="E670" s="45">
        <v>8.4000000000000003E-4</v>
      </c>
      <c r="F670" s="67">
        <v>30398.560000000001</v>
      </c>
      <c r="G670" s="56" t="s">
        <v>98</v>
      </c>
      <c r="H670" s="58">
        <v>25.53</v>
      </c>
      <c r="I670" s="68">
        <v>1</v>
      </c>
      <c r="J670" s="58">
        <v>25.53</v>
      </c>
      <c r="R670" s="47">
        <v>0</v>
      </c>
      <c r="S670" s="47">
        <v>0</v>
      </c>
      <c r="T670" s="47">
        <v>0</v>
      </c>
      <c r="U670" s="47">
        <v>0</v>
      </c>
    </row>
    <row r="671" spans="1:21">
      <c r="A671" s="81"/>
      <c r="B671" s="81"/>
      <c r="C671" s="82" t="s">
        <v>1130</v>
      </c>
      <c r="D671" s="81"/>
      <c r="E671" s="81"/>
      <c r="F671" s="81"/>
      <c r="G671" s="81"/>
      <c r="H671" s="81"/>
      <c r="I671" s="81"/>
      <c r="J671" s="81"/>
    </row>
    <row r="672" spans="1:21" ht="15">
      <c r="C672" s="77" t="s">
        <v>95</v>
      </c>
      <c r="G672" s="263">
        <v>25.53</v>
      </c>
      <c r="H672" s="263"/>
      <c r="I672" s="263">
        <v>25.53</v>
      </c>
      <c r="J672" s="263"/>
      <c r="O672" s="47">
        <v>25.53</v>
      </c>
      <c r="P672" s="47">
        <v>25.53</v>
      </c>
    </row>
    <row r="673" spans="1:21" ht="71.25">
      <c r="A673" s="64" t="s">
        <v>1131</v>
      </c>
      <c r="B673" s="65" t="s">
        <v>979</v>
      </c>
      <c r="C673" s="65" t="s">
        <v>1132</v>
      </c>
      <c r="D673" s="66" t="s">
        <v>965</v>
      </c>
      <c r="E673" s="45">
        <v>1.6299999999999999E-2</v>
      </c>
      <c r="F673" s="67"/>
      <c r="G673" s="56"/>
      <c r="H673" s="58"/>
      <c r="I673" s="68" t="s">
        <v>98</v>
      </c>
      <c r="J673" s="58"/>
      <c r="R673" s="47">
        <v>35.299999999999997</v>
      </c>
      <c r="S673" s="47">
        <v>35.299999999999997</v>
      </c>
      <c r="T673" s="47">
        <v>22.89</v>
      </c>
      <c r="U673" s="47">
        <v>22.89</v>
      </c>
    </row>
    <row r="674" spans="1:21" ht="28.5">
      <c r="A674" s="64"/>
      <c r="B674" s="65"/>
      <c r="C674" s="65" t="s">
        <v>88</v>
      </c>
      <c r="D674" s="66"/>
      <c r="E674" s="45"/>
      <c r="F674" s="67">
        <v>1162.25</v>
      </c>
      <c r="G674" s="56" t="s">
        <v>943</v>
      </c>
      <c r="H674" s="58">
        <v>27.45</v>
      </c>
      <c r="I674" s="68">
        <v>1</v>
      </c>
      <c r="J674" s="58">
        <v>27.45</v>
      </c>
      <c r="Q674" s="47">
        <v>27.45</v>
      </c>
    </row>
    <row r="675" spans="1:21" ht="28.5">
      <c r="A675" s="64"/>
      <c r="B675" s="65"/>
      <c r="C675" s="65" t="s">
        <v>89</v>
      </c>
      <c r="D675" s="66"/>
      <c r="E675" s="45"/>
      <c r="F675" s="67">
        <v>107.31</v>
      </c>
      <c r="G675" s="56" t="s">
        <v>944</v>
      </c>
      <c r="H675" s="58">
        <v>2.75</v>
      </c>
      <c r="I675" s="68">
        <v>1</v>
      </c>
      <c r="J675" s="58">
        <v>2.75</v>
      </c>
    </row>
    <row r="676" spans="1:21" ht="28.5">
      <c r="A676" s="64"/>
      <c r="B676" s="65"/>
      <c r="C676" s="65" t="s">
        <v>96</v>
      </c>
      <c r="D676" s="66"/>
      <c r="E676" s="45"/>
      <c r="F676" s="67">
        <v>5.13</v>
      </c>
      <c r="G676" s="56" t="s">
        <v>944</v>
      </c>
      <c r="H676" s="80">
        <v>0.13</v>
      </c>
      <c r="I676" s="68">
        <v>1</v>
      </c>
      <c r="J676" s="80">
        <v>0.13</v>
      </c>
      <c r="Q676" s="47">
        <v>0.13</v>
      </c>
    </row>
    <row r="677" spans="1:21" ht="14.25">
      <c r="A677" s="64"/>
      <c r="B677" s="65"/>
      <c r="C677" s="65" t="s">
        <v>97</v>
      </c>
      <c r="D677" s="66"/>
      <c r="E677" s="45"/>
      <c r="F677" s="67">
        <v>1088.73</v>
      </c>
      <c r="G677" s="56" t="s">
        <v>98</v>
      </c>
      <c r="H677" s="58">
        <v>17.75</v>
      </c>
      <c r="I677" s="68">
        <v>1</v>
      </c>
      <c r="J677" s="58">
        <v>17.75</v>
      </c>
    </row>
    <row r="678" spans="1:21" ht="14.25">
      <c r="A678" s="64"/>
      <c r="B678" s="65"/>
      <c r="C678" s="65" t="s">
        <v>90</v>
      </c>
      <c r="D678" s="66" t="s">
        <v>91</v>
      </c>
      <c r="E678" s="45">
        <v>128</v>
      </c>
      <c r="F678" s="67"/>
      <c r="G678" s="56"/>
      <c r="H678" s="58">
        <v>35.299999999999997</v>
      </c>
      <c r="I678" s="68">
        <v>128</v>
      </c>
      <c r="J678" s="58">
        <v>35.299999999999997</v>
      </c>
    </row>
    <row r="679" spans="1:21" ht="14.25">
      <c r="A679" s="64"/>
      <c r="B679" s="65"/>
      <c r="C679" s="65" t="s">
        <v>92</v>
      </c>
      <c r="D679" s="66" t="s">
        <v>91</v>
      </c>
      <c r="E679" s="45">
        <v>83</v>
      </c>
      <c r="F679" s="67"/>
      <c r="G679" s="56"/>
      <c r="H679" s="58">
        <v>22.89</v>
      </c>
      <c r="I679" s="68">
        <v>83</v>
      </c>
      <c r="J679" s="58">
        <v>22.89</v>
      </c>
    </row>
    <row r="680" spans="1:21" ht="28.5">
      <c r="A680" s="69"/>
      <c r="B680" s="70"/>
      <c r="C680" s="70" t="s">
        <v>93</v>
      </c>
      <c r="D680" s="71" t="s">
        <v>94</v>
      </c>
      <c r="E680" s="72">
        <v>132.97999999999999</v>
      </c>
      <c r="F680" s="73"/>
      <c r="G680" s="74" t="s">
        <v>943</v>
      </c>
      <c r="H680" s="75">
        <v>3.140814725999999</v>
      </c>
      <c r="I680" s="76"/>
      <c r="J680" s="75"/>
    </row>
    <row r="681" spans="1:21" ht="15">
      <c r="C681" s="77" t="s">
        <v>95</v>
      </c>
      <c r="G681" s="263">
        <v>106.14</v>
      </c>
      <c r="H681" s="263"/>
      <c r="I681" s="263">
        <v>106.14</v>
      </c>
      <c r="J681" s="263"/>
      <c r="O681" s="79">
        <v>106.14</v>
      </c>
      <c r="P681" s="79">
        <v>106.14</v>
      </c>
    </row>
    <row r="682" spans="1:21" ht="82.5">
      <c r="A682" s="69" t="s">
        <v>1133</v>
      </c>
      <c r="B682" s="70" t="s">
        <v>432</v>
      </c>
      <c r="C682" s="70" t="s">
        <v>187</v>
      </c>
      <c r="D682" s="71" t="s">
        <v>21</v>
      </c>
      <c r="E682" s="72">
        <v>1.63</v>
      </c>
      <c r="F682" s="73">
        <v>1569.13</v>
      </c>
      <c r="G682" s="74" t="s">
        <v>98</v>
      </c>
      <c r="H682" s="75">
        <v>2557.6799999999998</v>
      </c>
      <c r="I682" s="76">
        <v>1</v>
      </c>
      <c r="J682" s="75">
        <v>2557.6799999999998</v>
      </c>
      <c r="R682" s="47">
        <v>0</v>
      </c>
      <c r="S682" s="47">
        <v>0</v>
      </c>
      <c r="T682" s="47">
        <v>0</v>
      </c>
      <c r="U682" s="47">
        <v>0</v>
      </c>
    </row>
    <row r="683" spans="1:21" ht="15">
      <c r="C683" s="77" t="s">
        <v>95</v>
      </c>
      <c r="G683" s="263">
        <v>2557.6799999999998</v>
      </c>
      <c r="H683" s="263"/>
      <c r="I683" s="263">
        <v>2557.6799999999998</v>
      </c>
      <c r="J683" s="263"/>
      <c r="O683" s="47">
        <v>2557.6799999999998</v>
      </c>
      <c r="P683" s="47">
        <v>2557.6799999999998</v>
      </c>
    </row>
    <row r="684" spans="1:21" ht="28.5">
      <c r="A684" s="64" t="s">
        <v>1134</v>
      </c>
      <c r="B684" s="65" t="s">
        <v>966</v>
      </c>
      <c r="C684" s="65" t="s">
        <v>967</v>
      </c>
      <c r="D684" s="66" t="s">
        <v>388</v>
      </c>
      <c r="E684" s="45">
        <v>8.1499999999999997E-4</v>
      </c>
      <c r="F684" s="67">
        <v>30398.560000000001</v>
      </c>
      <c r="G684" s="56" t="s">
        <v>98</v>
      </c>
      <c r="H684" s="58">
        <v>24.77</v>
      </c>
      <c r="I684" s="68">
        <v>1</v>
      </c>
      <c r="J684" s="58">
        <v>24.77</v>
      </c>
      <c r="R684" s="47">
        <v>0</v>
      </c>
      <c r="S684" s="47">
        <v>0</v>
      </c>
      <c r="T684" s="47">
        <v>0</v>
      </c>
      <c r="U684" s="47">
        <v>0</v>
      </c>
    </row>
    <row r="685" spans="1:21">
      <c r="A685" s="81"/>
      <c r="B685" s="81"/>
      <c r="C685" s="82" t="s">
        <v>1135</v>
      </c>
      <c r="D685" s="81"/>
      <c r="E685" s="81"/>
      <c r="F685" s="81"/>
      <c r="G685" s="81"/>
      <c r="H685" s="81"/>
      <c r="I685" s="81"/>
      <c r="J685" s="81"/>
    </row>
    <row r="686" spans="1:21" ht="15">
      <c r="C686" s="77" t="s">
        <v>95</v>
      </c>
      <c r="G686" s="263">
        <v>24.77</v>
      </c>
      <c r="H686" s="263"/>
      <c r="I686" s="263">
        <v>24.77</v>
      </c>
      <c r="J686" s="263"/>
      <c r="O686" s="47">
        <v>24.77</v>
      </c>
      <c r="P686" s="47">
        <v>24.77</v>
      </c>
    </row>
    <row r="687" spans="1:21" ht="57">
      <c r="A687" s="64" t="s">
        <v>1136</v>
      </c>
      <c r="B687" s="65" t="s">
        <v>1137</v>
      </c>
      <c r="C687" s="65" t="s">
        <v>1138</v>
      </c>
      <c r="D687" s="66" t="s">
        <v>1030</v>
      </c>
      <c r="E687" s="45">
        <v>1</v>
      </c>
      <c r="F687" s="67"/>
      <c r="G687" s="56"/>
      <c r="H687" s="58"/>
      <c r="I687" s="68" t="s">
        <v>98</v>
      </c>
      <c r="J687" s="58"/>
      <c r="R687" s="47">
        <v>135.19</v>
      </c>
      <c r="S687" s="47">
        <v>135.19</v>
      </c>
      <c r="T687" s="47">
        <v>87.66</v>
      </c>
      <c r="U687" s="47">
        <v>87.66</v>
      </c>
    </row>
    <row r="688" spans="1:21" ht="28.5">
      <c r="A688" s="64"/>
      <c r="B688" s="65"/>
      <c r="C688" s="65" t="s">
        <v>88</v>
      </c>
      <c r="D688" s="66"/>
      <c r="E688" s="45"/>
      <c r="F688" s="67">
        <v>62.91</v>
      </c>
      <c r="G688" s="56" t="s">
        <v>943</v>
      </c>
      <c r="H688" s="58">
        <v>91.16</v>
      </c>
      <c r="I688" s="68">
        <v>1</v>
      </c>
      <c r="J688" s="58">
        <v>91.16</v>
      </c>
      <c r="Q688" s="47">
        <v>91.16</v>
      </c>
    </row>
    <row r="689" spans="1:21" ht="28.5">
      <c r="A689" s="64"/>
      <c r="B689" s="65"/>
      <c r="C689" s="65" t="s">
        <v>89</v>
      </c>
      <c r="D689" s="66"/>
      <c r="E689" s="45"/>
      <c r="F689" s="67">
        <v>189.65</v>
      </c>
      <c r="G689" s="56" t="s">
        <v>944</v>
      </c>
      <c r="H689" s="58">
        <v>298.7</v>
      </c>
      <c r="I689" s="68">
        <v>1</v>
      </c>
      <c r="J689" s="58">
        <v>298.7</v>
      </c>
    </row>
    <row r="690" spans="1:21" ht="28.5">
      <c r="A690" s="64"/>
      <c r="B690" s="65"/>
      <c r="C690" s="65" t="s">
        <v>96</v>
      </c>
      <c r="D690" s="66"/>
      <c r="E690" s="45"/>
      <c r="F690" s="67">
        <v>9.18</v>
      </c>
      <c r="G690" s="56" t="s">
        <v>944</v>
      </c>
      <c r="H690" s="80">
        <v>14.46</v>
      </c>
      <c r="I690" s="68">
        <v>1</v>
      </c>
      <c r="J690" s="80">
        <v>14.46</v>
      </c>
      <c r="Q690" s="47">
        <v>14.46</v>
      </c>
    </row>
    <row r="691" spans="1:21" ht="14.25">
      <c r="A691" s="64"/>
      <c r="B691" s="65"/>
      <c r="C691" s="65" t="s">
        <v>97</v>
      </c>
      <c r="D691" s="66"/>
      <c r="E691" s="45"/>
      <c r="F691" s="67">
        <v>43.53</v>
      </c>
      <c r="G691" s="56" t="s">
        <v>98</v>
      </c>
      <c r="H691" s="58">
        <v>43.53</v>
      </c>
      <c r="I691" s="68">
        <v>1</v>
      </c>
      <c r="J691" s="58">
        <v>43.53</v>
      </c>
    </row>
    <row r="692" spans="1:21" ht="14.25">
      <c r="A692" s="64"/>
      <c r="B692" s="65"/>
      <c r="C692" s="65" t="s">
        <v>90</v>
      </c>
      <c r="D692" s="66" t="s">
        <v>91</v>
      </c>
      <c r="E692" s="45">
        <v>128</v>
      </c>
      <c r="F692" s="67"/>
      <c r="G692" s="56"/>
      <c r="H692" s="58">
        <v>135.19</v>
      </c>
      <c r="I692" s="68">
        <v>128</v>
      </c>
      <c r="J692" s="58">
        <v>135.19</v>
      </c>
    </row>
    <row r="693" spans="1:21" ht="14.25">
      <c r="A693" s="64"/>
      <c r="B693" s="65"/>
      <c r="C693" s="65" t="s">
        <v>92</v>
      </c>
      <c r="D693" s="66" t="s">
        <v>91</v>
      </c>
      <c r="E693" s="45">
        <v>83</v>
      </c>
      <c r="F693" s="67"/>
      <c r="G693" s="56"/>
      <c r="H693" s="58">
        <v>87.66</v>
      </c>
      <c r="I693" s="68">
        <v>83</v>
      </c>
      <c r="J693" s="58">
        <v>87.66</v>
      </c>
    </row>
    <row r="694" spans="1:21" ht="28.5">
      <c r="A694" s="69"/>
      <c r="B694" s="70"/>
      <c r="C694" s="70" t="s">
        <v>93</v>
      </c>
      <c r="D694" s="71" t="s">
        <v>94</v>
      </c>
      <c r="E694" s="72">
        <v>7.1</v>
      </c>
      <c r="F694" s="73"/>
      <c r="G694" s="74" t="s">
        <v>943</v>
      </c>
      <c r="H694" s="75">
        <v>10.287899999999999</v>
      </c>
      <c r="I694" s="76"/>
      <c r="J694" s="75"/>
    </row>
    <row r="695" spans="1:21" ht="15">
      <c r="C695" s="77" t="s">
        <v>95</v>
      </c>
      <c r="G695" s="263">
        <v>656.24</v>
      </c>
      <c r="H695" s="263"/>
      <c r="I695" s="263">
        <v>656.24</v>
      </c>
      <c r="J695" s="263"/>
      <c r="O695" s="79">
        <v>656.24</v>
      </c>
      <c r="P695" s="79">
        <v>656.24</v>
      </c>
    </row>
    <row r="696" spans="1:21" ht="68.25">
      <c r="A696" s="69" t="s">
        <v>1139</v>
      </c>
      <c r="B696" s="70" t="s">
        <v>432</v>
      </c>
      <c r="C696" s="70" t="s">
        <v>188</v>
      </c>
      <c r="D696" s="71" t="s">
        <v>945</v>
      </c>
      <c r="E696" s="72">
        <v>1</v>
      </c>
      <c r="F696" s="73">
        <v>4868.37</v>
      </c>
      <c r="G696" s="74" t="s">
        <v>98</v>
      </c>
      <c r="H696" s="75">
        <v>4868.37</v>
      </c>
      <c r="I696" s="76">
        <v>1</v>
      </c>
      <c r="J696" s="75">
        <v>4868.37</v>
      </c>
      <c r="R696" s="47">
        <v>0</v>
      </c>
      <c r="S696" s="47">
        <v>0</v>
      </c>
      <c r="T696" s="47">
        <v>0</v>
      </c>
      <c r="U696" s="47">
        <v>0</v>
      </c>
    </row>
    <row r="697" spans="1:21" ht="15">
      <c r="C697" s="77" t="s">
        <v>95</v>
      </c>
      <c r="G697" s="263">
        <v>4868.37</v>
      </c>
      <c r="H697" s="263"/>
      <c r="I697" s="263">
        <v>4868.37</v>
      </c>
      <c r="J697" s="263"/>
      <c r="O697" s="47">
        <v>4868.37</v>
      </c>
      <c r="P697" s="47">
        <v>4868.37</v>
      </c>
    </row>
    <row r="698" spans="1:21" ht="28.5">
      <c r="A698" s="64" t="s">
        <v>1140</v>
      </c>
      <c r="B698" s="65" t="s">
        <v>1023</v>
      </c>
      <c r="C698" s="65" t="s">
        <v>1024</v>
      </c>
      <c r="D698" s="66" t="s">
        <v>1025</v>
      </c>
      <c r="E698" s="45">
        <v>1</v>
      </c>
      <c r="F698" s="67"/>
      <c r="G698" s="56"/>
      <c r="H698" s="58"/>
      <c r="I698" s="68" t="s">
        <v>98</v>
      </c>
      <c r="J698" s="58"/>
      <c r="R698" s="47">
        <v>24.29</v>
      </c>
      <c r="S698" s="47">
        <v>24.29</v>
      </c>
      <c r="T698" s="47">
        <v>15.75</v>
      </c>
      <c r="U698" s="47">
        <v>15.75</v>
      </c>
    </row>
    <row r="699" spans="1:21" ht="28.5">
      <c r="A699" s="64"/>
      <c r="B699" s="65"/>
      <c r="C699" s="65" t="s">
        <v>88</v>
      </c>
      <c r="D699" s="66"/>
      <c r="E699" s="45"/>
      <c r="F699" s="67">
        <v>13.1</v>
      </c>
      <c r="G699" s="56" t="s">
        <v>943</v>
      </c>
      <c r="H699" s="58">
        <v>18.98</v>
      </c>
      <c r="I699" s="68">
        <v>1</v>
      </c>
      <c r="J699" s="58">
        <v>18.98</v>
      </c>
      <c r="Q699" s="47">
        <v>18.98</v>
      </c>
    </row>
    <row r="700" spans="1:21" ht="28.5">
      <c r="A700" s="64"/>
      <c r="B700" s="65"/>
      <c r="C700" s="65" t="s">
        <v>89</v>
      </c>
      <c r="D700" s="66"/>
      <c r="E700" s="45"/>
      <c r="F700" s="67">
        <v>2.37</v>
      </c>
      <c r="G700" s="56" t="s">
        <v>944</v>
      </c>
      <c r="H700" s="58">
        <v>3.73</v>
      </c>
      <c r="I700" s="68">
        <v>1</v>
      </c>
      <c r="J700" s="58">
        <v>3.73</v>
      </c>
    </row>
    <row r="701" spans="1:21" ht="14.25">
      <c r="A701" s="64"/>
      <c r="B701" s="65"/>
      <c r="C701" s="65" t="s">
        <v>97</v>
      </c>
      <c r="D701" s="66"/>
      <c r="E701" s="45"/>
      <c r="F701" s="67">
        <v>4.09</v>
      </c>
      <c r="G701" s="56" t="s">
        <v>98</v>
      </c>
      <c r="H701" s="58">
        <v>4.09</v>
      </c>
      <c r="I701" s="68">
        <v>1</v>
      </c>
      <c r="J701" s="58">
        <v>4.09</v>
      </c>
    </row>
    <row r="702" spans="1:21" ht="14.25">
      <c r="A702" s="64"/>
      <c r="B702" s="65"/>
      <c r="C702" s="65" t="s">
        <v>90</v>
      </c>
      <c r="D702" s="66" t="s">
        <v>91</v>
      </c>
      <c r="E702" s="45">
        <v>128</v>
      </c>
      <c r="F702" s="67"/>
      <c r="G702" s="56"/>
      <c r="H702" s="58">
        <v>24.29</v>
      </c>
      <c r="I702" s="68">
        <v>128</v>
      </c>
      <c r="J702" s="58">
        <v>24.29</v>
      </c>
    </row>
    <row r="703" spans="1:21" ht="14.25">
      <c r="A703" s="64"/>
      <c r="B703" s="65"/>
      <c r="C703" s="65" t="s">
        <v>92</v>
      </c>
      <c r="D703" s="66" t="s">
        <v>91</v>
      </c>
      <c r="E703" s="45">
        <v>83</v>
      </c>
      <c r="F703" s="67"/>
      <c r="G703" s="56"/>
      <c r="H703" s="58">
        <v>15.75</v>
      </c>
      <c r="I703" s="68">
        <v>83</v>
      </c>
      <c r="J703" s="58">
        <v>15.75</v>
      </c>
    </row>
    <row r="704" spans="1:21" ht="28.5">
      <c r="A704" s="69"/>
      <c r="B704" s="70"/>
      <c r="C704" s="70" t="s">
        <v>93</v>
      </c>
      <c r="D704" s="71" t="s">
        <v>94</v>
      </c>
      <c r="E704" s="72">
        <v>1.46</v>
      </c>
      <c r="F704" s="73"/>
      <c r="G704" s="74" t="s">
        <v>943</v>
      </c>
      <c r="H704" s="75">
        <v>2.1155399999999998</v>
      </c>
      <c r="I704" s="76"/>
      <c r="J704" s="75"/>
    </row>
    <row r="705" spans="1:21" ht="15">
      <c r="C705" s="77" t="s">
        <v>95</v>
      </c>
      <c r="G705" s="263">
        <v>66.84</v>
      </c>
      <c r="H705" s="263"/>
      <c r="I705" s="263">
        <v>66.84</v>
      </c>
      <c r="J705" s="263"/>
      <c r="O705" s="79">
        <v>66.84</v>
      </c>
      <c r="P705" s="79">
        <v>66.84</v>
      </c>
    </row>
    <row r="706" spans="1:21" ht="42.75">
      <c r="A706" s="69" t="s">
        <v>1141</v>
      </c>
      <c r="B706" s="70" t="s">
        <v>1142</v>
      </c>
      <c r="C706" s="70" t="s">
        <v>1143</v>
      </c>
      <c r="D706" s="71" t="s">
        <v>454</v>
      </c>
      <c r="E706" s="72">
        <v>1</v>
      </c>
      <c r="F706" s="73">
        <v>1245.52</v>
      </c>
      <c r="G706" s="74" t="s">
        <v>98</v>
      </c>
      <c r="H706" s="75">
        <v>1245.52</v>
      </c>
      <c r="I706" s="76">
        <v>1</v>
      </c>
      <c r="J706" s="75">
        <v>1245.52</v>
      </c>
      <c r="R706" s="47">
        <v>0</v>
      </c>
      <c r="S706" s="47">
        <v>0</v>
      </c>
      <c r="T706" s="47">
        <v>0</v>
      </c>
      <c r="U706" s="47">
        <v>0</v>
      </c>
    </row>
    <row r="707" spans="1:21" ht="15">
      <c r="C707" s="77" t="s">
        <v>95</v>
      </c>
      <c r="G707" s="263">
        <v>1245.52</v>
      </c>
      <c r="H707" s="263"/>
      <c r="I707" s="263">
        <v>1245.52</v>
      </c>
      <c r="J707" s="263"/>
      <c r="O707" s="47">
        <v>1245.52</v>
      </c>
      <c r="P707" s="47">
        <v>1245.52</v>
      </c>
    </row>
    <row r="708" spans="1:21" ht="57">
      <c r="A708" s="64" t="s">
        <v>1144</v>
      </c>
      <c r="B708" s="65" t="s">
        <v>1145</v>
      </c>
      <c r="C708" s="65" t="s">
        <v>1146</v>
      </c>
      <c r="D708" s="66" t="s">
        <v>1030</v>
      </c>
      <c r="E708" s="45">
        <v>2</v>
      </c>
      <c r="F708" s="67"/>
      <c r="G708" s="56"/>
      <c r="H708" s="58"/>
      <c r="I708" s="68" t="s">
        <v>98</v>
      </c>
      <c r="J708" s="58"/>
      <c r="R708" s="47">
        <v>168.6</v>
      </c>
      <c r="S708" s="47">
        <v>168.6</v>
      </c>
      <c r="T708" s="47">
        <v>109.33</v>
      </c>
      <c r="U708" s="47">
        <v>109.33</v>
      </c>
    </row>
    <row r="709" spans="1:21" ht="28.5">
      <c r="A709" s="64"/>
      <c r="B709" s="65"/>
      <c r="C709" s="65" t="s">
        <v>88</v>
      </c>
      <c r="D709" s="66"/>
      <c r="E709" s="45"/>
      <c r="F709" s="67">
        <v>39.43</v>
      </c>
      <c r="G709" s="56" t="s">
        <v>943</v>
      </c>
      <c r="H709" s="58">
        <v>114.27</v>
      </c>
      <c r="I709" s="68">
        <v>1</v>
      </c>
      <c r="J709" s="58">
        <v>114.27</v>
      </c>
      <c r="Q709" s="47">
        <v>114.27</v>
      </c>
    </row>
    <row r="710" spans="1:21" ht="28.5">
      <c r="A710" s="64"/>
      <c r="B710" s="65"/>
      <c r="C710" s="65" t="s">
        <v>89</v>
      </c>
      <c r="D710" s="66"/>
      <c r="E710" s="45"/>
      <c r="F710" s="67">
        <v>115.26</v>
      </c>
      <c r="G710" s="56" t="s">
        <v>944</v>
      </c>
      <c r="H710" s="58">
        <v>363.07</v>
      </c>
      <c r="I710" s="68">
        <v>1</v>
      </c>
      <c r="J710" s="58">
        <v>363.07</v>
      </c>
    </row>
    <row r="711" spans="1:21" ht="28.5">
      <c r="A711" s="64"/>
      <c r="B711" s="65"/>
      <c r="C711" s="65" t="s">
        <v>96</v>
      </c>
      <c r="D711" s="66"/>
      <c r="E711" s="45"/>
      <c r="F711" s="67">
        <v>5.54</v>
      </c>
      <c r="G711" s="56" t="s">
        <v>944</v>
      </c>
      <c r="H711" s="80">
        <v>17.45</v>
      </c>
      <c r="I711" s="68">
        <v>1</v>
      </c>
      <c r="J711" s="80">
        <v>17.45</v>
      </c>
      <c r="Q711" s="47">
        <v>17.45</v>
      </c>
    </row>
    <row r="712" spans="1:21" ht="14.25">
      <c r="A712" s="64"/>
      <c r="B712" s="65"/>
      <c r="C712" s="65" t="s">
        <v>97</v>
      </c>
      <c r="D712" s="66"/>
      <c r="E712" s="45"/>
      <c r="F712" s="67">
        <v>52.96</v>
      </c>
      <c r="G712" s="56" t="s">
        <v>98</v>
      </c>
      <c r="H712" s="58">
        <v>105.92</v>
      </c>
      <c r="I712" s="68">
        <v>1</v>
      </c>
      <c r="J712" s="58">
        <v>105.92</v>
      </c>
    </row>
    <row r="713" spans="1:21" ht="14.25">
      <c r="A713" s="64"/>
      <c r="B713" s="65"/>
      <c r="C713" s="65" t="s">
        <v>90</v>
      </c>
      <c r="D713" s="66" t="s">
        <v>91</v>
      </c>
      <c r="E713" s="45">
        <v>128</v>
      </c>
      <c r="F713" s="67"/>
      <c r="G713" s="56"/>
      <c r="H713" s="58">
        <v>168.6</v>
      </c>
      <c r="I713" s="68">
        <v>128</v>
      </c>
      <c r="J713" s="58">
        <v>168.6</v>
      </c>
    </row>
    <row r="714" spans="1:21" ht="14.25">
      <c r="A714" s="64"/>
      <c r="B714" s="65"/>
      <c r="C714" s="65" t="s">
        <v>92</v>
      </c>
      <c r="D714" s="66" t="s">
        <v>91</v>
      </c>
      <c r="E714" s="45">
        <v>83</v>
      </c>
      <c r="F714" s="67"/>
      <c r="G714" s="56"/>
      <c r="H714" s="58">
        <v>109.33</v>
      </c>
      <c r="I714" s="68">
        <v>83</v>
      </c>
      <c r="J714" s="58">
        <v>109.33</v>
      </c>
    </row>
    <row r="715" spans="1:21" ht="28.5">
      <c r="A715" s="69"/>
      <c r="B715" s="70"/>
      <c r="C715" s="70" t="s">
        <v>93</v>
      </c>
      <c r="D715" s="71" t="s">
        <v>94</v>
      </c>
      <c r="E715" s="72">
        <v>4.45</v>
      </c>
      <c r="F715" s="73"/>
      <c r="G715" s="74" t="s">
        <v>943</v>
      </c>
      <c r="H715" s="75">
        <v>12.896099999999999</v>
      </c>
      <c r="I715" s="76"/>
      <c r="J715" s="75"/>
    </row>
    <row r="716" spans="1:21" ht="15">
      <c r="C716" s="77" t="s">
        <v>95</v>
      </c>
      <c r="G716" s="263">
        <v>861.19</v>
      </c>
      <c r="H716" s="263"/>
      <c r="I716" s="263">
        <v>861.19</v>
      </c>
      <c r="J716" s="263"/>
      <c r="O716" s="79">
        <v>861.19</v>
      </c>
      <c r="P716" s="79">
        <v>861.19</v>
      </c>
    </row>
    <row r="717" spans="1:21" ht="153.75">
      <c r="A717" s="69" t="s">
        <v>1147</v>
      </c>
      <c r="B717" s="70" t="s">
        <v>432</v>
      </c>
      <c r="C717" s="70" t="s">
        <v>189</v>
      </c>
      <c r="D717" s="71" t="s">
        <v>454</v>
      </c>
      <c r="E717" s="72">
        <v>2</v>
      </c>
      <c r="F717" s="73">
        <v>1446.11</v>
      </c>
      <c r="G717" s="74" t="s">
        <v>98</v>
      </c>
      <c r="H717" s="75">
        <v>2892.22</v>
      </c>
      <c r="I717" s="76">
        <v>1</v>
      </c>
      <c r="J717" s="75">
        <v>2892.22</v>
      </c>
      <c r="R717" s="47">
        <v>0</v>
      </c>
      <c r="S717" s="47">
        <v>0</v>
      </c>
      <c r="T717" s="47">
        <v>0</v>
      </c>
      <c r="U717" s="47">
        <v>0</v>
      </c>
    </row>
    <row r="718" spans="1:21" ht="15">
      <c r="C718" s="77" t="s">
        <v>95</v>
      </c>
      <c r="G718" s="263">
        <v>2892.22</v>
      </c>
      <c r="H718" s="263"/>
      <c r="I718" s="263">
        <v>2892.22</v>
      </c>
      <c r="J718" s="263"/>
      <c r="O718" s="47">
        <v>2892.22</v>
      </c>
      <c r="P718" s="47">
        <v>2892.22</v>
      </c>
    </row>
    <row r="719" spans="1:21" ht="57">
      <c r="A719" s="64" t="s">
        <v>1148</v>
      </c>
      <c r="B719" s="65" t="s">
        <v>1149</v>
      </c>
      <c r="C719" s="65" t="s">
        <v>1150</v>
      </c>
      <c r="D719" s="66" t="s">
        <v>460</v>
      </c>
      <c r="E719" s="45">
        <v>1</v>
      </c>
      <c r="F719" s="67"/>
      <c r="G719" s="56"/>
      <c r="H719" s="58"/>
      <c r="I719" s="68" t="s">
        <v>98</v>
      </c>
      <c r="J719" s="58"/>
      <c r="R719" s="47">
        <v>42.04</v>
      </c>
      <c r="S719" s="47">
        <v>42.04</v>
      </c>
      <c r="T719" s="47">
        <v>27.26</v>
      </c>
      <c r="U719" s="47">
        <v>27.26</v>
      </c>
    </row>
    <row r="720" spans="1:21" ht="28.5">
      <c r="A720" s="64"/>
      <c r="B720" s="65"/>
      <c r="C720" s="65" t="s">
        <v>88</v>
      </c>
      <c r="D720" s="66"/>
      <c r="E720" s="45"/>
      <c r="F720" s="67">
        <v>22.51</v>
      </c>
      <c r="G720" s="56" t="s">
        <v>943</v>
      </c>
      <c r="H720" s="58">
        <v>32.619999999999997</v>
      </c>
      <c r="I720" s="68">
        <v>1</v>
      </c>
      <c r="J720" s="58">
        <v>32.619999999999997</v>
      </c>
      <c r="Q720" s="47">
        <v>32.619999999999997</v>
      </c>
    </row>
    <row r="721" spans="1:21" ht="28.5">
      <c r="A721" s="64"/>
      <c r="B721" s="65"/>
      <c r="C721" s="65" t="s">
        <v>89</v>
      </c>
      <c r="D721" s="66"/>
      <c r="E721" s="45"/>
      <c r="F721" s="67">
        <v>4.42</v>
      </c>
      <c r="G721" s="56" t="s">
        <v>944</v>
      </c>
      <c r="H721" s="58">
        <v>6.96</v>
      </c>
      <c r="I721" s="68">
        <v>1</v>
      </c>
      <c r="J721" s="58">
        <v>6.96</v>
      </c>
    </row>
    <row r="722" spans="1:21" ht="28.5">
      <c r="A722" s="64"/>
      <c r="B722" s="65"/>
      <c r="C722" s="65" t="s">
        <v>96</v>
      </c>
      <c r="D722" s="66"/>
      <c r="E722" s="45"/>
      <c r="F722" s="67">
        <v>0.14000000000000001</v>
      </c>
      <c r="G722" s="56" t="s">
        <v>944</v>
      </c>
      <c r="H722" s="80">
        <v>0.22</v>
      </c>
      <c r="I722" s="68">
        <v>1</v>
      </c>
      <c r="J722" s="80">
        <v>0.22</v>
      </c>
      <c r="Q722" s="47">
        <v>0.22</v>
      </c>
    </row>
    <row r="723" spans="1:21" ht="14.25">
      <c r="A723" s="64"/>
      <c r="B723" s="65"/>
      <c r="C723" s="65" t="s">
        <v>97</v>
      </c>
      <c r="D723" s="66"/>
      <c r="E723" s="45"/>
      <c r="F723" s="67">
        <v>28.76</v>
      </c>
      <c r="G723" s="56" t="s">
        <v>98</v>
      </c>
      <c r="H723" s="58">
        <v>28.76</v>
      </c>
      <c r="I723" s="68">
        <v>1</v>
      </c>
      <c r="J723" s="58">
        <v>28.76</v>
      </c>
    </row>
    <row r="724" spans="1:21" ht="14.25">
      <c r="A724" s="64"/>
      <c r="B724" s="65"/>
      <c r="C724" s="65" t="s">
        <v>90</v>
      </c>
      <c r="D724" s="66" t="s">
        <v>91</v>
      </c>
      <c r="E724" s="45">
        <v>128</v>
      </c>
      <c r="F724" s="67"/>
      <c r="G724" s="56"/>
      <c r="H724" s="58">
        <v>42.04</v>
      </c>
      <c r="I724" s="68">
        <v>128</v>
      </c>
      <c r="J724" s="58">
        <v>42.04</v>
      </c>
    </row>
    <row r="725" spans="1:21" ht="14.25">
      <c r="A725" s="64"/>
      <c r="B725" s="65"/>
      <c r="C725" s="65" t="s">
        <v>92</v>
      </c>
      <c r="D725" s="66" t="s">
        <v>91</v>
      </c>
      <c r="E725" s="45">
        <v>83</v>
      </c>
      <c r="F725" s="67"/>
      <c r="G725" s="56"/>
      <c r="H725" s="58">
        <v>27.26</v>
      </c>
      <c r="I725" s="68">
        <v>83</v>
      </c>
      <c r="J725" s="58">
        <v>27.26</v>
      </c>
    </row>
    <row r="726" spans="1:21" ht="28.5">
      <c r="A726" s="69"/>
      <c r="B726" s="70"/>
      <c r="C726" s="70" t="s">
        <v>93</v>
      </c>
      <c r="D726" s="71" t="s">
        <v>94</v>
      </c>
      <c r="E726" s="72">
        <v>2.5099999999999998</v>
      </c>
      <c r="F726" s="73"/>
      <c r="G726" s="74" t="s">
        <v>943</v>
      </c>
      <c r="H726" s="75">
        <v>3.6369899999999991</v>
      </c>
      <c r="I726" s="76"/>
      <c r="J726" s="75"/>
    </row>
    <row r="727" spans="1:21" ht="15">
      <c r="C727" s="77" t="s">
        <v>95</v>
      </c>
      <c r="G727" s="263">
        <v>137.63999999999999</v>
      </c>
      <c r="H727" s="263"/>
      <c r="I727" s="263">
        <v>137.63999999999999</v>
      </c>
      <c r="J727" s="263"/>
      <c r="O727" s="79">
        <v>137.63999999999999</v>
      </c>
      <c r="P727" s="79">
        <v>137.63999999999999</v>
      </c>
    </row>
    <row r="728" spans="1:21" ht="57">
      <c r="A728" s="69" t="s">
        <v>1151</v>
      </c>
      <c r="B728" s="70" t="s">
        <v>1152</v>
      </c>
      <c r="C728" s="70" t="s">
        <v>1153</v>
      </c>
      <c r="D728" s="71" t="s">
        <v>454</v>
      </c>
      <c r="E728" s="72">
        <v>1</v>
      </c>
      <c r="F728" s="73">
        <v>1596.88</v>
      </c>
      <c r="G728" s="74" t="s">
        <v>98</v>
      </c>
      <c r="H728" s="75">
        <v>1596.88</v>
      </c>
      <c r="I728" s="76">
        <v>1</v>
      </c>
      <c r="J728" s="75">
        <v>1596.88</v>
      </c>
      <c r="R728" s="47">
        <v>0</v>
      </c>
      <c r="S728" s="47">
        <v>0</v>
      </c>
      <c r="T728" s="47">
        <v>0</v>
      </c>
      <c r="U728" s="47">
        <v>0</v>
      </c>
    </row>
    <row r="729" spans="1:21" ht="15">
      <c r="C729" s="77" t="s">
        <v>95</v>
      </c>
      <c r="G729" s="263">
        <v>1596.88</v>
      </c>
      <c r="H729" s="263"/>
      <c r="I729" s="263">
        <v>1596.88</v>
      </c>
      <c r="J729" s="263"/>
      <c r="O729" s="47">
        <v>1596.88</v>
      </c>
      <c r="P729" s="47">
        <v>1596.88</v>
      </c>
    </row>
    <row r="730" spans="1:21" ht="57">
      <c r="A730" s="64" t="s">
        <v>1154</v>
      </c>
      <c r="B730" s="65" t="s">
        <v>1155</v>
      </c>
      <c r="C730" s="65" t="s">
        <v>1156</v>
      </c>
      <c r="D730" s="66" t="s">
        <v>948</v>
      </c>
      <c r="E730" s="45">
        <v>4</v>
      </c>
      <c r="F730" s="67"/>
      <c r="G730" s="56"/>
      <c r="H730" s="58"/>
      <c r="I730" s="68" t="s">
        <v>98</v>
      </c>
      <c r="J730" s="58"/>
      <c r="R730" s="47">
        <v>509.04</v>
      </c>
      <c r="S730" s="47">
        <v>509.04</v>
      </c>
      <c r="T730" s="47">
        <v>330.08</v>
      </c>
      <c r="U730" s="47">
        <v>330.08</v>
      </c>
    </row>
    <row r="731" spans="1:21" ht="28.5">
      <c r="A731" s="64"/>
      <c r="B731" s="65"/>
      <c r="C731" s="65" t="s">
        <v>88</v>
      </c>
      <c r="D731" s="66"/>
      <c r="E731" s="45"/>
      <c r="F731" s="67">
        <v>68.17</v>
      </c>
      <c r="G731" s="56" t="s">
        <v>943</v>
      </c>
      <c r="H731" s="58">
        <v>395.11</v>
      </c>
      <c r="I731" s="68">
        <v>1</v>
      </c>
      <c r="J731" s="58">
        <v>395.11</v>
      </c>
      <c r="Q731" s="47">
        <v>395.11</v>
      </c>
    </row>
    <row r="732" spans="1:21" ht="28.5">
      <c r="A732" s="64"/>
      <c r="B732" s="65"/>
      <c r="C732" s="65" t="s">
        <v>89</v>
      </c>
      <c r="D732" s="66"/>
      <c r="E732" s="45"/>
      <c r="F732" s="67">
        <v>13.3</v>
      </c>
      <c r="G732" s="56" t="s">
        <v>944</v>
      </c>
      <c r="H732" s="58">
        <v>83.79</v>
      </c>
      <c r="I732" s="68">
        <v>1</v>
      </c>
      <c r="J732" s="58">
        <v>83.79</v>
      </c>
    </row>
    <row r="733" spans="1:21" ht="28.5">
      <c r="A733" s="64"/>
      <c r="B733" s="65"/>
      <c r="C733" s="65" t="s">
        <v>96</v>
      </c>
      <c r="D733" s="66"/>
      <c r="E733" s="45"/>
      <c r="F733" s="67">
        <v>0.41</v>
      </c>
      <c r="G733" s="56" t="s">
        <v>944</v>
      </c>
      <c r="H733" s="80">
        <v>2.58</v>
      </c>
      <c r="I733" s="68">
        <v>1</v>
      </c>
      <c r="J733" s="80">
        <v>2.58</v>
      </c>
      <c r="Q733" s="47">
        <v>2.58</v>
      </c>
    </row>
    <row r="734" spans="1:21" ht="14.25">
      <c r="A734" s="64"/>
      <c r="B734" s="65"/>
      <c r="C734" s="65" t="s">
        <v>97</v>
      </c>
      <c r="D734" s="66"/>
      <c r="E734" s="45"/>
      <c r="F734" s="67">
        <v>211.23</v>
      </c>
      <c r="G734" s="56" t="s">
        <v>98</v>
      </c>
      <c r="H734" s="58">
        <v>844.92</v>
      </c>
      <c r="I734" s="68">
        <v>1</v>
      </c>
      <c r="J734" s="58">
        <v>844.92</v>
      </c>
    </row>
    <row r="735" spans="1:21" ht="14.25">
      <c r="A735" s="64"/>
      <c r="B735" s="65"/>
      <c r="C735" s="65" t="s">
        <v>90</v>
      </c>
      <c r="D735" s="66" t="s">
        <v>91</v>
      </c>
      <c r="E735" s="45">
        <v>128</v>
      </c>
      <c r="F735" s="67"/>
      <c r="G735" s="56"/>
      <c r="H735" s="58">
        <v>509.04</v>
      </c>
      <c r="I735" s="68">
        <v>128</v>
      </c>
      <c r="J735" s="58">
        <v>509.04</v>
      </c>
    </row>
    <row r="736" spans="1:21" ht="14.25">
      <c r="A736" s="64"/>
      <c r="B736" s="65"/>
      <c r="C736" s="65" t="s">
        <v>92</v>
      </c>
      <c r="D736" s="66" t="s">
        <v>91</v>
      </c>
      <c r="E736" s="45">
        <v>83</v>
      </c>
      <c r="F736" s="67"/>
      <c r="G736" s="56"/>
      <c r="H736" s="58">
        <v>330.08</v>
      </c>
      <c r="I736" s="68">
        <v>83</v>
      </c>
      <c r="J736" s="58">
        <v>330.08</v>
      </c>
    </row>
    <row r="737" spans="1:21" ht="28.5">
      <c r="A737" s="69"/>
      <c r="B737" s="70"/>
      <c r="C737" s="70" t="s">
        <v>93</v>
      </c>
      <c r="D737" s="71" t="s">
        <v>94</v>
      </c>
      <c r="E737" s="72">
        <v>7.8</v>
      </c>
      <c r="F737" s="73"/>
      <c r="G737" s="74" t="s">
        <v>943</v>
      </c>
      <c r="H737" s="75">
        <v>45.208799999999989</v>
      </c>
      <c r="I737" s="76"/>
      <c r="J737" s="75"/>
    </row>
    <row r="738" spans="1:21" ht="15">
      <c r="C738" s="77" t="s">
        <v>95</v>
      </c>
      <c r="G738" s="263">
        <v>2162.94</v>
      </c>
      <c r="H738" s="263"/>
      <c r="I738" s="263">
        <v>2162.94</v>
      </c>
      <c r="J738" s="263"/>
      <c r="O738" s="79">
        <v>2162.94</v>
      </c>
      <c r="P738" s="79">
        <v>2162.94</v>
      </c>
    </row>
    <row r="739" spans="1:21" ht="68.25">
      <c r="A739" s="69" t="s">
        <v>1157</v>
      </c>
      <c r="B739" s="70" t="s">
        <v>432</v>
      </c>
      <c r="C739" s="70" t="s">
        <v>190</v>
      </c>
      <c r="D739" s="71" t="s">
        <v>454</v>
      </c>
      <c r="E739" s="72">
        <v>3</v>
      </c>
      <c r="F739" s="73">
        <v>1836.4</v>
      </c>
      <c r="G739" s="74" t="s">
        <v>98</v>
      </c>
      <c r="H739" s="75">
        <v>5509.2</v>
      </c>
      <c r="I739" s="76">
        <v>1</v>
      </c>
      <c r="J739" s="75">
        <v>5509.2</v>
      </c>
      <c r="R739" s="47">
        <v>0</v>
      </c>
      <c r="S739" s="47">
        <v>0</v>
      </c>
      <c r="T739" s="47">
        <v>0</v>
      </c>
      <c r="U739" s="47">
        <v>0</v>
      </c>
    </row>
    <row r="740" spans="1:21" ht="15">
      <c r="C740" s="77" t="s">
        <v>95</v>
      </c>
      <c r="G740" s="263">
        <v>5509.2</v>
      </c>
      <c r="H740" s="263"/>
      <c r="I740" s="263">
        <v>5509.2</v>
      </c>
      <c r="J740" s="263"/>
      <c r="O740" s="47">
        <v>5509.2</v>
      </c>
      <c r="P740" s="47">
        <v>5509.2</v>
      </c>
    </row>
    <row r="741" spans="1:21" ht="68.25">
      <c r="A741" s="69" t="s">
        <v>1158</v>
      </c>
      <c r="B741" s="70" t="s">
        <v>432</v>
      </c>
      <c r="C741" s="70" t="s">
        <v>191</v>
      </c>
      <c r="D741" s="71" t="s">
        <v>454</v>
      </c>
      <c r="E741" s="72">
        <v>1</v>
      </c>
      <c r="F741" s="73">
        <v>2357.92</v>
      </c>
      <c r="G741" s="74" t="s">
        <v>98</v>
      </c>
      <c r="H741" s="75">
        <v>2357.92</v>
      </c>
      <c r="I741" s="76">
        <v>1</v>
      </c>
      <c r="J741" s="75">
        <v>2357.92</v>
      </c>
      <c r="R741" s="47">
        <v>0</v>
      </c>
      <c r="S741" s="47">
        <v>0</v>
      </c>
      <c r="T741" s="47">
        <v>0</v>
      </c>
      <c r="U741" s="47">
        <v>0</v>
      </c>
    </row>
    <row r="742" spans="1:21" ht="15">
      <c r="C742" s="77" t="s">
        <v>95</v>
      </c>
      <c r="G742" s="263">
        <v>2357.92</v>
      </c>
      <c r="H742" s="263"/>
      <c r="I742" s="263">
        <v>2357.92</v>
      </c>
      <c r="J742" s="263"/>
      <c r="O742" s="47">
        <v>2357.92</v>
      </c>
      <c r="P742" s="47">
        <v>2357.92</v>
      </c>
    </row>
    <row r="743" spans="1:21" ht="42.75">
      <c r="A743" s="64" t="s">
        <v>1159</v>
      </c>
      <c r="B743" s="65" t="s">
        <v>1036</v>
      </c>
      <c r="C743" s="65" t="s">
        <v>1037</v>
      </c>
      <c r="D743" s="66" t="s">
        <v>460</v>
      </c>
      <c r="E743" s="45">
        <v>2</v>
      </c>
      <c r="F743" s="67"/>
      <c r="G743" s="56"/>
      <c r="H743" s="58"/>
      <c r="I743" s="68" t="s">
        <v>98</v>
      </c>
      <c r="J743" s="58"/>
      <c r="R743" s="47">
        <v>38.81</v>
      </c>
      <c r="S743" s="47">
        <v>38.81</v>
      </c>
      <c r="T743" s="47">
        <v>25.17</v>
      </c>
      <c r="U743" s="47">
        <v>25.17</v>
      </c>
    </row>
    <row r="744" spans="1:21" ht="14.25">
      <c r="A744" s="64"/>
      <c r="B744" s="65"/>
      <c r="C744" s="65" t="s">
        <v>88</v>
      </c>
      <c r="D744" s="66"/>
      <c r="E744" s="45"/>
      <c r="F744" s="67">
        <v>15.16</v>
      </c>
      <c r="G744" s="56" t="s">
        <v>98</v>
      </c>
      <c r="H744" s="58">
        <v>30.32</v>
      </c>
      <c r="I744" s="68">
        <v>1</v>
      </c>
      <c r="J744" s="58">
        <v>30.32</v>
      </c>
      <c r="Q744" s="47">
        <v>30.32</v>
      </c>
    </row>
    <row r="745" spans="1:21" ht="14.25">
      <c r="A745" s="64"/>
      <c r="B745" s="65"/>
      <c r="C745" s="65" t="s">
        <v>89</v>
      </c>
      <c r="D745" s="66"/>
      <c r="E745" s="45"/>
      <c r="F745" s="67">
        <v>2.06</v>
      </c>
      <c r="G745" s="56" t="s">
        <v>98</v>
      </c>
      <c r="H745" s="58">
        <v>4.12</v>
      </c>
      <c r="I745" s="68">
        <v>1</v>
      </c>
      <c r="J745" s="58">
        <v>4.12</v>
      </c>
    </row>
    <row r="746" spans="1:21" ht="14.25">
      <c r="A746" s="64"/>
      <c r="B746" s="65"/>
      <c r="C746" s="65" t="s">
        <v>97</v>
      </c>
      <c r="D746" s="66"/>
      <c r="E746" s="45"/>
      <c r="F746" s="67">
        <v>27.4</v>
      </c>
      <c r="G746" s="56" t="s">
        <v>98</v>
      </c>
      <c r="H746" s="58">
        <v>54.8</v>
      </c>
      <c r="I746" s="68">
        <v>1</v>
      </c>
      <c r="J746" s="58">
        <v>54.8</v>
      </c>
    </row>
    <row r="747" spans="1:21" ht="14.25">
      <c r="A747" s="64"/>
      <c r="B747" s="65"/>
      <c r="C747" s="65" t="s">
        <v>90</v>
      </c>
      <c r="D747" s="66" t="s">
        <v>91</v>
      </c>
      <c r="E747" s="45">
        <v>128</v>
      </c>
      <c r="F747" s="67"/>
      <c r="G747" s="56"/>
      <c r="H747" s="58">
        <v>38.81</v>
      </c>
      <c r="I747" s="68">
        <v>128</v>
      </c>
      <c r="J747" s="58">
        <v>38.81</v>
      </c>
    </row>
    <row r="748" spans="1:21" ht="14.25">
      <c r="A748" s="64"/>
      <c r="B748" s="65"/>
      <c r="C748" s="65" t="s">
        <v>92</v>
      </c>
      <c r="D748" s="66" t="s">
        <v>91</v>
      </c>
      <c r="E748" s="45">
        <v>83</v>
      </c>
      <c r="F748" s="67"/>
      <c r="G748" s="56"/>
      <c r="H748" s="58">
        <v>25.17</v>
      </c>
      <c r="I748" s="68">
        <v>83</v>
      </c>
      <c r="J748" s="58">
        <v>25.17</v>
      </c>
    </row>
    <row r="749" spans="1:21" ht="14.25">
      <c r="A749" s="69"/>
      <c r="B749" s="70"/>
      <c r="C749" s="70" t="s">
        <v>93</v>
      </c>
      <c r="D749" s="71" t="s">
        <v>94</v>
      </c>
      <c r="E749" s="72">
        <v>1.69</v>
      </c>
      <c r="F749" s="73"/>
      <c r="G749" s="74" t="s">
        <v>98</v>
      </c>
      <c r="H749" s="75">
        <v>3.38</v>
      </c>
      <c r="I749" s="76"/>
      <c r="J749" s="75"/>
    </row>
    <row r="750" spans="1:21" ht="15">
      <c r="C750" s="77" t="s">
        <v>95</v>
      </c>
      <c r="G750" s="263">
        <v>153.22000000000003</v>
      </c>
      <c r="H750" s="263"/>
      <c r="I750" s="263">
        <v>153.22</v>
      </c>
      <c r="J750" s="263"/>
      <c r="O750" s="79">
        <v>153.22000000000003</v>
      </c>
      <c r="P750" s="79">
        <v>153.22</v>
      </c>
    </row>
    <row r="751" spans="1:21" ht="68.25">
      <c r="A751" s="69" t="s">
        <v>1160</v>
      </c>
      <c r="B751" s="70" t="s">
        <v>432</v>
      </c>
      <c r="C751" s="70" t="s">
        <v>181</v>
      </c>
      <c r="D751" s="71" t="s">
        <v>454</v>
      </c>
      <c r="E751" s="72">
        <v>2</v>
      </c>
      <c r="F751" s="73">
        <v>1283.6500000000001</v>
      </c>
      <c r="G751" s="74" t="s">
        <v>98</v>
      </c>
      <c r="H751" s="75">
        <v>2567.3000000000002</v>
      </c>
      <c r="I751" s="76">
        <v>1</v>
      </c>
      <c r="J751" s="75">
        <v>2567.3000000000002</v>
      </c>
      <c r="R751" s="47">
        <v>0</v>
      </c>
      <c r="S751" s="47">
        <v>0</v>
      </c>
      <c r="T751" s="47">
        <v>0</v>
      </c>
      <c r="U751" s="47">
        <v>0</v>
      </c>
    </row>
    <row r="752" spans="1:21" ht="15">
      <c r="C752" s="77" t="s">
        <v>95</v>
      </c>
      <c r="G752" s="263">
        <v>2567.3000000000002</v>
      </c>
      <c r="H752" s="263"/>
      <c r="I752" s="263">
        <v>2567.3000000000002</v>
      </c>
      <c r="J752" s="263"/>
      <c r="O752" s="47">
        <v>2567.3000000000002</v>
      </c>
      <c r="P752" s="47">
        <v>2567.3000000000002</v>
      </c>
    </row>
    <row r="753" spans="1:32" ht="71.25">
      <c r="A753" s="64" t="s">
        <v>1161</v>
      </c>
      <c r="B753" s="65" t="s">
        <v>1038</v>
      </c>
      <c r="C753" s="65" t="s">
        <v>1039</v>
      </c>
      <c r="D753" s="66" t="s">
        <v>1040</v>
      </c>
      <c r="E753" s="45">
        <v>6.37</v>
      </c>
      <c r="F753" s="67"/>
      <c r="G753" s="56"/>
      <c r="H753" s="58"/>
      <c r="I753" s="68" t="s">
        <v>98</v>
      </c>
      <c r="J753" s="58"/>
      <c r="R753" s="47">
        <v>581.66999999999996</v>
      </c>
      <c r="S753" s="47">
        <v>581.66999999999996</v>
      </c>
      <c r="T753" s="47">
        <v>407.17</v>
      </c>
      <c r="U753" s="47">
        <v>407.17</v>
      </c>
    </row>
    <row r="754" spans="1:32" ht="14.25">
      <c r="A754" s="64"/>
      <c r="B754" s="65"/>
      <c r="C754" s="65" t="s">
        <v>88</v>
      </c>
      <c r="D754" s="66"/>
      <c r="E754" s="45"/>
      <c r="F754" s="67">
        <v>66.17</v>
      </c>
      <c r="G754" s="56" t="s">
        <v>961</v>
      </c>
      <c r="H754" s="58">
        <v>581.66999999999996</v>
      </c>
      <c r="I754" s="68">
        <v>1</v>
      </c>
      <c r="J754" s="58">
        <v>581.66999999999996</v>
      </c>
      <c r="Q754" s="47">
        <v>581.66999999999996</v>
      </c>
    </row>
    <row r="755" spans="1:32" ht="14.25">
      <c r="A755" s="64"/>
      <c r="B755" s="65"/>
      <c r="C755" s="65" t="s">
        <v>89</v>
      </c>
      <c r="D755" s="66"/>
      <c r="E755" s="45"/>
      <c r="F755" s="67">
        <v>37.479999999999997</v>
      </c>
      <c r="G755" s="56" t="s">
        <v>962</v>
      </c>
      <c r="H755" s="58">
        <v>358.12</v>
      </c>
      <c r="I755" s="68">
        <v>1</v>
      </c>
      <c r="J755" s="58">
        <v>358.12</v>
      </c>
    </row>
    <row r="756" spans="1:32" ht="14.25">
      <c r="A756" s="64"/>
      <c r="B756" s="65"/>
      <c r="C756" s="65" t="s">
        <v>97</v>
      </c>
      <c r="D756" s="66"/>
      <c r="E756" s="45"/>
      <c r="F756" s="67">
        <v>4876.58</v>
      </c>
      <c r="G756" s="56" t="s">
        <v>98</v>
      </c>
      <c r="H756" s="58">
        <v>31063.81</v>
      </c>
      <c r="I756" s="68">
        <v>1</v>
      </c>
      <c r="J756" s="58">
        <v>31063.81</v>
      </c>
    </row>
    <row r="757" spans="1:32" ht="42.75">
      <c r="A757" s="64" t="s">
        <v>1162</v>
      </c>
      <c r="B757" s="65" t="s">
        <v>1042</v>
      </c>
      <c r="C757" s="65" t="s">
        <v>1043</v>
      </c>
      <c r="D757" s="66" t="s">
        <v>21</v>
      </c>
      <c r="E757" s="45">
        <v>-70.070000000000007</v>
      </c>
      <c r="F757" s="67">
        <v>365</v>
      </c>
      <c r="G757" s="84" t="s">
        <v>98</v>
      </c>
      <c r="H757" s="58">
        <v>-25575.55</v>
      </c>
      <c r="I757" s="68">
        <v>1</v>
      </c>
      <c r="J757" s="58">
        <v>-25575.55</v>
      </c>
      <c r="R757" s="47">
        <v>0</v>
      </c>
      <c r="S757" s="47">
        <v>0</v>
      </c>
      <c r="T757" s="47">
        <v>0</v>
      </c>
      <c r="U757" s="47">
        <v>0</v>
      </c>
    </row>
    <row r="758" spans="1:32" ht="14.25">
      <c r="A758" s="64" t="s">
        <v>1163</v>
      </c>
      <c r="B758" s="65" t="s">
        <v>1045</v>
      </c>
      <c r="C758" s="65" t="s">
        <v>1046</v>
      </c>
      <c r="D758" s="66" t="s">
        <v>554</v>
      </c>
      <c r="E758" s="45">
        <v>-15.925000000000001</v>
      </c>
      <c r="F758" s="67">
        <v>269.51</v>
      </c>
      <c r="G758" s="84" t="s">
        <v>98</v>
      </c>
      <c r="H758" s="58">
        <v>-4291.95</v>
      </c>
      <c r="I758" s="68">
        <v>1</v>
      </c>
      <c r="J758" s="58">
        <v>-4291.95</v>
      </c>
      <c r="R758" s="47">
        <v>0</v>
      </c>
      <c r="S758" s="47">
        <v>0</v>
      </c>
      <c r="T758" s="47">
        <v>0</v>
      </c>
      <c r="U758" s="47">
        <v>0</v>
      </c>
    </row>
    <row r="759" spans="1:32" ht="14.25">
      <c r="A759" s="64"/>
      <c r="B759" s="65"/>
      <c r="C759" s="65" t="s">
        <v>90</v>
      </c>
      <c r="D759" s="66" t="s">
        <v>91</v>
      </c>
      <c r="E759" s="45">
        <v>100</v>
      </c>
      <c r="F759" s="67"/>
      <c r="G759" s="56"/>
      <c r="H759" s="58">
        <v>581.66999999999996</v>
      </c>
      <c r="I759" s="68">
        <v>100</v>
      </c>
      <c r="J759" s="58">
        <v>581.66999999999996</v>
      </c>
    </row>
    <row r="760" spans="1:32" ht="14.25">
      <c r="A760" s="64"/>
      <c r="B760" s="65"/>
      <c r="C760" s="65" t="s">
        <v>92</v>
      </c>
      <c r="D760" s="66" t="s">
        <v>91</v>
      </c>
      <c r="E760" s="45">
        <v>70</v>
      </c>
      <c r="F760" s="67"/>
      <c r="G760" s="56"/>
      <c r="H760" s="58">
        <v>407.17</v>
      </c>
      <c r="I760" s="68">
        <v>70</v>
      </c>
      <c r="J760" s="58">
        <v>407.17</v>
      </c>
    </row>
    <row r="761" spans="1:32" ht="14.25">
      <c r="A761" s="69"/>
      <c r="B761" s="70"/>
      <c r="C761" s="70" t="s">
        <v>93</v>
      </c>
      <c r="D761" s="71" t="s">
        <v>94</v>
      </c>
      <c r="E761" s="72">
        <v>6.67</v>
      </c>
      <c r="F761" s="73"/>
      <c r="G761" s="74" t="s">
        <v>961</v>
      </c>
      <c r="H761" s="75">
        <v>58.633301999999993</v>
      </c>
      <c r="I761" s="76"/>
      <c r="J761" s="75"/>
    </row>
    <row r="762" spans="1:32" ht="15">
      <c r="C762" s="77" t="s">
        <v>95</v>
      </c>
      <c r="G762" s="263">
        <v>3124.9399999999951</v>
      </c>
      <c r="H762" s="263"/>
      <c r="I762" s="263">
        <v>3124.9399999999951</v>
      </c>
      <c r="J762" s="263"/>
      <c r="O762" s="79">
        <v>3124.9399999999951</v>
      </c>
      <c r="P762" s="79">
        <v>3124.9399999999951</v>
      </c>
    </row>
    <row r="763" spans="1:32" ht="28.5">
      <c r="A763" s="69" t="s">
        <v>1164</v>
      </c>
      <c r="B763" s="70" t="s">
        <v>1047</v>
      </c>
      <c r="C763" s="70" t="s">
        <v>1048</v>
      </c>
      <c r="D763" s="71" t="s">
        <v>21</v>
      </c>
      <c r="E763" s="72">
        <v>63.7</v>
      </c>
      <c r="F763" s="73">
        <v>352.02</v>
      </c>
      <c r="G763" s="74" t="s">
        <v>98</v>
      </c>
      <c r="H763" s="75">
        <v>22423.67</v>
      </c>
      <c r="I763" s="76">
        <v>1</v>
      </c>
      <c r="J763" s="75">
        <v>22423.67</v>
      </c>
      <c r="R763" s="47">
        <v>0</v>
      </c>
      <c r="S763" s="47">
        <v>0</v>
      </c>
      <c r="T763" s="47">
        <v>0</v>
      </c>
      <c r="U763" s="47">
        <v>0</v>
      </c>
    </row>
    <row r="764" spans="1:32" ht="15">
      <c r="C764" s="77" t="s">
        <v>95</v>
      </c>
      <c r="G764" s="263">
        <v>22423.67</v>
      </c>
      <c r="H764" s="263"/>
      <c r="I764" s="263">
        <v>22423.67</v>
      </c>
      <c r="J764" s="263"/>
      <c r="O764" s="47">
        <v>22423.67</v>
      </c>
      <c r="P764" s="47">
        <v>22423.67</v>
      </c>
    </row>
    <row r="766" spans="1:32" ht="15">
      <c r="A766" s="261" t="s">
        <v>1165</v>
      </c>
      <c r="B766" s="261"/>
      <c r="C766" s="261"/>
      <c r="D766" s="261"/>
      <c r="E766" s="261"/>
      <c r="F766" s="261"/>
      <c r="G766" s="263">
        <v>120014.64</v>
      </c>
      <c r="H766" s="263"/>
      <c r="I766" s="263">
        <v>120014.64</v>
      </c>
      <c r="J766" s="263"/>
      <c r="AF766" s="85" t="s">
        <v>1165</v>
      </c>
    </row>
    <row r="770" spans="1:31" ht="16.5">
      <c r="A770" s="264" t="s">
        <v>1166</v>
      </c>
      <c r="B770" s="264"/>
      <c r="C770" s="264"/>
      <c r="D770" s="264"/>
      <c r="E770" s="264"/>
      <c r="F770" s="264"/>
      <c r="G770" s="264"/>
      <c r="H770" s="264"/>
      <c r="I770" s="264"/>
      <c r="J770" s="264"/>
      <c r="AE770" s="63" t="s">
        <v>1166</v>
      </c>
    </row>
    <row r="771" spans="1:31" ht="42.75">
      <c r="A771" s="64" t="s">
        <v>1167</v>
      </c>
      <c r="B771" s="65" t="s">
        <v>1051</v>
      </c>
      <c r="C771" s="65" t="s">
        <v>1052</v>
      </c>
      <c r="D771" s="66" t="s">
        <v>1053</v>
      </c>
      <c r="E771" s="45">
        <v>2</v>
      </c>
      <c r="F771" s="67"/>
      <c r="G771" s="56"/>
      <c r="H771" s="58"/>
      <c r="I771" s="68" t="s">
        <v>98</v>
      </c>
      <c r="J771" s="58"/>
      <c r="R771" s="47">
        <v>286.43</v>
      </c>
      <c r="S771" s="47">
        <v>286.43</v>
      </c>
      <c r="T771" s="47">
        <v>185.73</v>
      </c>
      <c r="U771" s="47">
        <v>185.73</v>
      </c>
    </row>
    <row r="772" spans="1:31" ht="28.5">
      <c r="A772" s="64"/>
      <c r="B772" s="65"/>
      <c r="C772" s="65" t="s">
        <v>88</v>
      </c>
      <c r="D772" s="66"/>
      <c r="E772" s="45"/>
      <c r="F772" s="67">
        <v>76.77</v>
      </c>
      <c r="G772" s="56" t="s">
        <v>943</v>
      </c>
      <c r="H772" s="58">
        <v>222.48</v>
      </c>
      <c r="I772" s="68">
        <v>1</v>
      </c>
      <c r="J772" s="58">
        <v>222.48</v>
      </c>
      <c r="Q772" s="47">
        <v>222.48</v>
      </c>
    </row>
    <row r="773" spans="1:31" ht="28.5">
      <c r="A773" s="64"/>
      <c r="B773" s="65"/>
      <c r="C773" s="65" t="s">
        <v>89</v>
      </c>
      <c r="D773" s="66"/>
      <c r="E773" s="45"/>
      <c r="F773" s="67">
        <v>14.18</v>
      </c>
      <c r="G773" s="56" t="s">
        <v>944</v>
      </c>
      <c r="H773" s="58">
        <v>44.67</v>
      </c>
      <c r="I773" s="68">
        <v>1</v>
      </c>
      <c r="J773" s="58">
        <v>44.67</v>
      </c>
    </row>
    <row r="774" spans="1:31" ht="28.5">
      <c r="A774" s="64"/>
      <c r="B774" s="65"/>
      <c r="C774" s="65" t="s">
        <v>96</v>
      </c>
      <c r="D774" s="66"/>
      <c r="E774" s="45"/>
      <c r="F774" s="67">
        <v>0.41</v>
      </c>
      <c r="G774" s="56" t="s">
        <v>944</v>
      </c>
      <c r="H774" s="80">
        <v>1.29</v>
      </c>
      <c r="I774" s="68">
        <v>1</v>
      </c>
      <c r="J774" s="80">
        <v>1.29</v>
      </c>
      <c r="Q774" s="47">
        <v>1.29</v>
      </c>
    </row>
    <row r="775" spans="1:31" ht="14.25">
      <c r="A775" s="64"/>
      <c r="B775" s="65"/>
      <c r="C775" s="65" t="s">
        <v>97</v>
      </c>
      <c r="D775" s="66"/>
      <c r="E775" s="45"/>
      <c r="F775" s="67">
        <v>14.1</v>
      </c>
      <c r="G775" s="56" t="s">
        <v>98</v>
      </c>
      <c r="H775" s="58">
        <v>28.2</v>
      </c>
      <c r="I775" s="68">
        <v>1</v>
      </c>
      <c r="J775" s="58">
        <v>28.2</v>
      </c>
    </row>
    <row r="776" spans="1:31" ht="14.25">
      <c r="A776" s="64"/>
      <c r="B776" s="65"/>
      <c r="C776" s="65" t="s">
        <v>90</v>
      </c>
      <c r="D776" s="66" t="s">
        <v>91</v>
      </c>
      <c r="E776" s="45">
        <v>128</v>
      </c>
      <c r="F776" s="67"/>
      <c r="G776" s="56"/>
      <c r="H776" s="58">
        <v>286.43</v>
      </c>
      <c r="I776" s="68">
        <v>128</v>
      </c>
      <c r="J776" s="58">
        <v>286.43</v>
      </c>
    </row>
    <row r="777" spans="1:31" ht="14.25">
      <c r="A777" s="64"/>
      <c r="B777" s="65"/>
      <c r="C777" s="65" t="s">
        <v>92</v>
      </c>
      <c r="D777" s="66" t="s">
        <v>91</v>
      </c>
      <c r="E777" s="45">
        <v>83</v>
      </c>
      <c r="F777" s="67"/>
      <c r="G777" s="56"/>
      <c r="H777" s="58">
        <v>185.73</v>
      </c>
      <c r="I777" s="68">
        <v>83</v>
      </c>
      <c r="J777" s="58">
        <v>185.73</v>
      </c>
    </row>
    <row r="778" spans="1:31" ht="28.5">
      <c r="A778" s="69"/>
      <c r="B778" s="70"/>
      <c r="C778" s="70" t="s">
        <v>93</v>
      </c>
      <c r="D778" s="71" t="s">
        <v>94</v>
      </c>
      <c r="E778" s="72">
        <v>9</v>
      </c>
      <c r="F778" s="73"/>
      <c r="G778" s="74" t="s">
        <v>943</v>
      </c>
      <c r="H778" s="75">
        <v>26.082000000000001</v>
      </c>
      <c r="I778" s="76"/>
      <c r="J778" s="75"/>
    </row>
    <row r="779" spans="1:31" ht="15">
      <c r="C779" s="77" t="s">
        <v>95</v>
      </c>
      <c r="G779" s="263">
        <v>767.51</v>
      </c>
      <c r="H779" s="263"/>
      <c r="I779" s="263">
        <v>767.51</v>
      </c>
      <c r="J779" s="263"/>
      <c r="O779" s="79">
        <v>767.51</v>
      </c>
      <c r="P779" s="79">
        <v>767.51</v>
      </c>
    </row>
    <row r="780" spans="1:31" ht="96.75">
      <c r="A780" s="69" t="s">
        <v>1168</v>
      </c>
      <c r="B780" s="70" t="s">
        <v>432</v>
      </c>
      <c r="C780" s="70" t="s">
        <v>192</v>
      </c>
      <c r="D780" s="71" t="s">
        <v>454</v>
      </c>
      <c r="E780" s="72">
        <v>2</v>
      </c>
      <c r="F780" s="73">
        <v>6269.99</v>
      </c>
      <c r="G780" s="74" t="s">
        <v>98</v>
      </c>
      <c r="H780" s="75">
        <v>12539.98</v>
      </c>
      <c r="I780" s="76">
        <v>1</v>
      </c>
      <c r="J780" s="75">
        <v>12539.98</v>
      </c>
      <c r="R780" s="47">
        <v>0</v>
      </c>
      <c r="S780" s="47">
        <v>0</v>
      </c>
      <c r="T780" s="47">
        <v>0</v>
      </c>
      <c r="U780" s="47">
        <v>0</v>
      </c>
    </row>
    <row r="781" spans="1:31" ht="15">
      <c r="C781" s="77" t="s">
        <v>95</v>
      </c>
      <c r="G781" s="263">
        <v>12539.98</v>
      </c>
      <c r="H781" s="263"/>
      <c r="I781" s="263">
        <v>12539.98</v>
      </c>
      <c r="J781" s="263"/>
      <c r="O781" s="47">
        <v>12539.98</v>
      </c>
      <c r="P781" s="47">
        <v>12539.98</v>
      </c>
    </row>
    <row r="782" spans="1:31" ht="42.75">
      <c r="A782" s="64" t="s">
        <v>1169</v>
      </c>
      <c r="B782" s="65" t="s">
        <v>1054</v>
      </c>
      <c r="C782" s="65" t="s">
        <v>1055</v>
      </c>
      <c r="D782" s="66" t="s">
        <v>948</v>
      </c>
      <c r="E782" s="45">
        <v>1</v>
      </c>
      <c r="F782" s="67"/>
      <c r="G782" s="56"/>
      <c r="H782" s="58"/>
      <c r="I782" s="68" t="s">
        <v>98</v>
      </c>
      <c r="J782" s="58"/>
      <c r="R782" s="47">
        <v>67.62</v>
      </c>
      <c r="S782" s="47">
        <v>67.62</v>
      </c>
      <c r="T782" s="47">
        <v>43.85</v>
      </c>
      <c r="U782" s="47">
        <v>43.85</v>
      </c>
    </row>
    <row r="783" spans="1:31" ht="28.5">
      <c r="A783" s="64"/>
      <c r="B783" s="65"/>
      <c r="C783" s="65" t="s">
        <v>88</v>
      </c>
      <c r="D783" s="66"/>
      <c r="E783" s="45"/>
      <c r="F783" s="67">
        <v>36.46</v>
      </c>
      <c r="G783" s="56" t="s">
        <v>943</v>
      </c>
      <c r="H783" s="58">
        <v>52.83</v>
      </c>
      <c r="I783" s="68">
        <v>1</v>
      </c>
      <c r="J783" s="58">
        <v>52.83</v>
      </c>
      <c r="Q783" s="47">
        <v>52.83</v>
      </c>
    </row>
    <row r="784" spans="1:31" ht="28.5">
      <c r="A784" s="64"/>
      <c r="B784" s="65"/>
      <c r="C784" s="65" t="s">
        <v>89</v>
      </c>
      <c r="D784" s="66"/>
      <c r="E784" s="45"/>
      <c r="F784" s="67">
        <v>4.0199999999999996</v>
      </c>
      <c r="G784" s="56" t="s">
        <v>944</v>
      </c>
      <c r="H784" s="58">
        <v>6.33</v>
      </c>
      <c r="I784" s="68">
        <v>1</v>
      </c>
      <c r="J784" s="58">
        <v>6.33</v>
      </c>
    </row>
    <row r="785" spans="1:21" ht="14.25">
      <c r="A785" s="64"/>
      <c r="B785" s="65"/>
      <c r="C785" s="65" t="s">
        <v>97</v>
      </c>
      <c r="D785" s="66"/>
      <c r="E785" s="45"/>
      <c r="F785" s="67">
        <v>172.22</v>
      </c>
      <c r="G785" s="56" t="s">
        <v>98</v>
      </c>
      <c r="H785" s="58">
        <v>172.22</v>
      </c>
      <c r="I785" s="68">
        <v>1</v>
      </c>
      <c r="J785" s="58">
        <v>172.22</v>
      </c>
    </row>
    <row r="786" spans="1:21" ht="14.25">
      <c r="A786" s="64"/>
      <c r="B786" s="65"/>
      <c r="C786" s="65" t="s">
        <v>90</v>
      </c>
      <c r="D786" s="66" t="s">
        <v>91</v>
      </c>
      <c r="E786" s="45">
        <v>128</v>
      </c>
      <c r="F786" s="67"/>
      <c r="G786" s="56"/>
      <c r="H786" s="58">
        <v>67.62</v>
      </c>
      <c r="I786" s="68">
        <v>128</v>
      </c>
      <c r="J786" s="58">
        <v>67.62</v>
      </c>
    </row>
    <row r="787" spans="1:21" ht="14.25">
      <c r="A787" s="64"/>
      <c r="B787" s="65"/>
      <c r="C787" s="65" t="s">
        <v>92</v>
      </c>
      <c r="D787" s="66" t="s">
        <v>91</v>
      </c>
      <c r="E787" s="45">
        <v>83</v>
      </c>
      <c r="F787" s="67"/>
      <c r="G787" s="56"/>
      <c r="H787" s="58">
        <v>43.85</v>
      </c>
      <c r="I787" s="68">
        <v>83</v>
      </c>
      <c r="J787" s="58">
        <v>43.85</v>
      </c>
    </row>
    <row r="788" spans="1:21" ht="28.5">
      <c r="A788" s="69"/>
      <c r="B788" s="70"/>
      <c r="C788" s="70" t="s">
        <v>93</v>
      </c>
      <c r="D788" s="71" t="s">
        <v>94</v>
      </c>
      <c r="E788" s="72">
        <v>4.0199999999999996</v>
      </c>
      <c r="F788" s="73"/>
      <c r="G788" s="74" t="s">
        <v>943</v>
      </c>
      <c r="H788" s="75">
        <v>5.8249799999999992</v>
      </c>
      <c r="I788" s="76"/>
      <c r="J788" s="75"/>
    </row>
    <row r="789" spans="1:21" ht="15">
      <c r="C789" s="77" t="s">
        <v>95</v>
      </c>
      <c r="G789" s="263">
        <v>342.85</v>
      </c>
      <c r="H789" s="263"/>
      <c r="I789" s="263">
        <v>342.85</v>
      </c>
      <c r="J789" s="263"/>
      <c r="O789" s="79">
        <v>342.85</v>
      </c>
      <c r="P789" s="79">
        <v>342.85</v>
      </c>
    </row>
    <row r="790" spans="1:21" ht="57">
      <c r="A790" s="69" t="s">
        <v>1170</v>
      </c>
      <c r="B790" s="70" t="s">
        <v>1171</v>
      </c>
      <c r="C790" s="70" t="s">
        <v>1172</v>
      </c>
      <c r="D790" s="71" t="s">
        <v>454</v>
      </c>
      <c r="E790" s="72">
        <v>1</v>
      </c>
      <c r="F790" s="73">
        <v>2496.35</v>
      </c>
      <c r="G790" s="74" t="s">
        <v>98</v>
      </c>
      <c r="H790" s="75">
        <v>2496.35</v>
      </c>
      <c r="I790" s="76">
        <v>1</v>
      </c>
      <c r="J790" s="75">
        <v>2496.35</v>
      </c>
      <c r="R790" s="47">
        <v>0</v>
      </c>
      <c r="S790" s="47">
        <v>0</v>
      </c>
      <c r="T790" s="47">
        <v>0</v>
      </c>
      <c r="U790" s="47">
        <v>0</v>
      </c>
    </row>
    <row r="791" spans="1:21" ht="15">
      <c r="C791" s="77" t="s">
        <v>95</v>
      </c>
      <c r="G791" s="263">
        <v>2496.35</v>
      </c>
      <c r="H791" s="263"/>
      <c r="I791" s="263">
        <v>2496.35</v>
      </c>
      <c r="J791" s="263"/>
      <c r="O791" s="47">
        <v>2496.35</v>
      </c>
      <c r="P791" s="47">
        <v>2496.35</v>
      </c>
    </row>
    <row r="792" spans="1:21" ht="57">
      <c r="A792" s="64" t="s">
        <v>1173</v>
      </c>
      <c r="B792" s="65" t="s">
        <v>1058</v>
      </c>
      <c r="C792" s="65" t="s">
        <v>1059</v>
      </c>
      <c r="D792" s="66" t="s">
        <v>460</v>
      </c>
      <c r="E792" s="45">
        <v>1</v>
      </c>
      <c r="F792" s="67"/>
      <c r="G792" s="56"/>
      <c r="H792" s="58"/>
      <c r="I792" s="68" t="s">
        <v>98</v>
      </c>
      <c r="J792" s="58"/>
      <c r="R792" s="47">
        <v>17.920000000000002</v>
      </c>
      <c r="S792" s="47">
        <v>17.920000000000002</v>
      </c>
      <c r="T792" s="47">
        <v>11.62</v>
      </c>
      <c r="U792" s="47">
        <v>11.62</v>
      </c>
    </row>
    <row r="793" spans="1:21" ht="28.5">
      <c r="A793" s="64"/>
      <c r="B793" s="65"/>
      <c r="C793" s="65" t="s">
        <v>88</v>
      </c>
      <c r="D793" s="66"/>
      <c r="E793" s="45"/>
      <c r="F793" s="67">
        <v>9.66</v>
      </c>
      <c r="G793" s="56" t="s">
        <v>943</v>
      </c>
      <c r="H793" s="58">
        <v>14</v>
      </c>
      <c r="I793" s="68">
        <v>1</v>
      </c>
      <c r="J793" s="58">
        <v>14</v>
      </c>
      <c r="Q793" s="47">
        <v>14</v>
      </c>
    </row>
    <row r="794" spans="1:21" ht="28.5">
      <c r="A794" s="64"/>
      <c r="B794" s="65"/>
      <c r="C794" s="65" t="s">
        <v>89</v>
      </c>
      <c r="D794" s="66"/>
      <c r="E794" s="45"/>
      <c r="F794" s="67">
        <v>1.71</v>
      </c>
      <c r="G794" s="56" t="s">
        <v>944</v>
      </c>
      <c r="H794" s="58">
        <v>2.69</v>
      </c>
      <c r="I794" s="68">
        <v>1</v>
      </c>
      <c r="J794" s="58">
        <v>2.69</v>
      </c>
    </row>
    <row r="795" spans="1:21" ht="14.25">
      <c r="A795" s="64"/>
      <c r="B795" s="65"/>
      <c r="C795" s="65" t="s">
        <v>97</v>
      </c>
      <c r="D795" s="66"/>
      <c r="E795" s="45"/>
      <c r="F795" s="67">
        <v>5.85</v>
      </c>
      <c r="G795" s="56" t="s">
        <v>98</v>
      </c>
      <c r="H795" s="58">
        <v>5.85</v>
      </c>
      <c r="I795" s="68">
        <v>1</v>
      </c>
      <c r="J795" s="58">
        <v>5.85</v>
      </c>
    </row>
    <row r="796" spans="1:21" ht="14.25">
      <c r="A796" s="64"/>
      <c r="B796" s="65"/>
      <c r="C796" s="65" t="s">
        <v>90</v>
      </c>
      <c r="D796" s="66" t="s">
        <v>91</v>
      </c>
      <c r="E796" s="45">
        <v>128</v>
      </c>
      <c r="F796" s="67"/>
      <c r="G796" s="56"/>
      <c r="H796" s="58">
        <v>17.920000000000002</v>
      </c>
      <c r="I796" s="68">
        <v>128</v>
      </c>
      <c r="J796" s="58">
        <v>17.920000000000002</v>
      </c>
    </row>
    <row r="797" spans="1:21" ht="14.25">
      <c r="A797" s="64"/>
      <c r="B797" s="65"/>
      <c r="C797" s="65" t="s">
        <v>92</v>
      </c>
      <c r="D797" s="66" t="s">
        <v>91</v>
      </c>
      <c r="E797" s="45">
        <v>83</v>
      </c>
      <c r="F797" s="67"/>
      <c r="G797" s="56"/>
      <c r="H797" s="58">
        <v>11.62</v>
      </c>
      <c r="I797" s="68">
        <v>83</v>
      </c>
      <c r="J797" s="58">
        <v>11.62</v>
      </c>
    </row>
    <row r="798" spans="1:21" ht="28.5">
      <c r="A798" s="69"/>
      <c r="B798" s="70"/>
      <c r="C798" s="70" t="s">
        <v>93</v>
      </c>
      <c r="D798" s="71" t="s">
        <v>94</v>
      </c>
      <c r="E798" s="72">
        <v>1.0900000000000001</v>
      </c>
      <c r="F798" s="73"/>
      <c r="G798" s="74" t="s">
        <v>943</v>
      </c>
      <c r="H798" s="75">
        <v>1.57941</v>
      </c>
      <c r="I798" s="76"/>
      <c r="J798" s="75"/>
    </row>
    <row r="799" spans="1:21" ht="15">
      <c r="C799" s="77" t="s">
        <v>95</v>
      </c>
      <c r="G799" s="263">
        <v>52.08</v>
      </c>
      <c r="H799" s="263"/>
      <c r="I799" s="263">
        <v>52.08</v>
      </c>
      <c r="J799" s="263"/>
      <c r="O799" s="79">
        <v>52.08</v>
      </c>
      <c r="P799" s="79">
        <v>52.08</v>
      </c>
    </row>
    <row r="800" spans="1:21" ht="42.75">
      <c r="A800" s="69" t="s">
        <v>1174</v>
      </c>
      <c r="B800" s="70" t="s">
        <v>1175</v>
      </c>
      <c r="C800" s="70" t="s">
        <v>1176</v>
      </c>
      <c r="D800" s="71" t="s">
        <v>454</v>
      </c>
      <c r="E800" s="72">
        <v>1</v>
      </c>
      <c r="F800" s="73">
        <v>988.76</v>
      </c>
      <c r="G800" s="74" t="s">
        <v>98</v>
      </c>
      <c r="H800" s="75">
        <v>988.76</v>
      </c>
      <c r="I800" s="76">
        <v>1</v>
      </c>
      <c r="J800" s="75">
        <v>988.76</v>
      </c>
      <c r="R800" s="47">
        <v>0</v>
      </c>
      <c r="S800" s="47">
        <v>0</v>
      </c>
      <c r="T800" s="47">
        <v>0</v>
      </c>
      <c r="U800" s="47">
        <v>0</v>
      </c>
    </row>
    <row r="801" spans="1:21" ht="15">
      <c r="C801" s="77" t="s">
        <v>95</v>
      </c>
      <c r="G801" s="263">
        <v>988.76</v>
      </c>
      <c r="H801" s="263"/>
      <c r="I801" s="263">
        <v>988.76</v>
      </c>
      <c r="J801" s="263"/>
      <c r="O801" s="47">
        <v>988.76</v>
      </c>
      <c r="P801" s="47">
        <v>988.76</v>
      </c>
    </row>
    <row r="802" spans="1:21" ht="57">
      <c r="A802" s="64" t="s">
        <v>1177</v>
      </c>
      <c r="B802" s="65" t="s">
        <v>1062</v>
      </c>
      <c r="C802" s="65" t="s">
        <v>1063</v>
      </c>
      <c r="D802" s="66" t="s">
        <v>1064</v>
      </c>
      <c r="E802" s="45">
        <v>0.628</v>
      </c>
      <c r="F802" s="67"/>
      <c r="G802" s="56"/>
      <c r="H802" s="58"/>
      <c r="I802" s="68" t="s">
        <v>98</v>
      </c>
      <c r="J802" s="58"/>
      <c r="R802" s="47">
        <v>45.34</v>
      </c>
      <c r="S802" s="47">
        <v>45.34</v>
      </c>
      <c r="T802" s="47">
        <v>29.4</v>
      </c>
      <c r="U802" s="47">
        <v>29.4</v>
      </c>
    </row>
    <row r="803" spans="1:21" ht="28.5">
      <c r="A803" s="64"/>
      <c r="B803" s="65"/>
      <c r="C803" s="65" t="s">
        <v>88</v>
      </c>
      <c r="D803" s="66"/>
      <c r="E803" s="45"/>
      <c r="F803" s="67">
        <v>38.92</v>
      </c>
      <c r="G803" s="56" t="s">
        <v>943</v>
      </c>
      <c r="H803" s="58">
        <v>35.42</v>
      </c>
      <c r="I803" s="68">
        <v>1</v>
      </c>
      <c r="J803" s="58">
        <v>35.42</v>
      </c>
      <c r="Q803" s="47">
        <v>35.42</v>
      </c>
    </row>
    <row r="804" spans="1:21" ht="28.5">
      <c r="A804" s="64"/>
      <c r="B804" s="65"/>
      <c r="C804" s="65" t="s">
        <v>89</v>
      </c>
      <c r="D804" s="66"/>
      <c r="E804" s="45"/>
      <c r="F804" s="67">
        <v>6.7</v>
      </c>
      <c r="G804" s="56" t="s">
        <v>944</v>
      </c>
      <c r="H804" s="58">
        <v>6.63</v>
      </c>
      <c r="I804" s="68">
        <v>1</v>
      </c>
      <c r="J804" s="58">
        <v>6.63</v>
      </c>
    </row>
    <row r="805" spans="1:21" ht="14.25">
      <c r="A805" s="64"/>
      <c r="B805" s="65"/>
      <c r="C805" s="65" t="s">
        <v>97</v>
      </c>
      <c r="D805" s="66"/>
      <c r="E805" s="45"/>
      <c r="F805" s="67">
        <v>204.57</v>
      </c>
      <c r="G805" s="56" t="s">
        <v>98</v>
      </c>
      <c r="H805" s="58">
        <v>128.47</v>
      </c>
      <c r="I805" s="68">
        <v>1</v>
      </c>
      <c r="J805" s="58">
        <v>128.47</v>
      </c>
    </row>
    <row r="806" spans="1:21" ht="14.25">
      <c r="A806" s="64"/>
      <c r="B806" s="65"/>
      <c r="C806" s="65" t="s">
        <v>90</v>
      </c>
      <c r="D806" s="66" t="s">
        <v>91</v>
      </c>
      <c r="E806" s="45">
        <v>128</v>
      </c>
      <c r="F806" s="67"/>
      <c r="G806" s="56"/>
      <c r="H806" s="58">
        <v>45.34</v>
      </c>
      <c r="I806" s="68">
        <v>128</v>
      </c>
      <c r="J806" s="58">
        <v>45.34</v>
      </c>
    </row>
    <row r="807" spans="1:21" ht="14.25">
      <c r="A807" s="64"/>
      <c r="B807" s="65"/>
      <c r="C807" s="65" t="s">
        <v>92</v>
      </c>
      <c r="D807" s="66" t="s">
        <v>91</v>
      </c>
      <c r="E807" s="45">
        <v>83</v>
      </c>
      <c r="F807" s="67"/>
      <c r="G807" s="56"/>
      <c r="H807" s="58">
        <v>29.4</v>
      </c>
      <c r="I807" s="68">
        <v>83</v>
      </c>
      <c r="J807" s="58">
        <v>29.4</v>
      </c>
    </row>
    <row r="808" spans="1:21" ht="28.5">
      <c r="A808" s="69"/>
      <c r="B808" s="70"/>
      <c r="C808" s="70" t="s">
        <v>93</v>
      </c>
      <c r="D808" s="71" t="s">
        <v>94</v>
      </c>
      <c r="E808" s="72">
        <v>4.1399999999999997</v>
      </c>
      <c r="F808" s="73"/>
      <c r="G808" s="74" t="s">
        <v>943</v>
      </c>
      <c r="H808" s="75">
        <v>3.7672840799999991</v>
      </c>
      <c r="I808" s="76"/>
      <c r="J808" s="75"/>
    </row>
    <row r="809" spans="1:21" ht="15">
      <c r="C809" s="77" t="s">
        <v>95</v>
      </c>
      <c r="G809" s="263">
        <v>245.26</v>
      </c>
      <c r="H809" s="263"/>
      <c r="I809" s="263">
        <v>245.26000000000002</v>
      </c>
      <c r="J809" s="263"/>
      <c r="O809" s="79">
        <v>245.26</v>
      </c>
      <c r="P809" s="79">
        <v>245.26000000000002</v>
      </c>
    </row>
    <row r="810" spans="1:21" ht="42.75">
      <c r="A810" s="69" t="s">
        <v>1178</v>
      </c>
      <c r="B810" s="70" t="s">
        <v>1065</v>
      </c>
      <c r="C810" s="70" t="s">
        <v>1066</v>
      </c>
      <c r="D810" s="71" t="s">
        <v>454</v>
      </c>
      <c r="E810" s="72">
        <v>1</v>
      </c>
      <c r="F810" s="73">
        <v>127.27</v>
      </c>
      <c r="G810" s="74" t="s">
        <v>98</v>
      </c>
      <c r="H810" s="75">
        <v>127.27</v>
      </c>
      <c r="I810" s="76">
        <v>1</v>
      </c>
      <c r="J810" s="75">
        <v>127.27</v>
      </c>
      <c r="R810" s="47">
        <v>0</v>
      </c>
      <c r="S810" s="47">
        <v>0</v>
      </c>
      <c r="T810" s="47">
        <v>0</v>
      </c>
      <c r="U810" s="47">
        <v>0</v>
      </c>
    </row>
    <row r="811" spans="1:21" ht="15">
      <c r="C811" s="77" t="s">
        <v>95</v>
      </c>
      <c r="G811" s="263">
        <v>127.27</v>
      </c>
      <c r="H811" s="263"/>
      <c r="I811" s="263">
        <v>127.27</v>
      </c>
      <c r="J811" s="263"/>
      <c r="O811" s="47">
        <v>127.27</v>
      </c>
      <c r="P811" s="47">
        <v>127.27</v>
      </c>
    </row>
    <row r="812" spans="1:21" ht="71.25">
      <c r="A812" s="64" t="s">
        <v>1179</v>
      </c>
      <c r="B812" s="65" t="s">
        <v>957</v>
      </c>
      <c r="C812" s="65" t="s">
        <v>1067</v>
      </c>
      <c r="D812" s="66" t="s">
        <v>959</v>
      </c>
      <c r="E812" s="45">
        <v>0.37759999999999999</v>
      </c>
      <c r="F812" s="67"/>
      <c r="G812" s="56"/>
      <c r="H812" s="58"/>
      <c r="I812" s="68" t="s">
        <v>98</v>
      </c>
      <c r="J812" s="58"/>
      <c r="R812" s="47">
        <v>37.270000000000003</v>
      </c>
      <c r="S812" s="47">
        <v>37.270000000000003</v>
      </c>
      <c r="T812" s="47">
        <v>28.99</v>
      </c>
      <c r="U812" s="47">
        <v>28.99</v>
      </c>
    </row>
    <row r="813" spans="1:21">
      <c r="C813" s="83" t="s">
        <v>1180</v>
      </c>
    </row>
    <row r="814" spans="1:21" ht="14.25">
      <c r="A814" s="64"/>
      <c r="B814" s="65"/>
      <c r="C814" s="65" t="s">
        <v>88</v>
      </c>
      <c r="D814" s="66"/>
      <c r="E814" s="45"/>
      <c r="F814" s="67">
        <v>79.36</v>
      </c>
      <c r="G814" s="56" t="s">
        <v>961</v>
      </c>
      <c r="H814" s="58">
        <v>41.35</v>
      </c>
      <c r="I814" s="68">
        <v>1</v>
      </c>
      <c r="J814" s="58">
        <v>41.35</v>
      </c>
      <c r="Q814" s="47">
        <v>41.35</v>
      </c>
    </row>
    <row r="815" spans="1:21" ht="14.25">
      <c r="A815" s="64"/>
      <c r="B815" s="65"/>
      <c r="C815" s="65" t="s">
        <v>89</v>
      </c>
      <c r="D815" s="66"/>
      <c r="E815" s="45"/>
      <c r="F815" s="67">
        <v>2.66</v>
      </c>
      <c r="G815" s="56" t="s">
        <v>962</v>
      </c>
      <c r="H815" s="58">
        <v>1.51</v>
      </c>
      <c r="I815" s="68">
        <v>1</v>
      </c>
      <c r="J815" s="58">
        <v>1.51</v>
      </c>
    </row>
    <row r="816" spans="1:21" ht="14.25">
      <c r="A816" s="64"/>
      <c r="B816" s="65"/>
      <c r="C816" s="65" t="s">
        <v>96</v>
      </c>
      <c r="D816" s="66"/>
      <c r="E816" s="45"/>
      <c r="F816" s="67">
        <v>0.1</v>
      </c>
      <c r="G816" s="56" t="s">
        <v>962</v>
      </c>
      <c r="H816" s="80">
        <v>0.06</v>
      </c>
      <c r="I816" s="68">
        <v>1</v>
      </c>
      <c r="J816" s="80">
        <v>0.06</v>
      </c>
      <c r="Q816" s="47">
        <v>0.06</v>
      </c>
    </row>
    <row r="817" spans="1:21" ht="14.25">
      <c r="A817" s="64"/>
      <c r="B817" s="65"/>
      <c r="C817" s="65" t="s">
        <v>97</v>
      </c>
      <c r="D817" s="66"/>
      <c r="E817" s="45"/>
      <c r="F817" s="67">
        <v>152.72999999999999</v>
      </c>
      <c r="G817" s="56" t="s">
        <v>98</v>
      </c>
      <c r="H817" s="58">
        <v>57.67</v>
      </c>
      <c r="I817" s="68">
        <v>1</v>
      </c>
      <c r="J817" s="58">
        <v>57.67</v>
      </c>
    </row>
    <row r="818" spans="1:21" ht="14.25">
      <c r="A818" s="64"/>
      <c r="B818" s="65"/>
      <c r="C818" s="65" t="s">
        <v>90</v>
      </c>
      <c r="D818" s="66" t="s">
        <v>91</v>
      </c>
      <c r="E818" s="45">
        <v>90</v>
      </c>
      <c r="F818" s="67"/>
      <c r="G818" s="56"/>
      <c r="H818" s="58">
        <v>37.270000000000003</v>
      </c>
      <c r="I818" s="68">
        <v>90</v>
      </c>
      <c r="J818" s="58">
        <v>37.270000000000003</v>
      </c>
    </row>
    <row r="819" spans="1:21" ht="14.25">
      <c r="A819" s="64"/>
      <c r="B819" s="65"/>
      <c r="C819" s="65" t="s">
        <v>92</v>
      </c>
      <c r="D819" s="66" t="s">
        <v>91</v>
      </c>
      <c r="E819" s="45">
        <v>70</v>
      </c>
      <c r="F819" s="67"/>
      <c r="G819" s="56"/>
      <c r="H819" s="58">
        <v>28.99</v>
      </c>
      <c r="I819" s="68">
        <v>70</v>
      </c>
      <c r="J819" s="58">
        <v>28.99</v>
      </c>
    </row>
    <row r="820" spans="1:21" ht="14.25">
      <c r="A820" s="69"/>
      <c r="B820" s="70"/>
      <c r="C820" s="70" t="s">
        <v>93</v>
      </c>
      <c r="D820" s="71" t="s">
        <v>94</v>
      </c>
      <c r="E820" s="72">
        <v>9.08</v>
      </c>
      <c r="F820" s="73"/>
      <c r="G820" s="74" t="s">
        <v>961</v>
      </c>
      <c r="H820" s="75">
        <v>4.7314790399999991</v>
      </c>
      <c r="I820" s="76"/>
      <c r="J820" s="75"/>
    </row>
    <row r="821" spans="1:21" ht="15">
      <c r="C821" s="77" t="s">
        <v>95</v>
      </c>
      <c r="G821" s="263">
        <v>166.79000000000002</v>
      </c>
      <c r="H821" s="263"/>
      <c r="I821" s="263">
        <v>166.79000000000002</v>
      </c>
      <c r="J821" s="263"/>
      <c r="O821" s="79">
        <v>166.79000000000002</v>
      </c>
      <c r="P821" s="79">
        <v>166.79000000000002</v>
      </c>
    </row>
    <row r="822" spans="1:21" ht="71.25">
      <c r="A822" s="64" t="s">
        <v>1181</v>
      </c>
      <c r="B822" s="65" t="s">
        <v>963</v>
      </c>
      <c r="C822" s="65" t="s">
        <v>964</v>
      </c>
      <c r="D822" s="66" t="s">
        <v>965</v>
      </c>
      <c r="E822" s="45">
        <v>9.6299999999999997E-2</v>
      </c>
      <c r="F822" s="67"/>
      <c r="G822" s="56"/>
      <c r="H822" s="58"/>
      <c r="I822" s="68" t="s">
        <v>98</v>
      </c>
      <c r="J822" s="58"/>
      <c r="R822" s="47">
        <v>263.39999999999998</v>
      </c>
      <c r="S822" s="47">
        <v>263.39999999999998</v>
      </c>
      <c r="T822" s="47">
        <v>170.8</v>
      </c>
      <c r="U822" s="47">
        <v>170.8</v>
      </c>
    </row>
    <row r="823" spans="1:21" ht="28.5">
      <c r="A823" s="64"/>
      <c r="B823" s="65"/>
      <c r="C823" s="65" t="s">
        <v>88</v>
      </c>
      <c r="D823" s="66"/>
      <c r="E823" s="45"/>
      <c r="F823" s="67">
        <v>1467.1</v>
      </c>
      <c r="G823" s="56" t="s">
        <v>943</v>
      </c>
      <c r="H823" s="58">
        <v>204.72</v>
      </c>
      <c r="I823" s="68">
        <v>1</v>
      </c>
      <c r="J823" s="58">
        <v>204.72</v>
      </c>
      <c r="Q823" s="47">
        <v>204.72</v>
      </c>
    </row>
    <row r="824" spans="1:21" ht="28.5">
      <c r="A824" s="64"/>
      <c r="B824" s="65"/>
      <c r="C824" s="65" t="s">
        <v>89</v>
      </c>
      <c r="D824" s="66"/>
      <c r="E824" s="45"/>
      <c r="F824" s="67">
        <v>145.07</v>
      </c>
      <c r="G824" s="56" t="s">
        <v>944</v>
      </c>
      <c r="H824" s="58">
        <v>22</v>
      </c>
      <c r="I824" s="68">
        <v>1</v>
      </c>
      <c r="J824" s="58">
        <v>22</v>
      </c>
    </row>
    <row r="825" spans="1:21" ht="28.5">
      <c r="A825" s="64"/>
      <c r="B825" s="65"/>
      <c r="C825" s="65" t="s">
        <v>96</v>
      </c>
      <c r="D825" s="66"/>
      <c r="E825" s="45"/>
      <c r="F825" s="67">
        <v>7.02</v>
      </c>
      <c r="G825" s="56" t="s">
        <v>944</v>
      </c>
      <c r="H825" s="80">
        <v>1.06</v>
      </c>
      <c r="I825" s="68">
        <v>1</v>
      </c>
      <c r="J825" s="80">
        <v>1.06</v>
      </c>
      <c r="Q825" s="47">
        <v>1.06</v>
      </c>
    </row>
    <row r="826" spans="1:21" ht="14.25">
      <c r="A826" s="64"/>
      <c r="B826" s="65"/>
      <c r="C826" s="65" t="s">
        <v>97</v>
      </c>
      <c r="D826" s="66"/>
      <c r="E826" s="45"/>
      <c r="F826" s="67">
        <v>1770.74</v>
      </c>
      <c r="G826" s="56" t="s">
        <v>98</v>
      </c>
      <c r="H826" s="58">
        <v>170.52</v>
      </c>
      <c r="I826" s="68">
        <v>1</v>
      </c>
      <c r="J826" s="58">
        <v>170.52</v>
      </c>
    </row>
    <row r="827" spans="1:21" ht="14.25">
      <c r="A827" s="64"/>
      <c r="B827" s="65"/>
      <c r="C827" s="65" t="s">
        <v>90</v>
      </c>
      <c r="D827" s="66" t="s">
        <v>91</v>
      </c>
      <c r="E827" s="45">
        <v>128</v>
      </c>
      <c r="F827" s="67"/>
      <c r="G827" s="56"/>
      <c r="H827" s="58">
        <v>263.39999999999998</v>
      </c>
      <c r="I827" s="68">
        <v>128</v>
      </c>
      <c r="J827" s="58">
        <v>263.39999999999998</v>
      </c>
    </row>
    <row r="828" spans="1:21" ht="14.25">
      <c r="A828" s="64"/>
      <c r="B828" s="65"/>
      <c r="C828" s="65" t="s">
        <v>92</v>
      </c>
      <c r="D828" s="66" t="s">
        <v>91</v>
      </c>
      <c r="E828" s="45">
        <v>83</v>
      </c>
      <c r="F828" s="67"/>
      <c r="G828" s="56"/>
      <c r="H828" s="58">
        <v>170.8</v>
      </c>
      <c r="I828" s="68">
        <v>83</v>
      </c>
      <c r="J828" s="58">
        <v>170.8</v>
      </c>
    </row>
    <row r="829" spans="1:21" ht="28.5">
      <c r="A829" s="69"/>
      <c r="B829" s="70"/>
      <c r="C829" s="70" t="s">
        <v>93</v>
      </c>
      <c r="D829" s="71" t="s">
        <v>94</v>
      </c>
      <c r="E829" s="72">
        <v>167.86</v>
      </c>
      <c r="F829" s="73"/>
      <c r="G829" s="74" t="s">
        <v>943</v>
      </c>
      <c r="H829" s="75">
        <v>23.422966182</v>
      </c>
      <c r="I829" s="76"/>
      <c r="J829" s="75"/>
    </row>
    <row r="830" spans="1:21" ht="15">
      <c r="C830" s="77" t="s">
        <v>95</v>
      </c>
      <c r="G830" s="263">
        <v>831.44</v>
      </c>
      <c r="H830" s="263"/>
      <c r="I830" s="263">
        <v>831.44</v>
      </c>
      <c r="J830" s="263"/>
      <c r="O830" s="79">
        <v>831.44</v>
      </c>
      <c r="P830" s="79">
        <v>831.44</v>
      </c>
    </row>
    <row r="831" spans="1:21" ht="42.75">
      <c r="A831" s="69" t="s">
        <v>1182</v>
      </c>
      <c r="B831" s="70" t="s">
        <v>969</v>
      </c>
      <c r="C831" s="70" t="s">
        <v>970</v>
      </c>
      <c r="D831" s="71" t="s">
        <v>21</v>
      </c>
      <c r="E831" s="72">
        <v>9.6300000000000008</v>
      </c>
      <c r="F831" s="73">
        <v>151.83000000000001</v>
      </c>
      <c r="G831" s="74" t="s">
        <v>98</v>
      </c>
      <c r="H831" s="75">
        <v>1462.12</v>
      </c>
      <c r="I831" s="76">
        <v>1</v>
      </c>
      <c r="J831" s="75">
        <v>1462.12</v>
      </c>
      <c r="R831" s="47">
        <v>0</v>
      </c>
      <c r="S831" s="47">
        <v>0</v>
      </c>
      <c r="T831" s="47">
        <v>0</v>
      </c>
      <c r="U831" s="47">
        <v>0</v>
      </c>
    </row>
    <row r="832" spans="1:21" ht="15">
      <c r="C832" s="77" t="s">
        <v>95</v>
      </c>
      <c r="G832" s="263">
        <v>1462.12</v>
      </c>
      <c r="H832" s="263"/>
      <c r="I832" s="263">
        <v>1462.12</v>
      </c>
      <c r="J832" s="263"/>
      <c r="O832" s="47">
        <v>1462.12</v>
      </c>
      <c r="P832" s="47">
        <v>1462.12</v>
      </c>
    </row>
    <row r="833" spans="1:21" ht="28.5">
      <c r="A833" s="64" t="s">
        <v>1183</v>
      </c>
      <c r="B833" s="65" t="s">
        <v>966</v>
      </c>
      <c r="C833" s="65" t="s">
        <v>967</v>
      </c>
      <c r="D833" s="66" t="s">
        <v>388</v>
      </c>
      <c r="E833" s="45">
        <v>4.8149999999999998E-3</v>
      </c>
      <c r="F833" s="67">
        <v>30398.560000000001</v>
      </c>
      <c r="G833" s="56" t="s">
        <v>98</v>
      </c>
      <c r="H833" s="58">
        <v>146.37</v>
      </c>
      <c r="I833" s="68">
        <v>1</v>
      </c>
      <c r="J833" s="58">
        <v>146.37</v>
      </c>
      <c r="R833" s="47">
        <v>0</v>
      </c>
      <c r="S833" s="47">
        <v>0</v>
      </c>
      <c r="T833" s="47">
        <v>0</v>
      </c>
      <c r="U833" s="47">
        <v>0</v>
      </c>
    </row>
    <row r="834" spans="1:21">
      <c r="A834" s="81"/>
      <c r="B834" s="81"/>
      <c r="C834" s="82" t="s">
        <v>1184</v>
      </c>
      <c r="D834" s="81"/>
      <c r="E834" s="81"/>
      <c r="F834" s="81"/>
      <c r="G834" s="81"/>
      <c r="H834" s="81"/>
      <c r="I834" s="81"/>
      <c r="J834" s="81"/>
    </row>
    <row r="835" spans="1:21" ht="15">
      <c r="C835" s="77" t="s">
        <v>95</v>
      </c>
      <c r="G835" s="263">
        <v>146.37</v>
      </c>
      <c r="H835" s="263"/>
      <c r="I835" s="263">
        <v>146.37</v>
      </c>
      <c r="J835" s="263"/>
      <c r="O835" s="47">
        <v>146.37</v>
      </c>
      <c r="P835" s="47">
        <v>146.37</v>
      </c>
    </row>
    <row r="836" spans="1:21" ht="71.25">
      <c r="A836" s="64" t="s">
        <v>1185</v>
      </c>
      <c r="B836" s="65" t="s">
        <v>982</v>
      </c>
      <c r="C836" s="65" t="s">
        <v>983</v>
      </c>
      <c r="D836" s="66" t="s">
        <v>965</v>
      </c>
      <c r="E836" s="45">
        <v>9.2499999999999999E-2</v>
      </c>
      <c r="F836" s="67"/>
      <c r="G836" s="56"/>
      <c r="H836" s="58"/>
      <c r="I836" s="68" t="s">
        <v>98</v>
      </c>
      <c r="J836" s="58"/>
      <c r="R836" s="47">
        <v>231.49</v>
      </c>
      <c r="S836" s="47">
        <v>231.49</v>
      </c>
      <c r="T836" s="47">
        <v>150.11000000000001</v>
      </c>
      <c r="U836" s="47">
        <v>150.11000000000001</v>
      </c>
    </row>
    <row r="837" spans="1:21" ht="28.5">
      <c r="A837" s="64"/>
      <c r="B837" s="65"/>
      <c r="C837" s="65" t="s">
        <v>88</v>
      </c>
      <c r="D837" s="66"/>
      <c r="E837" s="45"/>
      <c r="F837" s="67">
        <v>1343.25</v>
      </c>
      <c r="G837" s="56" t="s">
        <v>943</v>
      </c>
      <c r="H837" s="58">
        <v>180.04</v>
      </c>
      <c r="I837" s="68">
        <v>1</v>
      </c>
      <c r="J837" s="58">
        <v>180.04</v>
      </c>
      <c r="Q837" s="47">
        <v>180.04</v>
      </c>
    </row>
    <row r="838" spans="1:21" ht="28.5">
      <c r="A838" s="64"/>
      <c r="B838" s="65"/>
      <c r="C838" s="65" t="s">
        <v>89</v>
      </c>
      <c r="D838" s="66"/>
      <c r="E838" s="45"/>
      <c r="F838" s="67">
        <v>114.81</v>
      </c>
      <c r="G838" s="56" t="s">
        <v>944</v>
      </c>
      <c r="H838" s="58">
        <v>16.73</v>
      </c>
      <c r="I838" s="68">
        <v>1</v>
      </c>
      <c r="J838" s="58">
        <v>16.73</v>
      </c>
    </row>
    <row r="839" spans="1:21" ht="28.5">
      <c r="A839" s="64"/>
      <c r="B839" s="65"/>
      <c r="C839" s="65" t="s">
        <v>96</v>
      </c>
      <c r="D839" s="66"/>
      <c r="E839" s="45"/>
      <c r="F839" s="67">
        <v>5.54</v>
      </c>
      <c r="G839" s="56" t="s">
        <v>944</v>
      </c>
      <c r="H839" s="80">
        <v>0.81</v>
      </c>
      <c r="I839" s="68">
        <v>1</v>
      </c>
      <c r="J839" s="80">
        <v>0.81</v>
      </c>
      <c r="Q839" s="47">
        <v>0.81</v>
      </c>
    </row>
    <row r="840" spans="1:21" ht="14.25">
      <c r="A840" s="64"/>
      <c r="B840" s="65"/>
      <c r="C840" s="65" t="s">
        <v>97</v>
      </c>
      <c r="D840" s="66"/>
      <c r="E840" s="45"/>
      <c r="F840" s="67">
        <v>1625.51</v>
      </c>
      <c r="G840" s="56" t="s">
        <v>98</v>
      </c>
      <c r="H840" s="58">
        <v>150.36000000000001</v>
      </c>
      <c r="I840" s="68">
        <v>1</v>
      </c>
      <c r="J840" s="58">
        <v>150.36000000000001</v>
      </c>
    </row>
    <row r="841" spans="1:21" ht="14.25">
      <c r="A841" s="64"/>
      <c r="B841" s="65"/>
      <c r="C841" s="65" t="s">
        <v>90</v>
      </c>
      <c r="D841" s="66" t="s">
        <v>91</v>
      </c>
      <c r="E841" s="45">
        <v>128</v>
      </c>
      <c r="F841" s="67"/>
      <c r="G841" s="56"/>
      <c r="H841" s="58">
        <v>231.49</v>
      </c>
      <c r="I841" s="68">
        <v>128</v>
      </c>
      <c r="J841" s="58">
        <v>231.49</v>
      </c>
    </row>
    <row r="842" spans="1:21" ht="14.25">
      <c r="A842" s="64"/>
      <c r="B842" s="65"/>
      <c r="C842" s="65" t="s">
        <v>92</v>
      </c>
      <c r="D842" s="66" t="s">
        <v>91</v>
      </c>
      <c r="E842" s="45">
        <v>83</v>
      </c>
      <c r="F842" s="67"/>
      <c r="G842" s="56"/>
      <c r="H842" s="58">
        <v>150.11000000000001</v>
      </c>
      <c r="I842" s="68">
        <v>83</v>
      </c>
      <c r="J842" s="58">
        <v>150.11000000000001</v>
      </c>
    </row>
    <row r="843" spans="1:21" ht="28.5">
      <c r="A843" s="69"/>
      <c r="B843" s="70"/>
      <c r="C843" s="70" t="s">
        <v>93</v>
      </c>
      <c r="D843" s="71" t="s">
        <v>94</v>
      </c>
      <c r="E843" s="72">
        <v>153.69</v>
      </c>
      <c r="F843" s="73"/>
      <c r="G843" s="74" t="s">
        <v>943</v>
      </c>
      <c r="H843" s="75">
        <v>20.599454924999996</v>
      </c>
      <c r="I843" s="76"/>
      <c r="J843" s="75"/>
    </row>
    <row r="844" spans="1:21" ht="15">
      <c r="C844" s="77" t="s">
        <v>95</v>
      </c>
      <c r="G844" s="263">
        <v>728.73</v>
      </c>
      <c r="H844" s="263"/>
      <c r="I844" s="263">
        <v>728.73</v>
      </c>
      <c r="J844" s="263"/>
      <c r="O844" s="79">
        <v>728.73</v>
      </c>
      <c r="P844" s="79">
        <v>728.73</v>
      </c>
    </row>
    <row r="845" spans="1:21" ht="42.75">
      <c r="A845" s="69" t="s">
        <v>1186</v>
      </c>
      <c r="B845" s="70" t="s">
        <v>985</v>
      </c>
      <c r="C845" s="70" t="s">
        <v>986</v>
      </c>
      <c r="D845" s="71" t="s">
        <v>21</v>
      </c>
      <c r="E845" s="72">
        <v>9.25</v>
      </c>
      <c r="F845" s="73">
        <v>128.13</v>
      </c>
      <c r="G845" s="74" t="s">
        <v>98</v>
      </c>
      <c r="H845" s="75">
        <v>1185.2</v>
      </c>
      <c r="I845" s="76">
        <v>1</v>
      </c>
      <c r="J845" s="75">
        <v>1185.2</v>
      </c>
      <c r="R845" s="47">
        <v>0</v>
      </c>
      <c r="S845" s="47">
        <v>0</v>
      </c>
      <c r="T845" s="47">
        <v>0</v>
      </c>
      <c r="U845" s="47">
        <v>0</v>
      </c>
    </row>
    <row r="846" spans="1:21" ht="15">
      <c r="C846" s="77" t="s">
        <v>95</v>
      </c>
      <c r="G846" s="263">
        <v>1185.2</v>
      </c>
      <c r="H846" s="263"/>
      <c r="I846" s="263">
        <v>1185.2</v>
      </c>
      <c r="J846" s="263"/>
      <c r="O846" s="47">
        <v>1185.2</v>
      </c>
      <c r="P846" s="47">
        <v>1185.2</v>
      </c>
    </row>
    <row r="847" spans="1:21" ht="28.5">
      <c r="A847" s="64" t="s">
        <v>1187</v>
      </c>
      <c r="B847" s="65" t="s">
        <v>966</v>
      </c>
      <c r="C847" s="65" t="s">
        <v>967</v>
      </c>
      <c r="D847" s="66" t="s">
        <v>388</v>
      </c>
      <c r="E847" s="45">
        <v>4.6249999999999998E-3</v>
      </c>
      <c r="F847" s="67">
        <v>30398.560000000001</v>
      </c>
      <c r="G847" s="56" t="s">
        <v>98</v>
      </c>
      <c r="H847" s="58">
        <v>140.59</v>
      </c>
      <c r="I847" s="68">
        <v>1</v>
      </c>
      <c r="J847" s="58">
        <v>140.59</v>
      </c>
      <c r="R847" s="47">
        <v>0</v>
      </c>
      <c r="S847" s="47">
        <v>0</v>
      </c>
      <c r="T847" s="47">
        <v>0</v>
      </c>
      <c r="U847" s="47">
        <v>0</v>
      </c>
    </row>
    <row r="848" spans="1:21">
      <c r="A848" s="81"/>
      <c r="B848" s="81"/>
      <c r="C848" s="82" t="s">
        <v>1188</v>
      </c>
      <c r="D848" s="81"/>
      <c r="E848" s="81"/>
      <c r="F848" s="81"/>
      <c r="G848" s="81"/>
      <c r="H848" s="81"/>
      <c r="I848" s="81"/>
      <c r="J848" s="81"/>
    </row>
    <row r="849" spans="1:21" ht="15">
      <c r="C849" s="77" t="s">
        <v>95</v>
      </c>
      <c r="G849" s="263">
        <v>140.59</v>
      </c>
      <c r="H849" s="263"/>
      <c r="I849" s="263">
        <v>140.59</v>
      </c>
      <c r="J849" s="263"/>
      <c r="O849" s="47">
        <v>140.59</v>
      </c>
      <c r="P849" s="47">
        <v>140.59</v>
      </c>
    </row>
    <row r="850" spans="1:21" ht="71.25">
      <c r="A850" s="64" t="s">
        <v>1189</v>
      </c>
      <c r="B850" s="65" t="s">
        <v>957</v>
      </c>
      <c r="C850" s="65" t="s">
        <v>1118</v>
      </c>
      <c r="D850" s="66" t="s">
        <v>959</v>
      </c>
      <c r="E850" s="45">
        <v>0.02</v>
      </c>
      <c r="F850" s="67"/>
      <c r="G850" s="56"/>
      <c r="H850" s="58"/>
      <c r="I850" s="68" t="s">
        <v>98</v>
      </c>
      <c r="J850" s="58"/>
      <c r="R850" s="47">
        <v>1.97</v>
      </c>
      <c r="S850" s="47">
        <v>1.97</v>
      </c>
      <c r="T850" s="47">
        <v>1.53</v>
      </c>
      <c r="U850" s="47">
        <v>1.53</v>
      </c>
    </row>
    <row r="851" spans="1:21">
      <c r="C851" s="83" t="s">
        <v>1190</v>
      </c>
    </row>
    <row r="852" spans="1:21" ht="14.25">
      <c r="A852" s="64"/>
      <c r="B852" s="65"/>
      <c r="C852" s="65" t="s">
        <v>88</v>
      </c>
      <c r="D852" s="66"/>
      <c r="E852" s="45"/>
      <c r="F852" s="67">
        <v>79.36</v>
      </c>
      <c r="G852" s="56" t="s">
        <v>961</v>
      </c>
      <c r="H852" s="58">
        <v>2.19</v>
      </c>
      <c r="I852" s="68">
        <v>1</v>
      </c>
      <c r="J852" s="58">
        <v>2.19</v>
      </c>
      <c r="Q852" s="47">
        <v>2.19</v>
      </c>
    </row>
    <row r="853" spans="1:21" ht="14.25">
      <c r="A853" s="64"/>
      <c r="B853" s="65"/>
      <c r="C853" s="65" t="s">
        <v>89</v>
      </c>
      <c r="D853" s="66"/>
      <c r="E853" s="45"/>
      <c r="F853" s="67">
        <v>2.66</v>
      </c>
      <c r="G853" s="56" t="s">
        <v>962</v>
      </c>
      <c r="H853" s="58">
        <v>0.08</v>
      </c>
      <c r="I853" s="68">
        <v>1</v>
      </c>
      <c r="J853" s="58">
        <v>0.08</v>
      </c>
    </row>
    <row r="854" spans="1:21" ht="14.25">
      <c r="A854" s="64"/>
      <c r="B854" s="65"/>
      <c r="C854" s="65" t="s">
        <v>97</v>
      </c>
      <c r="D854" s="66"/>
      <c r="E854" s="45"/>
      <c r="F854" s="67">
        <v>152.72999999999999</v>
      </c>
      <c r="G854" s="56" t="s">
        <v>98</v>
      </c>
      <c r="H854" s="58">
        <v>3.05</v>
      </c>
      <c r="I854" s="68">
        <v>1</v>
      </c>
      <c r="J854" s="58">
        <v>3.05</v>
      </c>
    </row>
    <row r="855" spans="1:21" ht="14.25">
      <c r="A855" s="64"/>
      <c r="B855" s="65"/>
      <c r="C855" s="65" t="s">
        <v>90</v>
      </c>
      <c r="D855" s="66" t="s">
        <v>91</v>
      </c>
      <c r="E855" s="45">
        <v>90</v>
      </c>
      <c r="F855" s="67"/>
      <c r="G855" s="56"/>
      <c r="H855" s="58">
        <v>1.97</v>
      </c>
      <c r="I855" s="68">
        <v>90</v>
      </c>
      <c r="J855" s="58">
        <v>1.97</v>
      </c>
    </row>
    <row r="856" spans="1:21" ht="14.25">
      <c r="A856" s="64"/>
      <c r="B856" s="65"/>
      <c r="C856" s="65" t="s">
        <v>92</v>
      </c>
      <c r="D856" s="66" t="s">
        <v>91</v>
      </c>
      <c r="E856" s="45">
        <v>70</v>
      </c>
      <c r="F856" s="67"/>
      <c r="G856" s="56"/>
      <c r="H856" s="58">
        <v>1.53</v>
      </c>
      <c r="I856" s="68">
        <v>70</v>
      </c>
      <c r="J856" s="58">
        <v>1.53</v>
      </c>
    </row>
    <row r="857" spans="1:21" ht="14.25">
      <c r="A857" s="69"/>
      <c r="B857" s="70"/>
      <c r="C857" s="70" t="s">
        <v>93</v>
      </c>
      <c r="D857" s="71" t="s">
        <v>94</v>
      </c>
      <c r="E857" s="72">
        <v>9.08</v>
      </c>
      <c r="F857" s="73"/>
      <c r="G857" s="74" t="s">
        <v>961</v>
      </c>
      <c r="H857" s="75">
        <v>0.250608</v>
      </c>
      <c r="I857" s="76"/>
      <c r="J857" s="75"/>
    </row>
    <row r="858" spans="1:21" ht="15">
      <c r="C858" s="77" t="s">
        <v>95</v>
      </c>
      <c r="G858" s="263">
        <v>8.82</v>
      </c>
      <c r="H858" s="263"/>
      <c r="I858" s="263">
        <v>8.82</v>
      </c>
      <c r="J858" s="263"/>
      <c r="O858" s="79">
        <v>8.82</v>
      </c>
      <c r="P858" s="79">
        <v>8.82</v>
      </c>
    </row>
    <row r="859" spans="1:21" ht="71.25">
      <c r="A859" s="64" t="s">
        <v>1191</v>
      </c>
      <c r="B859" s="65" t="s">
        <v>963</v>
      </c>
      <c r="C859" s="65" t="s">
        <v>1121</v>
      </c>
      <c r="D859" s="66" t="s">
        <v>965</v>
      </c>
      <c r="E859" s="45">
        <v>0.01</v>
      </c>
      <c r="F859" s="67"/>
      <c r="G859" s="56"/>
      <c r="H859" s="58"/>
      <c r="I859" s="68" t="s">
        <v>98</v>
      </c>
      <c r="J859" s="58"/>
      <c r="R859" s="47">
        <v>27.35</v>
      </c>
      <c r="S859" s="47">
        <v>27.35</v>
      </c>
      <c r="T859" s="47">
        <v>17.739999999999998</v>
      </c>
      <c r="U859" s="47">
        <v>17.739999999999998</v>
      </c>
    </row>
    <row r="860" spans="1:21" ht="28.5">
      <c r="A860" s="64"/>
      <c r="B860" s="65"/>
      <c r="C860" s="65" t="s">
        <v>88</v>
      </c>
      <c r="D860" s="66"/>
      <c r="E860" s="45"/>
      <c r="F860" s="67">
        <v>1467.1</v>
      </c>
      <c r="G860" s="56" t="s">
        <v>943</v>
      </c>
      <c r="H860" s="58">
        <v>21.26</v>
      </c>
      <c r="I860" s="68">
        <v>1</v>
      </c>
      <c r="J860" s="58">
        <v>21.26</v>
      </c>
      <c r="Q860" s="47">
        <v>21.26</v>
      </c>
    </row>
    <row r="861" spans="1:21" ht="28.5">
      <c r="A861" s="64"/>
      <c r="B861" s="65"/>
      <c r="C861" s="65" t="s">
        <v>89</v>
      </c>
      <c r="D861" s="66"/>
      <c r="E861" s="45"/>
      <c r="F861" s="67">
        <v>145.07</v>
      </c>
      <c r="G861" s="56" t="s">
        <v>944</v>
      </c>
      <c r="H861" s="58">
        <v>2.2799999999999998</v>
      </c>
      <c r="I861" s="68">
        <v>1</v>
      </c>
      <c r="J861" s="58">
        <v>2.2799999999999998</v>
      </c>
    </row>
    <row r="862" spans="1:21" ht="28.5">
      <c r="A862" s="64"/>
      <c r="B862" s="65"/>
      <c r="C862" s="65" t="s">
        <v>96</v>
      </c>
      <c r="D862" s="66"/>
      <c r="E862" s="45"/>
      <c r="F862" s="67">
        <v>7.02</v>
      </c>
      <c r="G862" s="56" t="s">
        <v>944</v>
      </c>
      <c r="H862" s="80">
        <v>0.11</v>
      </c>
      <c r="I862" s="68">
        <v>1</v>
      </c>
      <c r="J862" s="80">
        <v>0.11</v>
      </c>
      <c r="Q862" s="47">
        <v>0.11</v>
      </c>
    </row>
    <row r="863" spans="1:21" ht="14.25">
      <c r="A863" s="64"/>
      <c r="B863" s="65"/>
      <c r="C863" s="65" t="s">
        <v>97</v>
      </c>
      <c r="D863" s="66"/>
      <c r="E863" s="45"/>
      <c r="F863" s="67">
        <v>1770.74</v>
      </c>
      <c r="G863" s="56" t="s">
        <v>98</v>
      </c>
      <c r="H863" s="58">
        <v>17.71</v>
      </c>
      <c r="I863" s="68">
        <v>1</v>
      </c>
      <c r="J863" s="58">
        <v>17.71</v>
      </c>
    </row>
    <row r="864" spans="1:21" ht="14.25">
      <c r="A864" s="64"/>
      <c r="B864" s="65"/>
      <c r="C864" s="65" t="s">
        <v>90</v>
      </c>
      <c r="D864" s="66" t="s">
        <v>91</v>
      </c>
      <c r="E864" s="45">
        <v>128</v>
      </c>
      <c r="F864" s="67"/>
      <c r="G864" s="56"/>
      <c r="H864" s="58">
        <v>27.35</v>
      </c>
      <c r="I864" s="68">
        <v>128</v>
      </c>
      <c r="J864" s="58">
        <v>27.35</v>
      </c>
    </row>
    <row r="865" spans="1:21" ht="14.25">
      <c r="A865" s="64"/>
      <c r="B865" s="65"/>
      <c r="C865" s="65" t="s">
        <v>92</v>
      </c>
      <c r="D865" s="66" t="s">
        <v>91</v>
      </c>
      <c r="E865" s="45">
        <v>83</v>
      </c>
      <c r="F865" s="67"/>
      <c r="G865" s="56"/>
      <c r="H865" s="58">
        <v>17.739999999999998</v>
      </c>
      <c r="I865" s="68">
        <v>83</v>
      </c>
      <c r="J865" s="58">
        <v>17.739999999999998</v>
      </c>
    </row>
    <row r="866" spans="1:21" ht="28.5">
      <c r="A866" s="69"/>
      <c r="B866" s="70"/>
      <c r="C866" s="70" t="s">
        <v>93</v>
      </c>
      <c r="D866" s="71" t="s">
        <v>94</v>
      </c>
      <c r="E866" s="72">
        <v>167.86</v>
      </c>
      <c r="F866" s="73"/>
      <c r="G866" s="74" t="s">
        <v>943</v>
      </c>
      <c r="H866" s="75">
        <v>2.4322914</v>
      </c>
      <c r="I866" s="76"/>
      <c r="J866" s="75"/>
    </row>
    <row r="867" spans="1:21" ht="15">
      <c r="C867" s="77" t="s">
        <v>95</v>
      </c>
      <c r="G867" s="263">
        <v>86.34</v>
      </c>
      <c r="H867" s="263"/>
      <c r="I867" s="263">
        <v>86.34</v>
      </c>
      <c r="J867" s="263"/>
      <c r="O867" s="79">
        <v>86.34</v>
      </c>
      <c r="P867" s="79">
        <v>86.34</v>
      </c>
    </row>
    <row r="868" spans="1:21" ht="82.5">
      <c r="A868" s="69" t="s">
        <v>1192</v>
      </c>
      <c r="B868" s="70" t="s">
        <v>432</v>
      </c>
      <c r="C868" s="70" t="s">
        <v>193</v>
      </c>
      <c r="D868" s="71" t="s">
        <v>21</v>
      </c>
      <c r="E868" s="72">
        <v>1</v>
      </c>
      <c r="F868" s="73">
        <v>1569.13</v>
      </c>
      <c r="G868" s="74" t="s">
        <v>98</v>
      </c>
      <c r="H868" s="75">
        <v>1569.13</v>
      </c>
      <c r="I868" s="76">
        <v>1</v>
      </c>
      <c r="J868" s="75">
        <v>1569.13</v>
      </c>
      <c r="R868" s="47">
        <v>0</v>
      </c>
      <c r="S868" s="47">
        <v>0</v>
      </c>
      <c r="T868" s="47">
        <v>0</v>
      </c>
      <c r="U868" s="47">
        <v>0</v>
      </c>
    </row>
    <row r="869" spans="1:21" ht="15">
      <c r="C869" s="77" t="s">
        <v>95</v>
      </c>
      <c r="G869" s="263">
        <v>1569.13</v>
      </c>
      <c r="H869" s="263"/>
      <c r="I869" s="263">
        <v>1569.13</v>
      </c>
      <c r="J869" s="263"/>
      <c r="O869" s="47">
        <v>1569.13</v>
      </c>
      <c r="P869" s="47">
        <v>1569.13</v>
      </c>
    </row>
    <row r="870" spans="1:21" ht="28.5">
      <c r="A870" s="64" t="s">
        <v>1193</v>
      </c>
      <c r="B870" s="65" t="s">
        <v>966</v>
      </c>
      <c r="C870" s="65" t="s">
        <v>967</v>
      </c>
      <c r="D870" s="66" t="s">
        <v>388</v>
      </c>
      <c r="E870" s="45">
        <v>5.0000000000000001E-4</v>
      </c>
      <c r="F870" s="67">
        <v>30398.560000000001</v>
      </c>
      <c r="G870" s="56" t="s">
        <v>98</v>
      </c>
      <c r="H870" s="58">
        <v>15.2</v>
      </c>
      <c r="I870" s="68">
        <v>1</v>
      </c>
      <c r="J870" s="58">
        <v>15.2</v>
      </c>
      <c r="R870" s="47">
        <v>0</v>
      </c>
      <c r="S870" s="47">
        <v>0</v>
      </c>
      <c r="T870" s="47">
        <v>0</v>
      </c>
      <c r="U870" s="47">
        <v>0</v>
      </c>
    </row>
    <row r="871" spans="1:21">
      <c r="A871" s="81"/>
      <c r="B871" s="81"/>
      <c r="C871" s="82" t="s">
        <v>1194</v>
      </c>
      <c r="D871" s="81"/>
      <c r="E871" s="81"/>
      <c r="F871" s="81"/>
      <c r="G871" s="81"/>
      <c r="H871" s="81"/>
      <c r="I871" s="81"/>
      <c r="J871" s="81"/>
    </row>
    <row r="872" spans="1:21" ht="15">
      <c r="C872" s="77" t="s">
        <v>95</v>
      </c>
      <c r="G872" s="263">
        <v>15.2</v>
      </c>
      <c r="H872" s="263"/>
      <c r="I872" s="263">
        <v>15.2</v>
      </c>
      <c r="J872" s="263"/>
      <c r="O872" s="47">
        <v>15.2</v>
      </c>
      <c r="P872" s="47">
        <v>15.2</v>
      </c>
    </row>
    <row r="873" spans="1:21" ht="28.5">
      <c r="A873" s="64" t="s">
        <v>1195</v>
      </c>
      <c r="B873" s="65" t="s">
        <v>1023</v>
      </c>
      <c r="C873" s="65" t="s">
        <v>1024</v>
      </c>
      <c r="D873" s="66" t="s">
        <v>1025</v>
      </c>
      <c r="E873" s="45">
        <v>1</v>
      </c>
      <c r="F873" s="67"/>
      <c r="G873" s="56"/>
      <c r="H873" s="58"/>
      <c r="I873" s="68" t="s">
        <v>98</v>
      </c>
      <c r="J873" s="58"/>
      <c r="R873" s="47">
        <v>24.29</v>
      </c>
      <c r="S873" s="47">
        <v>24.29</v>
      </c>
      <c r="T873" s="47">
        <v>15.75</v>
      </c>
      <c r="U873" s="47">
        <v>15.75</v>
      </c>
    </row>
    <row r="874" spans="1:21" ht="28.5">
      <c r="A874" s="64"/>
      <c r="B874" s="65"/>
      <c r="C874" s="65" t="s">
        <v>88</v>
      </c>
      <c r="D874" s="66"/>
      <c r="E874" s="45"/>
      <c r="F874" s="67">
        <v>13.1</v>
      </c>
      <c r="G874" s="56" t="s">
        <v>943</v>
      </c>
      <c r="H874" s="58">
        <v>18.98</v>
      </c>
      <c r="I874" s="68">
        <v>1</v>
      </c>
      <c r="J874" s="58">
        <v>18.98</v>
      </c>
      <c r="Q874" s="47">
        <v>18.98</v>
      </c>
    </row>
    <row r="875" spans="1:21" ht="28.5">
      <c r="A875" s="64"/>
      <c r="B875" s="65"/>
      <c r="C875" s="65" t="s">
        <v>89</v>
      </c>
      <c r="D875" s="66"/>
      <c r="E875" s="45"/>
      <c r="F875" s="67">
        <v>2.37</v>
      </c>
      <c r="G875" s="56" t="s">
        <v>944</v>
      </c>
      <c r="H875" s="58">
        <v>3.73</v>
      </c>
      <c r="I875" s="68">
        <v>1</v>
      </c>
      <c r="J875" s="58">
        <v>3.73</v>
      </c>
    </row>
    <row r="876" spans="1:21" ht="14.25">
      <c r="A876" s="64"/>
      <c r="B876" s="65"/>
      <c r="C876" s="65" t="s">
        <v>97</v>
      </c>
      <c r="D876" s="66"/>
      <c r="E876" s="45"/>
      <c r="F876" s="67">
        <v>4.09</v>
      </c>
      <c r="G876" s="56" t="s">
        <v>98</v>
      </c>
      <c r="H876" s="58">
        <v>4.09</v>
      </c>
      <c r="I876" s="68">
        <v>1</v>
      </c>
      <c r="J876" s="58">
        <v>4.09</v>
      </c>
    </row>
    <row r="877" spans="1:21" ht="14.25">
      <c r="A877" s="64"/>
      <c r="B877" s="65"/>
      <c r="C877" s="65" t="s">
        <v>90</v>
      </c>
      <c r="D877" s="66" t="s">
        <v>91</v>
      </c>
      <c r="E877" s="45">
        <v>128</v>
      </c>
      <c r="F877" s="67"/>
      <c r="G877" s="56"/>
      <c r="H877" s="58">
        <v>24.29</v>
      </c>
      <c r="I877" s="68">
        <v>128</v>
      </c>
      <c r="J877" s="58">
        <v>24.29</v>
      </c>
    </row>
    <row r="878" spans="1:21" ht="14.25">
      <c r="A878" s="64"/>
      <c r="B878" s="65"/>
      <c r="C878" s="65" t="s">
        <v>92</v>
      </c>
      <c r="D878" s="66" t="s">
        <v>91</v>
      </c>
      <c r="E878" s="45">
        <v>83</v>
      </c>
      <c r="F878" s="67"/>
      <c r="G878" s="56"/>
      <c r="H878" s="58">
        <v>15.75</v>
      </c>
      <c r="I878" s="68">
        <v>83</v>
      </c>
      <c r="J878" s="58">
        <v>15.75</v>
      </c>
    </row>
    <row r="879" spans="1:21" ht="28.5">
      <c r="A879" s="69"/>
      <c r="B879" s="70"/>
      <c r="C879" s="70" t="s">
        <v>93</v>
      </c>
      <c r="D879" s="71" t="s">
        <v>94</v>
      </c>
      <c r="E879" s="72">
        <v>1.46</v>
      </c>
      <c r="F879" s="73"/>
      <c r="G879" s="74" t="s">
        <v>943</v>
      </c>
      <c r="H879" s="75">
        <v>2.1155399999999998</v>
      </c>
      <c r="I879" s="76"/>
      <c r="J879" s="75"/>
    </row>
    <row r="880" spans="1:21" ht="15">
      <c r="C880" s="77" t="s">
        <v>95</v>
      </c>
      <c r="G880" s="263">
        <v>66.84</v>
      </c>
      <c r="H880" s="263"/>
      <c r="I880" s="263">
        <v>66.84</v>
      </c>
      <c r="J880" s="263"/>
      <c r="O880" s="79">
        <v>66.84</v>
      </c>
      <c r="P880" s="79">
        <v>66.84</v>
      </c>
    </row>
    <row r="881" spans="1:21" ht="42.75">
      <c r="A881" s="69" t="s">
        <v>1196</v>
      </c>
      <c r="B881" s="70" t="s">
        <v>1075</v>
      </c>
      <c r="C881" s="70" t="s">
        <v>1076</v>
      </c>
      <c r="D881" s="71" t="s">
        <v>454</v>
      </c>
      <c r="E881" s="72">
        <v>1</v>
      </c>
      <c r="F881" s="73">
        <v>300.86</v>
      </c>
      <c r="G881" s="74" t="s">
        <v>98</v>
      </c>
      <c r="H881" s="75">
        <v>300.86</v>
      </c>
      <c r="I881" s="76">
        <v>1</v>
      </c>
      <c r="J881" s="75">
        <v>300.86</v>
      </c>
      <c r="R881" s="47">
        <v>0</v>
      </c>
      <c r="S881" s="47">
        <v>0</v>
      </c>
      <c r="T881" s="47">
        <v>0</v>
      </c>
      <c r="U881" s="47">
        <v>0</v>
      </c>
    </row>
    <row r="882" spans="1:21" ht="15">
      <c r="C882" s="77" t="s">
        <v>95</v>
      </c>
      <c r="G882" s="263">
        <v>300.86</v>
      </c>
      <c r="H882" s="263"/>
      <c r="I882" s="263">
        <v>300.86</v>
      </c>
      <c r="J882" s="263"/>
      <c r="O882" s="47">
        <v>300.86</v>
      </c>
      <c r="P882" s="47">
        <v>300.86</v>
      </c>
    </row>
    <row r="883" spans="1:21" ht="28.5">
      <c r="A883" s="64" t="s">
        <v>1197</v>
      </c>
      <c r="B883" s="65" t="s">
        <v>1198</v>
      </c>
      <c r="C883" s="65" t="s">
        <v>1199</v>
      </c>
      <c r="D883" s="66" t="s">
        <v>948</v>
      </c>
      <c r="E883" s="45">
        <v>2</v>
      </c>
      <c r="F883" s="67"/>
      <c r="G883" s="56"/>
      <c r="H883" s="58"/>
      <c r="I883" s="68" t="s">
        <v>98</v>
      </c>
      <c r="J883" s="58"/>
      <c r="R883" s="47">
        <v>33.869999999999997</v>
      </c>
      <c r="S883" s="47">
        <v>33.869999999999997</v>
      </c>
      <c r="T883" s="47">
        <v>21.96</v>
      </c>
      <c r="U883" s="47">
        <v>21.96</v>
      </c>
    </row>
    <row r="884" spans="1:21" ht="28.5">
      <c r="A884" s="64"/>
      <c r="B884" s="65"/>
      <c r="C884" s="65" t="s">
        <v>88</v>
      </c>
      <c r="D884" s="66"/>
      <c r="E884" s="45"/>
      <c r="F884" s="67">
        <v>9.1300000000000008</v>
      </c>
      <c r="G884" s="56" t="s">
        <v>943</v>
      </c>
      <c r="H884" s="58">
        <v>26.46</v>
      </c>
      <c r="I884" s="68">
        <v>1</v>
      </c>
      <c r="J884" s="58">
        <v>26.46</v>
      </c>
      <c r="Q884" s="47">
        <v>26.46</v>
      </c>
    </row>
    <row r="885" spans="1:21" ht="28.5">
      <c r="A885" s="64"/>
      <c r="B885" s="65"/>
      <c r="C885" s="65" t="s">
        <v>89</v>
      </c>
      <c r="D885" s="66"/>
      <c r="E885" s="45"/>
      <c r="F885" s="67">
        <v>1.68</v>
      </c>
      <c r="G885" s="56" t="s">
        <v>944</v>
      </c>
      <c r="H885" s="58">
        <v>5.29</v>
      </c>
      <c r="I885" s="68">
        <v>1</v>
      </c>
      <c r="J885" s="58">
        <v>5.29</v>
      </c>
    </row>
    <row r="886" spans="1:21" ht="14.25">
      <c r="A886" s="64"/>
      <c r="B886" s="65"/>
      <c r="C886" s="65" t="s">
        <v>97</v>
      </c>
      <c r="D886" s="66"/>
      <c r="E886" s="45"/>
      <c r="F886" s="67">
        <v>7.49</v>
      </c>
      <c r="G886" s="56" t="s">
        <v>98</v>
      </c>
      <c r="H886" s="58">
        <v>14.98</v>
      </c>
      <c r="I886" s="68">
        <v>1</v>
      </c>
      <c r="J886" s="58">
        <v>14.98</v>
      </c>
    </row>
    <row r="887" spans="1:21" ht="14.25">
      <c r="A887" s="64"/>
      <c r="B887" s="65"/>
      <c r="C887" s="65" t="s">
        <v>90</v>
      </c>
      <c r="D887" s="66" t="s">
        <v>91</v>
      </c>
      <c r="E887" s="45">
        <v>128</v>
      </c>
      <c r="F887" s="67"/>
      <c r="G887" s="56"/>
      <c r="H887" s="58">
        <v>33.869999999999997</v>
      </c>
      <c r="I887" s="68">
        <v>128</v>
      </c>
      <c r="J887" s="58">
        <v>33.869999999999997</v>
      </c>
    </row>
    <row r="888" spans="1:21" ht="14.25">
      <c r="A888" s="64"/>
      <c r="B888" s="65"/>
      <c r="C888" s="65" t="s">
        <v>92</v>
      </c>
      <c r="D888" s="66" t="s">
        <v>91</v>
      </c>
      <c r="E888" s="45">
        <v>83</v>
      </c>
      <c r="F888" s="67"/>
      <c r="G888" s="56"/>
      <c r="H888" s="58">
        <v>21.96</v>
      </c>
      <c r="I888" s="68">
        <v>83</v>
      </c>
      <c r="J888" s="58">
        <v>21.96</v>
      </c>
    </row>
    <row r="889" spans="1:21" ht="28.5">
      <c r="A889" s="69"/>
      <c r="B889" s="70"/>
      <c r="C889" s="70" t="s">
        <v>93</v>
      </c>
      <c r="D889" s="71" t="s">
        <v>94</v>
      </c>
      <c r="E889" s="72">
        <v>1.03</v>
      </c>
      <c r="F889" s="73"/>
      <c r="G889" s="74" t="s">
        <v>943</v>
      </c>
      <c r="H889" s="75">
        <v>2.9849399999999995</v>
      </c>
      <c r="I889" s="76"/>
      <c r="J889" s="75"/>
    </row>
    <row r="890" spans="1:21" ht="15">
      <c r="C890" s="77" t="s">
        <v>95</v>
      </c>
      <c r="G890" s="263">
        <v>102.56</v>
      </c>
      <c r="H890" s="263"/>
      <c r="I890" s="263">
        <v>102.56</v>
      </c>
      <c r="J890" s="263"/>
      <c r="O890" s="79">
        <v>102.56</v>
      </c>
      <c r="P890" s="79">
        <v>102.56</v>
      </c>
    </row>
    <row r="891" spans="1:21" ht="57">
      <c r="A891" s="69" t="s">
        <v>1200</v>
      </c>
      <c r="B891" s="70" t="s">
        <v>1201</v>
      </c>
      <c r="C891" s="70" t="s">
        <v>1202</v>
      </c>
      <c r="D891" s="71" t="s">
        <v>454</v>
      </c>
      <c r="E891" s="72">
        <v>2</v>
      </c>
      <c r="F891" s="73">
        <v>444.6</v>
      </c>
      <c r="G891" s="74" t="s">
        <v>98</v>
      </c>
      <c r="H891" s="75">
        <v>889.2</v>
      </c>
      <c r="I891" s="76">
        <v>1</v>
      </c>
      <c r="J891" s="75">
        <v>889.2</v>
      </c>
      <c r="R891" s="47">
        <v>0</v>
      </c>
      <c r="S891" s="47">
        <v>0</v>
      </c>
      <c r="T891" s="47">
        <v>0</v>
      </c>
      <c r="U891" s="47">
        <v>0</v>
      </c>
    </row>
    <row r="892" spans="1:21" ht="15">
      <c r="C892" s="77" t="s">
        <v>95</v>
      </c>
      <c r="G892" s="263">
        <v>889.2</v>
      </c>
      <c r="H892" s="263"/>
      <c r="I892" s="263">
        <v>889.2</v>
      </c>
      <c r="J892" s="263"/>
      <c r="O892" s="47">
        <v>889.2</v>
      </c>
      <c r="P892" s="47">
        <v>889.2</v>
      </c>
    </row>
    <row r="893" spans="1:21" ht="57">
      <c r="A893" s="64" t="s">
        <v>1203</v>
      </c>
      <c r="B893" s="65" t="s">
        <v>1155</v>
      </c>
      <c r="C893" s="65" t="s">
        <v>1156</v>
      </c>
      <c r="D893" s="66" t="s">
        <v>948</v>
      </c>
      <c r="E893" s="45">
        <v>1</v>
      </c>
      <c r="F893" s="67"/>
      <c r="G893" s="56"/>
      <c r="H893" s="58"/>
      <c r="I893" s="68" t="s">
        <v>98</v>
      </c>
      <c r="J893" s="58"/>
      <c r="R893" s="47">
        <v>127.27</v>
      </c>
      <c r="S893" s="47">
        <v>127.27</v>
      </c>
      <c r="T893" s="47">
        <v>82.53</v>
      </c>
      <c r="U893" s="47">
        <v>82.53</v>
      </c>
    </row>
    <row r="894" spans="1:21" ht="28.5">
      <c r="A894" s="64"/>
      <c r="B894" s="65"/>
      <c r="C894" s="65" t="s">
        <v>88</v>
      </c>
      <c r="D894" s="66"/>
      <c r="E894" s="45"/>
      <c r="F894" s="67">
        <v>68.17</v>
      </c>
      <c r="G894" s="56" t="s">
        <v>943</v>
      </c>
      <c r="H894" s="58">
        <v>98.78</v>
      </c>
      <c r="I894" s="68">
        <v>1</v>
      </c>
      <c r="J894" s="58">
        <v>98.78</v>
      </c>
      <c r="Q894" s="47">
        <v>98.78</v>
      </c>
    </row>
    <row r="895" spans="1:21" ht="28.5">
      <c r="A895" s="64"/>
      <c r="B895" s="65"/>
      <c r="C895" s="65" t="s">
        <v>89</v>
      </c>
      <c r="D895" s="66"/>
      <c r="E895" s="45"/>
      <c r="F895" s="67">
        <v>13.3</v>
      </c>
      <c r="G895" s="56" t="s">
        <v>944</v>
      </c>
      <c r="H895" s="58">
        <v>20.95</v>
      </c>
      <c r="I895" s="68">
        <v>1</v>
      </c>
      <c r="J895" s="58">
        <v>20.95</v>
      </c>
    </row>
    <row r="896" spans="1:21" ht="28.5">
      <c r="A896" s="64"/>
      <c r="B896" s="65"/>
      <c r="C896" s="65" t="s">
        <v>96</v>
      </c>
      <c r="D896" s="66"/>
      <c r="E896" s="45"/>
      <c r="F896" s="67">
        <v>0.41</v>
      </c>
      <c r="G896" s="56" t="s">
        <v>944</v>
      </c>
      <c r="H896" s="80">
        <v>0.65</v>
      </c>
      <c r="I896" s="68">
        <v>1</v>
      </c>
      <c r="J896" s="80">
        <v>0.65</v>
      </c>
      <c r="Q896" s="47">
        <v>0.65</v>
      </c>
    </row>
    <row r="897" spans="1:21" ht="14.25">
      <c r="A897" s="64"/>
      <c r="B897" s="65"/>
      <c r="C897" s="65" t="s">
        <v>97</v>
      </c>
      <c r="D897" s="66"/>
      <c r="E897" s="45"/>
      <c r="F897" s="67">
        <v>211.23</v>
      </c>
      <c r="G897" s="56" t="s">
        <v>98</v>
      </c>
      <c r="H897" s="58">
        <v>211.23</v>
      </c>
      <c r="I897" s="68">
        <v>1</v>
      </c>
      <c r="J897" s="58">
        <v>211.23</v>
      </c>
    </row>
    <row r="898" spans="1:21" ht="14.25">
      <c r="A898" s="64"/>
      <c r="B898" s="65"/>
      <c r="C898" s="65" t="s">
        <v>90</v>
      </c>
      <c r="D898" s="66" t="s">
        <v>91</v>
      </c>
      <c r="E898" s="45">
        <v>128</v>
      </c>
      <c r="F898" s="67"/>
      <c r="G898" s="56"/>
      <c r="H898" s="58">
        <v>127.27</v>
      </c>
      <c r="I898" s="68">
        <v>128</v>
      </c>
      <c r="J898" s="58">
        <v>127.27</v>
      </c>
    </row>
    <row r="899" spans="1:21" ht="14.25">
      <c r="A899" s="64"/>
      <c r="B899" s="65"/>
      <c r="C899" s="65" t="s">
        <v>92</v>
      </c>
      <c r="D899" s="66" t="s">
        <v>91</v>
      </c>
      <c r="E899" s="45">
        <v>83</v>
      </c>
      <c r="F899" s="67"/>
      <c r="G899" s="56"/>
      <c r="H899" s="58">
        <v>82.53</v>
      </c>
      <c r="I899" s="68">
        <v>83</v>
      </c>
      <c r="J899" s="58">
        <v>82.53</v>
      </c>
    </row>
    <row r="900" spans="1:21" ht="28.5">
      <c r="A900" s="69"/>
      <c r="B900" s="70"/>
      <c r="C900" s="70" t="s">
        <v>93</v>
      </c>
      <c r="D900" s="71" t="s">
        <v>94</v>
      </c>
      <c r="E900" s="72">
        <v>7.8</v>
      </c>
      <c r="F900" s="73"/>
      <c r="G900" s="74" t="s">
        <v>943</v>
      </c>
      <c r="H900" s="75">
        <v>11.302199999999997</v>
      </c>
      <c r="I900" s="76"/>
      <c r="J900" s="75"/>
    </row>
    <row r="901" spans="1:21" ht="15">
      <c r="C901" s="77" t="s">
        <v>95</v>
      </c>
      <c r="G901" s="263">
        <v>540.76</v>
      </c>
      <c r="H901" s="263"/>
      <c r="I901" s="263">
        <v>540.76</v>
      </c>
      <c r="J901" s="263"/>
      <c r="O901" s="79">
        <v>540.76</v>
      </c>
      <c r="P901" s="79">
        <v>540.76</v>
      </c>
    </row>
    <row r="902" spans="1:21" ht="68.25">
      <c r="A902" s="69" t="s">
        <v>1204</v>
      </c>
      <c r="B902" s="70" t="s">
        <v>432</v>
      </c>
      <c r="C902" s="70" t="s">
        <v>194</v>
      </c>
      <c r="D902" s="71" t="s">
        <v>454</v>
      </c>
      <c r="E902" s="72">
        <v>1</v>
      </c>
      <c r="F902" s="73">
        <v>1686.6</v>
      </c>
      <c r="G902" s="74" t="s">
        <v>98</v>
      </c>
      <c r="H902" s="75">
        <v>1686.6</v>
      </c>
      <c r="I902" s="76">
        <v>1</v>
      </c>
      <c r="J902" s="75">
        <v>1686.6</v>
      </c>
      <c r="R902" s="47">
        <v>0</v>
      </c>
      <c r="S902" s="47">
        <v>0</v>
      </c>
      <c r="T902" s="47">
        <v>0</v>
      </c>
      <c r="U902" s="47">
        <v>0</v>
      </c>
    </row>
    <row r="903" spans="1:21" ht="15">
      <c r="C903" s="77" t="s">
        <v>95</v>
      </c>
      <c r="G903" s="263">
        <v>1686.6</v>
      </c>
      <c r="H903" s="263"/>
      <c r="I903" s="263">
        <v>1686.6</v>
      </c>
      <c r="J903" s="263"/>
      <c r="O903" s="47">
        <v>1686.6</v>
      </c>
      <c r="P903" s="47">
        <v>1686.6</v>
      </c>
    </row>
    <row r="904" spans="1:21" ht="71.25">
      <c r="A904" s="64" t="s">
        <v>1205</v>
      </c>
      <c r="B904" s="65" t="s">
        <v>1038</v>
      </c>
      <c r="C904" s="65" t="s">
        <v>1039</v>
      </c>
      <c r="D904" s="66" t="s">
        <v>1040</v>
      </c>
      <c r="E904" s="45">
        <v>1.85</v>
      </c>
      <c r="F904" s="67"/>
      <c r="G904" s="56"/>
      <c r="H904" s="58"/>
      <c r="I904" s="68" t="s">
        <v>98</v>
      </c>
      <c r="J904" s="58"/>
      <c r="R904" s="47">
        <v>168.93</v>
      </c>
      <c r="S904" s="47">
        <v>168.93</v>
      </c>
      <c r="T904" s="47">
        <v>118.25</v>
      </c>
      <c r="U904" s="47">
        <v>118.25</v>
      </c>
    </row>
    <row r="905" spans="1:21" ht="14.25">
      <c r="A905" s="64"/>
      <c r="B905" s="65"/>
      <c r="C905" s="65" t="s">
        <v>88</v>
      </c>
      <c r="D905" s="66"/>
      <c r="E905" s="45"/>
      <c r="F905" s="67">
        <v>66.17</v>
      </c>
      <c r="G905" s="56" t="s">
        <v>961</v>
      </c>
      <c r="H905" s="58">
        <v>168.93</v>
      </c>
      <c r="I905" s="68">
        <v>1</v>
      </c>
      <c r="J905" s="58">
        <v>168.93</v>
      </c>
      <c r="Q905" s="47">
        <v>168.93</v>
      </c>
    </row>
    <row r="906" spans="1:21" ht="14.25">
      <c r="A906" s="64"/>
      <c r="B906" s="65"/>
      <c r="C906" s="65" t="s">
        <v>89</v>
      </c>
      <c r="D906" s="66"/>
      <c r="E906" s="45"/>
      <c r="F906" s="67">
        <v>37.479999999999997</v>
      </c>
      <c r="G906" s="56" t="s">
        <v>962</v>
      </c>
      <c r="H906" s="58">
        <v>104.01</v>
      </c>
      <c r="I906" s="68">
        <v>1</v>
      </c>
      <c r="J906" s="58">
        <v>104.01</v>
      </c>
    </row>
    <row r="907" spans="1:21" ht="14.25">
      <c r="A907" s="64"/>
      <c r="B907" s="65"/>
      <c r="C907" s="65" t="s">
        <v>97</v>
      </c>
      <c r="D907" s="66"/>
      <c r="E907" s="45"/>
      <c r="F907" s="67">
        <v>4876.58</v>
      </c>
      <c r="G907" s="56" t="s">
        <v>98</v>
      </c>
      <c r="H907" s="58">
        <v>9021.67</v>
      </c>
      <c r="I907" s="68">
        <v>1</v>
      </c>
      <c r="J907" s="58">
        <v>9021.67</v>
      </c>
    </row>
    <row r="908" spans="1:21" ht="42.75">
      <c r="A908" s="64" t="s">
        <v>1206</v>
      </c>
      <c r="B908" s="65" t="s">
        <v>1042</v>
      </c>
      <c r="C908" s="65" t="s">
        <v>1043</v>
      </c>
      <c r="D908" s="66" t="s">
        <v>21</v>
      </c>
      <c r="E908" s="45">
        <v>-20.350000000000001</v>
      </c>
      <c r="F908" s="67">
        <v>365</v>
      </c>
      <c r="G908" s="84" t="s">
        <v>98</v>
      </c>
      <c r="H908" s="58">
        <v>-7427.75</v>
      </c>
      <c r="I908" s="68">
        <v>1</v>
      </c>
      <c r="J908" s="58">
        <v>-7427.75</v>
      </c>
      <c r="R908" s="47">
        <v>0</v>
      </c>
      <c r="S908" s="47">
        <v>0</v>
      </c>
      <c r="T908" s="47">
        <v>0</v>
      </c>
      <c r="U908" s="47">
        <v>0</v>
      </c>
    </row>
    <row r="909" spans="1:21" ht="14.25">
      <c r="A909" s="64" t="s">
        <v>1207</v>
      </c>
      <c r="B909" s="65" t="s">
        <v>1045</v>
      </c>
      <c r="C909" s="65" t="s">
        <v>1046</v>
      </c>
      <c r="D909" s="66" t="s">
        <v>554</v>
      </c>
      <c r="E909" s="45">
        <v>-4.625</v>
      </c>
      <c r="F909" s="67">
        <v>269.51</v>
      </c>
      <c r="G909" s="84" t="s">
        <v>98</v>
      </c>
      <c r="H909" s="58">
        <v>-1246.48</v>
      </c>
      <c r="I909" s="68">
        <v>1</v>
      </c>
      <c r="J909" s="58">
        <v>-1246.48</v>
      </c>
      <c r="R909" s="47">
        <v>0</v>
      </c>
      <c r="S909" s="47">
        <v>0</v>
      </c>
      <c r="T909" s="47">
        <v>0</v>
      </c>
      <c r="U909" s="47">
        <v>0</v>
      </c>
    </row>
    <row r="910" spans="1:21" ht="14.25">
      <c r="A910" s="64"/>
      <c r="B910" s="65"/>
      <c r="C910" s="65" t="s">
        <v>90</v>
      </c>
      <c r="D910" s="66" t="s">
        <v>91</v>
      </c>
      <c r="E910" s="45">
        <v>100</v>
      </c>
      <c r="F910" s="67"/>
      <c r="G910" s="56"/>
      <c r="H910" s="58">
        <v>168.93</v>
      </c>
      <c r="I910" s="68">
        <v>100</v>
      </c>
      <c r="J910" s="58">
        <v>168.93</v>
      </c>
    </row>
    <row r="911" spans="1:21" ht="14.25">
      <c r="A911" s="64"/>
      <c r="B911" s="65"/>
      <c r="C911" s="65" t="s">
        <v>92</v>
      </c>
      <c r="D911" s="66" t="s">
        <v>91</v>
      </c>
      <c r="E911" s="45">
        <v>70</v>
      </c>
      <c r="F911" s="67"/>
      <c r="G911" s="56"/>
      <c r="H911" s="58">
        <v>118.25</v>
      </c>
      <c r="I911" s="68">
        <v>70</v>
      </c>
      <c r="J911" s="58">
        <v>118.25</v>
      </c>
    </row>
    <row r="912" spans="1:21" ht="14.25">
      <c r="A912" s="69"/>
      <c r="B912" s="70"/>
      <c r="C912" s="70" t="s">
        <v>93</v>
      </c>
      <c r="D912" s="71" t="s">
        <v>94</v>
      </c>
      <c r="E912" s="72">
        <v>6.67</v>
      </c>
      <c r="F912" s="73"/>
      <c r="G912" s="74" t="s">
        <v>961</v>
      </c>
      <c r="H912" s="75">
        <v>17.028510000000001</v>
      </c>
      <c r="I912" s="76"/>
      <c r="J912" s="75"/>
    </row>
    <row r="913" spans="1:32" ht="15">
      <c r="C913" s="77" t="s">
        <v>95</v>
      </c>
      <c r="G913" s="263">
        <v>907.56000000000131</v>
      </c>
      <c r="H913" s="263"/>
      <c r="I913" s="263">
        <v>907.56000000000131</v>
      </c>
      <c r="J913" s="263"/>
      <c r="O913" s="79">
        <v>907.56000000000131</v>
      </c>
      <c r="P913" s="79">
        <v>907.56000000000131</v>
      </c>
    </row>
    <row r="914" spans="1:32" ht="28.5">
      <c r="A914" s="69" t="s">
        <v>1208</v>
      </c>
      <c r="B914" s="70" t="s">
        <v>1047</v>
      </c>
      <c r="C914" s="70" t="s">
        <v>1048</v>
      </c>
      <c r="D914" s="71" t="s">
        <v>21</v>
      </c>
      <c r="E914" s="72">
        <v>18.5</v>
      </c>
      <c r="F914" s="73">
        <v>352.02</v>
      </c>
      <c r="G914" s="74" t="s">
        <v>98</v>
      </c>
      <c r="H914" s="75">
        <v>6512.37</v>
      </c>
      <c r="I914" s="76">
        <v>1</v>
      </c>
      <c r="J914" s="75">
        <v>6512.37</v>
      </c>
      <c r="R914" s="47">
        <v>0</v>
      </c>
      <c r="S914" s="47">
        <v>0</v>
      </c>
      <c r="T914" s="47">
        <v>0</v>
      </c>
      <c r="U914" s="47">
        <v>0</v>
      </c>
    </row>
    <row r="915" spans="1:32" ht="15">
      <c r="C915" s="77" t="s">
        <v>95</v>
      </c>
      <c r="G915" s="263">
        <v>6512.37</v>
      </c>
      <c r="H915" s="263"/>
      <c r="I915" s="263">
        <v>6512.37</v>
      </c>
      <c r="J915" s="263"/>
      <c r="O915" s="47">
        <v>6512.37</v>
      </c>
      <c r="P915" s="47">
        <v>6512.37</v>
      </c>
    </row>
    <row r="917" spans="1:32" ht="15">
      <c r="A917" s="261" t="s">
        <v>1209</v>
      </c>
      <c r="B917" s="261"/>
      <c r="C917" s="261"/>
      <c r="D917" s="261"/>
      <c r="E917" s="261"/>
      <c r="F917" s="261"/>
      <c r="G917" s="263">
        <v>34907.54</v>
      </c>
      <c r="H917" s="263"/>
      <c r="I917" s="263">
        <v>34907.54</v>
      </c>
      <c r="J917" s="263"/>
      <c r="AF917" s="85" t="s">
        <v>1209</v>
      </c>
    </row>
    <row r="921" spans="1:32" ht="16.5">
      <c r="A921" s="264" t="s">
        <v>1210</v>
      </c>
      <c r="B921" s="264"/>
      <c r="C921" s="264"/>
      <c r="D921" s="264"/>
      <c r="E921" s="264"/>
      <c r="F921" s="264"/>
      <c r="G921" s="264"/>
      <c r="H921" s="264"/>
      <c r="I921" s="264"/>
      <c r="J921" s="264"/>
      <c r="AE921" s="63" t="s">
        <v>1210</v>
      </c>
    </row>
    <row r="922" spans="1:32" ht="57">
      <c r="A922" s="64" t="s">
        <v>1211</v>
      </c>
      <c r="B922" s="65" t="s">
        <v>940</v>
      </c>
      <c r="C922" s="65" t="s">
        <v>941</v>
      </c>
      <c r="D922" s="66" t="s">
        <v>942</v>
      </c>
      <c r="E922" s="45">
        <v>1</v>
      </c>
      <c r="F922" s="67"/>
      <c r="G922" s="56"/>
      <c r="H922" s="58"/>
      <c r="I922" s="68" t="s">
        <v>98</v>
      </c>
      <c r="J922" s="58"/>
      <c r="R922" s="47">
        <v>1363.67</v>
      </c>
      <c r="S922" s="47">
        <v>1363.67</v>
      </c>
      <c r="T922" s="47">
        <v>884.26</v>
      </c>
      <c r="U922" s="47">
        <v>884.26</v>
      </c>
    </row>
    <row r="923" spans="1:32" ht="28.5">
      <c r="A923" s="64"/>
      <c r="B923" s="65"/>
      <c r="C923" s="65" t="s">
        <v>88</v>
      </c>
      <c r="D923" s="66"/>
      <c r="E923" s="45"/>
      <c r="F923" s="67">
        <v>722.47</v>
      </c>
      <c r="G923" s="56" t="s">
        <v>943</v>
      </c>
      <c r="H923" s="58">
        <v>1046.8599999999999</v>
      </c>
      <c r="I923" s="68">
        <v>1</v>
      </c>
      <c r="J923" s="58">
        <v>1046.8599999999999</v>
      </c>
      <c r="Q923" s="47">
        <v>1046.8599999999999</v>
      </c>
    </row>
    <row r="924" spans="1:32" ht="28.5">
      <c r="A924" s="64"/>
      <c r="B924" s="65"/>
      <c r="C924" s="65" t="s">
        <v>89</v>
      </c>
      <c r="D924" s="66"/>
      <c r="E924" s="45"/>
      <c r="F924" s="67">
        <v>276.41000000000003</v>
      </c>
      <c r="G924" s="56" t="s">
        <v>944</v>
      </c>
      <c r="H924" s="58">
        <v>435.35</v>
      </c>
      <c r="I924" s="68">
        <v>1</v>
      </c>
      <c r="J924" s="58">
        <v>435.35</v>
      </c>
    </row>
    <row r="925" spans="1:32" ht="28.5">
      <c r="A925" s="64"/>
      <c r="B925" s="65"/>
      <c r="C925" s="65" t="s">
        <v>96</v>
      </c>
      <c r="D925" s="66"/>
      <c r="E925" s="45"/>
      <c r="F925" s="67">
        <v>11.75</v>
      </c>
      <c r="G925" s="56" t="s">
        <v>944</v>
      </c>
      <c r="H925" s="80">
        <v>18.510000000000002</v>
      </c>
      <c r="I925" s="68">
        <v>1</v>
      </c>
      <c r="J925" s="80">
        <v>18.510000000000002</v>
      </c>
      <c r="Q925" s="47">
        <v>18.510000000000002</v>
      </c>
    </row>
    <row r="926" spans="1:32" ht="14.25">
      <c r="A926" s="64"/>
      <c r="B926" s="65"/>
      <c r="C926" s="65" t="s">
        <v>97</v>
      </c>
      <c r="D926" s="66"/>
      <c r="E926" s="45"/>
      <c r="F926" s="67">
        <v>375.13</v>
      </c>
      <c r="G926" s="56" t="s">
        <v>98</v>
      </c>
      <c r="H926" s="58">
        <v>375.13</v>
      </c>
      <c r="I926" s="68">
        <v>1</v>
      </c>
      <c r="J926" s="58">
        <v>375.13</v>
      </c>
    </row>
    <row r="927" spans="1:32" ht="14.25">
      <c r="A927" s="64"/>
      <c r="B927" s="65"/>
      <c r="C927" s="65" t="s">
        <v>90</v>
      </c>
      <c r="D927" s="66" t="s">
        <v>91</v>
      </c>
      <c r="E927" s="45">
        <v>128</v>
      </c>
      <c r="F927" s="67"/>
      <c r="G927" s="56"/>
      <c r="H927" s="58">
        <v>1363.67</v>
      </c>
      <c r="I927" s="68">
        <v>128</v>
      </c>
      <c r="J927" s="58">
        <v>1363.67</v>
      </c>
    </row>
    <row r="928" spans="1:32" ht="14.25">
      <c r="A928" s="64"/>
      <c r="B928" s="65"/>
      <c r="C928" s="65" t="s">
        <v>92</v>
      </c>
      <c r="D928" s="66" t="s">
        <v>91</v>
      </c>
      <c r="E928" s="45">
        <v>83</v>
      </c>
      <c r="F928" s="67"/>
      <c r="G928" s="56"/>
      <c r="H928" s="58">
        <v>884.26</v>
      </c>
      <c r="I928" s="68">
        <v>83</v>
      </c>
      <c r="J928" s="58">
        <v>884.26</v>
      </c>
    </row>
    <row r="929" spans="1:21" ht="28.5">
      <c r="A929" s="69"/>
      <c r="B929" s="70"/>
      <c r="C929" s="70" t="s">
        <v>93</v>
      </c>
      <c r="D929" s="71" t="s">
        <v>94</v>
      </c>
      <c r="E929" s="72">
        <v>78.7</v>
      </c>
      <c r="F929" s="73"/>
      <c r="G929" s="74" t="s">
        <v>943</v>
      </c>
      <c r="H929" s="75">
        <v>114.0363</v>
      </c>
      <c r="I929" s="76"/>
      <c r="J929" s="75"/>
    </row>
    <row r="930" spans="1:21" ht="15">
      <c r="C930" s="77" t="s">
        <v>95</v>
      </c>
      <c r="G930" s="263">
        <v>4105.2700000000004</v>
      </c>
      <c r="H930" s="263"/>
      <c r="I930" s="263">
        <v>4105.2700000000004</v>
      </c>
      <c r="J930" s="263"/>
      <c r="O930" s="79">
        <v>4105.2700000000004</v>
      </c>
      <c r="P930" s="79">
        <v>4105.2700000000004</v>
      </c>
    </row>
    <row r="931" spans="1:21" ht="96.75">
      <c r="A931" s="69" t="s">
        <v>1212</v>
      </c>
      <c r="B931" s="70" t="s">
        <v>432</v>
      </c>
      <c r="C931" s="70" t="s">
        <v>195</v>
      </c>
      <c r="D931" s="71" t="s">
        <v>945</v>
      </c>
      <c r="E931" s="72">
        <v>1</v>
      </c>
      <c r="F931" s="73">
        <v>533805.87</v>
      </c>
      <c r="G931" s="74" t="s">
        <v>98</v>
      </c>
      <c r="H931" s="75">
        <v>533805.87</v>
      </c>
      <c r="I931" s="76">
        <v>1</v>
      </c>
      <c r="J931" s="75">
        <v>533805.87</v>
      </c>
      <c r="R931" s="47">
        <v>0</v>
      </c>
      <c r="S931" s="47">
        <v>0</v>
      </c>
      <c r="T931" s="47">
        <v>0</v>
      </c>
      <c r="U931" s="47">
        <v>0</v>
      </c>
    </row>
    <row r="932" spans="1:21" ht="15">
      <c r="C932" s="77" t="s">
        <v>95</v>
      </c>
      <c r="G932" s="263">
        <v>533805.87</v>
      </c>
      <c r="H932" s="263"/>
      <c r="I932" s="263">
        <v>533805.87</v>
      </c>
      <c r="J932" s="263"/>
      <c r="O932" s="47">
        <v>533805.87</v>
      </c>
      <c r="P932" s="47">
        <v>533805.87</v>
      </c>
    </row>
    <row r="933" spans="1:21" ht="42.75">
      <c r="A933" s="64" t="s">
        <v>1213</v>
      </c>
      <c r="B933" s="65" t="s">
        <v>1155</v>
      </c>
      <c r="C933" s="65" t="s">
        <v>1214</v>
      </c>
      <c r="D933" s="66" t="s">
        <v>948</v>
      </c>
      <c r="E933" s="45">
        <v>1</v>
      </c>
      <c r="F933" s="67"/>
      <c r="G933" s="56"/>
      <c r="H933" s="58"/>
      <c r="I933" s="68" t="s">
        <v>98</v>
      </c>
      <c r="J933" s="58"/>
      <c r="R933" s="47">
        <v>127.27</v>
      </c>
      <c r="S933" s="47">
        <v>127.27</v>
      </c>
      <c r="T933" s="47">
        <v>82.53</v>
      </c>
      <c r="U933" s="47">
        <v>82.53</v>
      </c>
    </row>
    <row r="934" spans="1:21" ht="28.5">
      <c r="A934" s="64"/>
      <c r="B934" s="65"/>
      <c r="C934" s="65" t="s">
        <v>88</v>
      </c>
      <c r="D934" s="66"/>
      <c r="E934" s="45"/>
      <c r="F934" s="67">
        <v>68.17</v>
      </c>
      <c r="G934" s="56" t="s">
        <v>943</v>
      </c>
      <c r="H934" s="58">
        <v>98.78</v>
      </c>
      <c r="I934" s="68">
        <v>1</v>
      </c>
      <c r="J934" s="58">
        <v>98.78</v>
      </c>
      <c r="Q934" s="47">
        <v>98.78</v>
      </c>
    </row>
    <row r="935" spans="1:21" ht="28.5">
      <c r="A935" s="64"/>
      <c r="B935" s="65"/>
      <c r="C935" s="65" t="s">
        <v>89</v>
      </c>
      <c r="D935" s="66"/>
      <c r="E935" s="45"/>
      <c r="F935" s="67">
        <v>13.3</v>
      </c>
      <c r="G935" s="56" t="s">
        <v>944</v>
      </c>
      <c r="H935" s="58">
        <v>20.95</v>
      </c>
      <c r="I935" s="68">
        <v>1</v>
      </c>
      <c r="J935" s="58">
        <v>20.95</v>
      </c>
    </row>
    <row r="936" spans="1:21" ht="28.5">
      <c r="A936" s="64"/>
      <c r="B936" s="65"/>
      <c r="C936" s="65" t="s">
        <v>96</v>
      </c>
      <c r="D936" s="66"/>
      <c r="E936" s="45"/>
      <c r="F936" s="67">
        <v>0.41</v>
      </c>
      <c r="G936" s="56" t="s">
        <v>944</v>
      </c>
      <c r="H936" s="80">
        <v>0.65</v>
      </c>
      <c r="I936" s="68">
        <v>1</v>
      </c>
      <c r="J936" s="80">
        <v>0.65</v>
      </c>
      <c r="Q936" s="47">
        <v>0.65</v>
      </c>
    </row>
    <row r="937" spans="1:21" ht="14.25">
      <c r="A937" s="64"/>
      <c r="B937" s="65"/>
      <c r="C937" s="65" t="s">
        <v>97</v>
      </c>
      <c r="D937" s="66"/>
      <c r="E937" s="45"/>
      <c r="F937" s="67">
        <v>211.23</v>
      </c>
      <c r="G937" s="56" t="s">
        <v>98</v>
      </c>
      <c r="H937" s="58">
        <v>211.23</v>
      </c>
      <c r="I937" s="68">
        <v>1</v>
      </c>
      <c r="J937" s="58">
        <v>211.23</v>
      </c>
    </row>
    <row r="938" spans="1:21" ht="14.25">
      <c r="A938" s="64"/>
      <c r="B938" s="65"/>
      <c r="C938" s="65" t="s">
        <v>90</v>
      </c>
      <c r="D938" s="66" t="s">
        <v>91</v>
      </c>
      <c r="E938" s="45">
        <v>128</v>
      </c>
      <c r="F938" s="67"/>
      <c r="G938" s="56"/>
      <c r="H938" s="58">
        <v>127.27</v>
      </c>
      <c r="I938" s="68">
        <v>128</v>
      </c>
      <c r="J938" s="58">
        <v>127.27</v>
      </c>
    </row>
    <row r="939" spans="1:21" ht="14.25">
      <c r="A939" s="64"/>
      <c r="B939" s="65"/>
      <c r="C939" s="65" t="s">
        <v>92</v>
      </c>
      <c r="D939" s="66" t="s">
        <v>91</v>
      </c>
      <c r="E939" s="45">
        <v>83</v>
      </c>
      <c r="F939" s="67"/>
      <c r="G939" s="56"/>
      <c r="H939" s="58">
        <v>82.53</v>
      </c>
      <c r="I939" s="68">
        <v>83</v>
      </c>
      <c r="J939" s="58">
        <v>82.53</v>
      </c>
    </row>
    <row r="940" spans="1:21" ht="28.5">
      <c r="A940" s="69"/>
      <c r="B940" s="70"/>
      <c r="C940" s="70" t="s">
        <v>93</v>
      </c>
      <c r="D940" s="71" t="s">
        <v>94</v>
      </c>
      <c r="E940" s="72">
        <v>7.8</v>
      </c>
      <c r="F940" s="73"/>
      <c r="G940" s="74" t="s">
        <v>943</v>
      </c>
      <c r="H940" s="75">
        <v>11.302199999999997</v>
      </c>
      <c r="I940" s="76"/>
      <c r="J940" s="75"/>
    </row>
    <row r="941" spans="1:21" ht="15">
      <c r="C941" s="77" t="s">
        <v>95</v>
      </c>
      <c r="G941" s="263">
        <v>540.76</v>
      </c>
      <c r="H941" s="263"/>
      <c r="I941" s="263">
        <v>540.76</v>
      </c>
      <c r="J941" s="263"/>
      <c r="O941" s="79">
        <v>540.76</v>
      </c>
      <c r="P941" s="79">
        <v>540.76</v>
      </c>
    </row>
    <row r="942" spans="1:21" ht="57">
      <c r="A942" s="69" t="s">
        <v>1215</v>
      </c>
      <c r="B942" s="70" t="s">
        <v>1216</v>
      </c>
      <c r="C942" s="70" t="s">
        <v>1217</v>
      </c>
      <c r="D942" s="71" t="s">
        <v>454</v>
      </c>
      <c r="E942" s="72">
        <v>1</v>
      </c>
      <c r="F942" s="73">
        <v>5461.73</v>
      </c>
      <c r="G942" s="74" t="s">
        <v>98</v>
      </c>
      <c r="H942" s="75">
        <v>5461.73</v>
      </c>
      <c r="I942" s="76">
        <v>1</v>
      </c>
      <c r="J942" s="75">
        <v>5461.73</v>
      </c>
      <c r="R942" s="47">
        <v>0</v>
      </c>
      <c r="S942" s="47">
        <v>0</v>
      </c>
      <c r="T942" s="47">
        <v>0</v>
      </c>
      <c r="U942" s="47">
        <v>0</v>
      </c>
    </row>
    <row r="943" spans="1:21" ht="15">
      <c r="C943" s="77" t="s">
        <v>95</v>
      </c>
      <c r="G943" s="263">
        <v>5461.73</v>
      </c>
      <c r="H943" s="263"/>
      <c r="I943" s="263">
        <v>5461.73</v>
      </c>
      <c r="J943" s="263"/>
      <c r="O943" s="47">
        <v>5461.73</v>
      </c>
      <c r="P943" s="47">
        <v>5461.73</v>
      </c>
    </row>
    <row r="944" spans="1:21" ht="42.75">
      <c r="A944" s="64" t="s">
        <v>1218</v>
      </c>
      <c r="B944" s="65" t="s">
        <v>951</v>
      </c>
      <c r="C944" s="65" t="s">
        <v>952</v>
      </c>
      <c r="D944" s="66" t="s">
        <v>460</v>
      </c>
      <c r="E944" s="45">
        <v>1</v>
      </c>
      <c r="F944" s="67"/>
      <c r="G944" s="56"/>
      <c r="H944" s="58"/>
      <c r="I944" s="68" t="s">
        <v>98</v>
      </c>
      <c r="J944" s="58"/>
      <c r="R944" s="47">
        <v>29.91</v>
      </c>
      <c r="S944" s="47">
        <v>29.91</v>
      </c>
      <c r="T944" s="47">
        <v>19.399999999999999</v>
      </c>
      <c r="U944" s="47">
        <v>19.399999999999999</v>
      </c>
    </row>
    <row r="945" spans="1:21" ht="28.5">
      <c r="A945" s="64"/>
      <c r="B945" s="65"/>
      <c r="C945" s="65" t="s">
        <v>88</v>
      </c>
      <c r="D945" s="66"/>
      <c r="E945" s="45"/>
      <c r="F945" s="67">
        <v>16.13</v>
      </c>
      <c r="G945" s="56" t="s">
        <v>943</v>
      </c>
      <c r="H945" s="58">
        <v>23.37</v>
      </c>
      <c r="I945" s="68">
        <v>1</v>
      </c>
      <c r="J945" s="58">
        <v>23.37</v>
      </c>
      <c r="Q945" s="47">
        <v>23.37</v>
      </c>
    </row>
    <row r="946" spans="1:21" ht="28.5">
      <c r="A946" s="64"/>
      <c r="B946" s="65"/>
      <c r="C946" s="65" t="s">
        <v>89</v>
      </c>
      <c r="D946" s="66"/>
      <c r="E946" s="45"/>
      <c r="F946" s="67">
        <v>3.18</v>
      </c>
      <c r="G946" s="56" t="s">
        <v>944</v>
      </c>
      <c r="H946" s="58">
        <v>5.01</v>
      </c>
      <c r="I946" s="68">
        <v>1</v>
      </c>
      <c r="J946" s="58">
        <v>5.01</v>
      </c>
    </row>
    <row r="947" spans="1:21" ht="14.25">
      <c r="A947" s="64"/>
      <c r="B947" s="65"/>
      <c r="C947" s="65" t="s">
        <v>97</v>
      </c>
      <c r="D947" s="66"/>
      <c r="E947" s="45"/>
      <c r="F947" s="67">
        <v>11.62</v>
      </c>
      <c r="G947" s="56" t="s">
        <v>98</v>
      </c>
      <c r="H947" s="58">
        <v>11.62</v>
      </c>
      <c r="I947" s="68">
        <v>1</v>
      </c>
      <c r="J947" s="58">
        <v>11.62</v>
      </c>
    </row>
    <row r="948" spans="1:21" ht="14.25">
      <c r="A948" s="64"/>
      <c r="B948" s="65"/>
      <c r="C948" s="65" t="s">
        <v>90</v>
      </c>
      <c r="D948" s="66" t="s">
        <v>91</v>
      </c>
      <c r="E948" s="45">
        <v>128</v>
      </c>
      <c r="F948" s="67"/>
      <c r="G948" s="56"/>
      <c r="H948" s="58">
        <v>29.91</v>
      </c>
      <c r="I948" s="68">
        <v>128</v>
      </c>
      <c r="J948" s="58">
        <v>29.91</v>
      </c>
    </row>
    <row r="949" spans="1:21" ht="14.25">
      <c r="A949" s="64"/>
      <c r="B949" s="65"/>
      <c r="C949" s="65" t="s">
        <v>92</v>
      </c>
      <c r="D949" s="66" t="s">
        <v>91</v>
      </c>
      <c r="E949" s="45">
        <v>83</v>
      </c>
      <c r="F949" s="67"/>
      <c r="G949" s="56"/>
      <c r="H949" s="58">
        <v>19.399999999999999</v>
      </c>
      <c r="I949" s="68">
        <v>83</v>
      </c>
      <c r="J949" s="58">
        <v>19.399999999999999</v>
      </c>
    </row>
    <row r="950" spans="1:21" ht="28.5">
      <c r="A950" s="69"/>
      <c r="B950" s="70"/>
      <c r="C950" s="70" t="s">
        <v>93</v>
      </c>
      <c r="D950" s="71" t="s">
        <v>94</v>
      </c>
      <c r="E950" s="72">
        <v>1.82</v>
      </c>
      <c r="F950" s="73"/>
      <c r="G950" s="74" t="s">
        <v>943</v>
      </c>
      <c r="H950" s="75">
        <v>2.6371800000000003</v>
      </c>
      <c r="I950" s="76"/>
      <c r="J950" s="75"/>
    </row>
    <row r="951" spans="1:21" ht="15">
      <c r="C951" s="77" t="s">
        <v>95</v>
      </c>
      <c r="G951" s="263">
        <v>89.31</v>
      </c>
      <c r="H951" s="263"/>
      <c r="I951" s="263">
        <v>89.31</v>
      </c>
      <c r="J951" s="263"/>
      <c r="O951" s="79">
        <v>89.31</v>
      </c>
      <c r="P951" s="79">
        <v>89.31</v>
      </c>
    </row>
    <row r="952" spans="1:21" ht="42.75">
      <c r="A952" s="69" t="s">
        <v>1219</v>
      </c>
      <c r="B952" s="70" t="s">
        <v>955</v>
      </c>
      <c r="C952" s="70" t="s">
        <v>956</v>
      </c>
      <c r="D952" s="71" t="s">
        <v>454</v>
      </c>
      <c r="E952" s="72">
        <v>1</v>
      </c>
      <c r="F952" s="73">
        <v>3920.97</v>
      </c>
      <c r="G952" s="74" t="s">
        <v>98</v>
      </c>
      <c r="H952" s="75">
        <v>3920.97</v>
      </c>
      <c r="I952" s="76">
        <v>1</v>
      </c>
      <c r="J952" s="75">
        <v>3920.97</v>
      </c>
      <c r="R952" s="47">
        <v>0</v>
      </c>
      <c r="S952" s="47">
        <v>0</v>
      </c>
      <c r="T952" s="47">
        <v>0</v>
      </c>
      <c r="U952" s="47">
        <v>0</v>
      </c>
    </row>
    <row r="953" spans="1:21" ht="15">
      <c r="C953" s="77" t="s">
        <v>95</v>
      </c>
      <c r="G953" s="263">
        <v>3920.97</v>
      </c>
      <c r="H953" s="263"/>
      <c r="I953" s="263">
        <v>3920.97</v>
      </c>
      <c r="J953" s="263"/>
      <c r="O953" s="47">
        <v>3920.97</v>
      </c>
      <c r="P953" s="47">
        <v>3920.97</v>
      </c>
    </row>
    <row r="954" spans="1:21" ht="71.25">
      <c r="A954" s="64" t="s">
        <v>1220</v>
      </c>
      <c r="B954" s="65" t="s">
        <v>957</v>
      </c>
      <c r="C954" s="65" t="s">
        <v>1067</v>
      </c>
      <c r="D954" s="66" t="s">
        <v>959</v>
      </c>
      <c r="E954" s="45">
        <v>1.9843999999999999</v>
      </c>
      <c r="F954" s="67"/>
      <c r="G954" s="56"/>
      <c r="H954" s="58"/>
      <c r="I954" s="68" t="s">
        <v>98</v>
      </c>
      <c r="J954" s="58"/>
      <c r="R954" s="47">
        <v>195.87</v>
      </c>
      <c r="S954" s="47">
        <v>195.87</v>
      </c>
      <c r="T954" s="47">
        <v>152.34</v>
      </c>
      <c r="U954" s="47">
        <v>152.34</v>
      </c>
    </row>
    <row r="955" spans="1:21" ht="38.25">
      <c r="C955" s="83" t="s">
        <v>1221</v>
      </c>
    </row>
    <row r="956" spans="1:21" ht="14.25">
      <c r="A956" s="64"/>
      <c r="B956" s="65"/>
      <c r="C956" s="65" t="s">
        <v>88</v>
      </c>
      <c r="D956" s="66"/>
      <c r="E956" s="45"/>
      <c r="F956" s="67">
        <v>79.36</v>
      </c>
      <c r="G956" s="56" t="s">
        <v>961</v>
      </c>
      <c r="H956" s="58">
        <v>217.33</v>
      </c>
      <c r="I956" s="68">
        <v>1</v>
      </c>
      <c r="J956" s="58">
        <v>217.33</v>
      </c>
      <c r="Q956" s="47">
        <v>217.33</v>
      </c>
    </row>
    <row r="957" spans="1:21" ht="14.25">
      <c r="A957" s="64"/>
      <c r="B957" s="65"/>
      <c r="C957" s="65" t="s">
        <v>89</v>
      </c>
      <c r="D957" s="66"/>
      <c r="E957" s="45"/>
      <c r="F957" s="67">
        <v>2.66</v>
      </c>
      <c r="G957" s="56" t="s">
        <v>962</v>
      </c>
      <c r="H957" s="58">
        <v>7.92</v>
      </c>
      <c r="I957" s="68">
        <v>1</v>
      </c>
      <c r="J957" s="58">
        <v>7.92</v>
      </c>
    </row>
    <row r="958" spans="1:21" ht="14.25">
      <c r="A958" s="64"/>
      <c r="B958" s="65"/>
      <c r="C958" s="65" t="s">
        <v>96</v>
      </c>
      <c r="D958" s="66"/>
      <c r="E958" s="45"/>
      <c r="F958" s="67">
        <v>0.1</v>
      </c>
      <c r="G958" s="56" t="s">
        <v>962</v>
      </c>
      <c r="H958" s="80">
        <v>0.3</v>
      </c>
      <c r="I958" s="68">
        <v>1</v>
      </c>
      <c r="J958" s="80">
        <v>0.3</v>
      </c>
      <c r="Q958" s="47">
        <v>0.3</v>
      </c>
    </row>
    <row r="959" spans="1:21" ht="14.25">
      <c r="A959" s="64"/>
      <c r="B959" s="65"/>
      <c r="C959" s="65" t="s">
        <v>97</v>
      </c>
      <c r="D959" s="66"/>
      <c r="E959" s="45"/>
      <c r="F959" s="67">
        <v>152.72999999999999</v>
      </c>
      <c r="G959" s="56" t="s">
        <v>98</v>
      </c>
      <c r="H959" s="58">
        <v>303.08</v>
      </c>
      <c r="I959" s="68">
        <v>1</v>
      </c>
      <c r="J959" s="58">
        <v>303.08</v>
      </c>
    </row>
    <row r="960" spans="1:21" ht="14.25">
      <c r="A960" s="64"/>
      <c r="B960" s="65"/>
      <c r="C960" s="65" t="s">
        <v>90</v>
      </c>
      <c r="D960" s="66" t="s">
        <v>91</v>
      </c>
      <c r="E960" s="45">
        <v>90</v>
      </c>
      <c r="F960" s="67"/>
      <c r="G960" s="56"/>
      <c r="H960" s="58">
        <v>195.87</v>
      </c>
      <c r="I960" s="68">
        <v>90</v>
      </c>
      <c r="J960" s="58">
        <v>195.87</v>
      </c>
    </row>
    <row r="961" spans="1:21" ht="14.25">
      <c r="A961" s="64"/>
      <c r="B961" s="65"/>
      <c r="C961" s="65" t="s">
        <v>92</v>
      </c>
      <c r="D961" s="66" t="s">
        <v>91</v>
      </c>
      <c r="E961" s="45">
        <v>70</v>
      </c>
      <c r="F961" s="67"/>
      <c r="G961" s="56"/>
      <c r="H961" s="58">
        <v>152.34</v>
      </c>
      <c r="I961" s="68">
        <v>70</v>
      </c>
      <c r="J961" s="58">
        <v>152.34</v>
      </c>
    </row>
    <row r="962" spans="1:21" ht="14.25">
      <c r="A962" s="69"/>
      <c r="B962" s="70"/>
      <c r="C962" s="70" t="s">
        <v>93</v>
      </c>
      <c r="D962" s="71" t="s">
        <v>94</v>
      </c>
      <c r="E962" s="72">
        <v>9.08</v>
      </c>
      <c r="F962" s="73"/>
      <c r="G962" s="74" t="s">
        <v>961</v>
      </c>
      <c r="H962" s="75">
        <v>24.865325759999998</v>
      </c>
      <c r="I962" s="76"/>
      <c r="J962" s="75"/>
    </row>
    <row r="963" spans="1:21" ht="15">
      <c r="C963" s="77" t="s">
        <v>95</v>
      </c>
      <c r="G963" s="263">
        <v>876.54</v>
      </c>
      <c r="H963" s="263"/>
      <c r="I963" s="263">
        <v>876.54000000000008</v>
      </c>
      <c r="J963" s="263"/>
      <c r="O963" s="79">
        <v>876.54</v>
      </c>
      <c r="P963" s="79">
        <v>876.54000000000008</v>
      </c>
    </row>
    <row r="964" spans="1:21" ht="71.25">
      <c r="A964" s="64" t="s">
        <v>1222</v>
      </c>
      <c r="B964" s="65" t="s">
        <v>963</v>
      </c>
      <c r="C964" s="65" t="s">
        <v>964</v>
      </c>
      <c r="D964" s="66" t="s">
        <v>965</v>
      </c>
      <c r="E964" s="45">
        <v>5.8200000000000002E-2</v>
      </c>
      <c r="F964" s="67"/>
      <c r="G964" s="56"/>
      <c r="H964" s="58"/>
      <c r="I964" s="68" t="s">
        <v>98</v>
      </c>
      <c r="J964" s="58"/>
      <c r="R964" s="47">
        <v>159.18</v>
      </c>
      <c r="S964" s="47">
        <v>159.18</v>
      </c>
      <c r="T964" s="47">
        <v>103.22</v>
      </c>
      <c r="U964" s="47">
        <v>103.22</v>
      </c>
    </row>
    <row r="965" spans="1:21" ht="28.5">
      <c r="A965" s="64"/>
      <c r="B965" s="65"/>
      <c r="C965" s="65" t="s">
        <v>88</v>
      </c>
      <c r="D965" s="66"/>
      <c r="E965" s="45"/>
      <c r="F965" s="67">
        <v>1467.1</v>
      </c>
      <c r="G965" s="56" t="s">
        <v>943</v>
      </c>
      <c r="H965" s="58">
        <v>123.72</v>
      </c>
      <c r="I965" s="68">
        <v>1</v>
      </c>
      <c r="J965" s="58">
        <v>123.72</v>
      </c>
      <c r="Q965" s="47">
        <v>123.72</v>
      </c>
    </row>
    <row r="966" spans="1:21" ht="28.5">
      <c r="A966" s="64"/>
      <c r="B966" s="65"/>
      <c r="C966" s="65" t="s">
        <v>89</v>
      </c>
      <c r="D966" s="66"/>
      <c r="E966" s="45"/>
      <c r="F966" s="67">
        <v>145.07</v>
      </c>
      <c r="G966" s="56" t="s">
        <v>944</v>
      </c>
      <c r="H966" s="58">
        <v>13.3</v>
      </c>
      <c r="I966" s="68">
        <v>1</v>
      </c>
      <c r="J966" s="58">
        <v>13.3</v>
      </c>
    </row>
    <row r="967" spans="1:21" ht="28.5">
      <c r="A967" s="64"/>
      <c r="B967" s="65"/>
      <c r="C967" s="65" t="s">
        <v>96</v>
      </c>
      <c r="D967" s="66"/>
      <c r="E967" s="45"/>
      <c r="F967" s="67">
        <v>7.02</v>
      </c>
      <c r="G967" s="56" t="s">
        <v>944</v>
      </c>
      <c r="H967" s="80">
        <v>0.64</v>
      </c>
      <c r="I967" s="68">
        <v>1</v>
      </c>
      <c r="J967" s="80">
        <v>0.64</v>
      </c>
      <c r="Q967" s="47">
        <v>0.64</v>
      </c>
    </row>
    <row r="968" spans="1:21" ht="14.25">
      <c r="A968" s="64"/>
      <c r="B968" s="65"/>
      <c r="C968" s="65" t="s">
        <v>97</v>
      </c>
      <c r="D968" s="66"/>
      <c r="E968" s="45"/>
      <c r="F968" s="67">
        <v>1770.74</v>
      </c>
      <c r="G968" s="56" t="s">
        <v>98</v>
      </c>
      <c r="H968" s="58">
        <v>103.06</v>
      </c>
      <c r="I968" s="68">
        <v>1</v>
      </c>
      <c r="J968" s="58">
        <v>103.06</v>
      </c>
    </row>
    <row r="969" spans="1:21" ht="14.25">
      <c r="A969" s="64"/>
      <c r="B969" s="65"/>
      <c r="C969" s="65" t="s">
        <v>90</v>
      </c>
      <c r="D969" s="66" t="s">
        <v>91</v>
      </c>
      <c r="E969" s="45">
        <v>128</v>
      </c>
      <c r="F969" s="67"/>
      <c r="G969" s="56"/>
      <c r="H969" s="58">
        <v>159.18</v>
      </c>
      <c r="I969" s="68">
        <v>128</v>
      </c>
      <c r="J969" s="58">
        <v>159.18</v>
      </c>
    </row>
    <row r="970" spans="1:21" ht="14.25">
      <c r="A970" s="64"/>
      <c r="B970" s="65"/>
      <c r="C970" s="65" t="s">
        <v>92</v>
      </c>
      <c r="D970" s="66" t="s">
        <v>91</v>
      </c>
      <c r="E970" s="45">
        <v>83</v>
      </c>
      <c r="F970" s="67"/>
      <c r="G970" s="56"/>
      <c r="H970" s="58">
        <v>103.22</v>
      </c>
      <c r="I970" s="68">
        <v>83</v>
      </c>
      <c r="J970" s="58">
        <v>103.22</v>
      </c>
    </row>
    <row r="971" spans="1:21" ht="28.5">
      <c r="A971" s="69"/>
      <c r="B971" s="70"/>
      <c r="C971" s="70" t="s">
        <v>93</v>
      </c>
      <c r="D971" s="71" t="s">
        <v>94</v>
      </c>
      <c r="E971" s="72">
        <v>167.86</v>
      </c>
      <c r="F971" s="73"/>
      <c r="G971" s="74" t="s">
        <v>943</v>
      </c>
      <c r="H971" s="75">
        <v>14.155935948</v>
      </c>
      <c r="I971" s="76"/>
      <c r="J971" s="75"/>
    </row>
    <row r="972" spans="1:21" ht="15">
      <c r="C972" s="77" t="s">
        <v>95</v>
      </c>
      <c r="G972" s="263">
        <v>502.48</v>
      </c>
      <c r="H972" s="263"/>
      <c r="I972" s="263">
        <v>502.48</v>
      </c>
      <c r="J972" s="263"/>
      <c r="O972" s="79">
        <v>502.48</v>
      </c>
      <c r="P972" s="79">
        <v>502.48</v>
      </c>
    </row>
    <row r="973" spans="1:21" ht="42.75">
      <c r="A973" s="69" t="s">
        <v>1223</v>
      </c>
      <c r="B973" s="70" t="s">
        <v>969</v>
      </c>
      <c r="C973" s="70" t="s">
        <v>970</v>
      </c>
      <c r="D973" s="71" t="s">
        <v>21</v>
      </c>
      <c r="E973" s="72">
        <v>5.82</v>
      </c>
      <c r="F973" s="73">
        <v>151.83000000000001</v>
      </c>
      <c r="G973" s="74" t="s">
        <v>98</v>
      </c>
      <c r="H973" s="75">
        <v>883.65</v>
      </c>
      <c r="I973" s="76">
        <v>1</v>
      </c>
      <c r="J973" s="75">
        <v>883.65</v>
      </c>
      <c r="R973" s="47">
        <v>0</v>
      </c>
      <c r="S973" s="47">
        <v>0</v>
      </c>
      <c r="T973" s="47">
        <v>0</v>
      </c>
      <c r="U973" s="47">
        <v>0</v>
      </c>
    </row>
    <row r="974" spans="1:21" ht="15">
      <c r="C974" s="77" t="s">
        <v>95</v>
      </c>
      <c r="G974" s="263">
        <v>883.65</v>
      </c>
      <c r="H974" s="263"/>
      <c r="I974" s="263">
        <v>883.65</v>
      </c>
      <c r="J974" s="263"/>
      <c r="O974" s="47">
        <v>883.65</v>
      </c>
      <c r="P974" s="47">
        <v>883.65</v>
      </c>
    </row>
    <row r="975" spans="1:21" ht="28.5">
      <c r="A975" s="64" t="s">
        <v>1224</v>
      </c>
      <c r="B975" s="65" t="s">
        <v>966</v>
      </c>
      <c r="C975" s="65" t="s">
        <v>967</v>
      </c>
      <c r="D975" s="66" t="s">
        <v>388</v>
      </c>
      <c r="E975" s="45">
        <v>2.9099999999999998E-3</v>
      </c>
      <c r="F975" s="67">
        <v>30398.560000000001</v>
      </c>
      <c r="G975" s="56" t="s">
        <v>98</v>
      </c>
      <c r="H975" s="58">
        <v>88.46</v>
      </c>
      <c r="I975" s="68">
        <v>1</v>
      </c>
      <c r="J975" s="58">
        <v>88.46</v>
      </c>
      <c r="R975" s="47">
        <v>0</v>
      </c>
      <c r="S975" s="47">
        <v>0</v>
      </c>
      <c r="T975" s="47">
        <v>0</v>
      </c>
      <c r="U975" s="47">
        <v>0</v>
      </c>
    </row>
    <row r="976" spans="1:21">
      <c r="A976" s="81"/>
      <c r="B976" s="81"/>
      <c r="C976" s="82" t="s">
        <v>1225</v>
      </c>
      <c r="D976" s="81"/>
      <c r="E976" s="81"/>
      <c r="F976" s="81"/>
      <c r="G976" s="81"/>
      <c r="H976" s="81"/>
      <c r="I976" s="81"/>
      <c r="J976" s="81"/>
    </row>
    <row r="977" spans="1:21" ht="15">
      <c r="C977" s="77" t="s">
        <v>95</v>
      </c>
      <c r="G977" s="263">
        <v>88.46</v>
      </c>
      <c r="H977" s="263"/>
      <c r="I977" s="263">
        <v>88.46</v>
      </c>
      <c r="J977" s="263"/>
      <c r="O977" s="47">
        <v>88.46</v>
      </c>
      <c r="P977" s="47">
        <v>88.46</v>
      </c>
    </row>
    <row r="978" spans="1:21" ht="42.75">
      <c r="A978" s="69" t="s">
        <v>1226</v>
      </c>
      <c r="B978" s="70" t="s">
        <v>971</v>
      </c>
      <c r="C978" s="70" t="s">
        <v>972</v>
      </c>
      <c r="D978" s="71" t="s">
        <v>973</v>
      </c>
      <c r="E978" s="72">
        <v>7</v>
      </c>
      <c r="F978" s="73">
        <v>64.78</v>
      </c>
      <c r="G978" s="74" t="s">
        <v>98</v>
      </c>
      <c r="H978" s="75">
        <v>453.46</v>
      </c>
      <c r="I978" s="76">
        <v>1</v>
      </c>
      <c r="J978" s="75">
        <v>453.46</v>
      </c>
      <c r="R978" s="47">
        <v>0</v>
      </c>
      <c r="S978" s="47">
        <v>0</v>
      </c>
      <c r="T978" s="47">
        <v>0</v>
      </c>
      <c r="U978" s="47">
        <v>0</v>
      </c>
    </row>
    <row r="979" spans="1:21" ht="15">
      <c r="C979" s="77" t="s">
        <v>95</v>
      </c>
      <c r="G979" s="263">
        <v>453.46</v>
      </c>
      <c r="H979" s="263"/>
      <c r="I979" s="263">
        <v>453.46</v>
      </c>
      <c r="J979" s="263"/>
      <c r="O979" s="47">
        <v>453.46</v>
      </c>
      <c r="P979" s="47">
        <v>453.46</v>
      </c>
    </row>
    <row r="980" spans="1:21" ht="71.25">
      <c r="A980" s="64" t="s">
        <v>1227</v>
      </c>
      <c r="B980" s="65" t="s">
        <v>974</v>
      </c>
      <c r="C980" s="65" t="s">
        <v>975</v>
      </c>
      <c r="D980" s="66" t="s">
        <v>965</v>
      </c>
      <c r="E980" s="45">
        <v>9.9000000000000005E-2</v>
      </c>
      <c r="F980" s="67"/>
      <c r="G980" s="56"/>
      <c r="H980" s="58"/>
      <c r="I980" s="68" t="s">
        <v>98</v>
      </c>
      <c r="J980" s="58"/>
      <c r="R980" s="47">
        <v>247.81</v>
      </c>
      <c r="S980" s="47">
        <v>247.81</v>
      </c>
      <c r="T980" s="47">
        <v>160.69</v>
      </c>
      <c r="U980" s="47">
        <v>160.69</v>
      </c>
    </row>
    <row r="981" spans="1:21" ht="28.5">
      <c r="A981" s="64"/>
      <c r="B981" s="65"/>
      <c r="C981" s="65" t="s">
        <v>88</v>
      </c>
      <c r="D981" s="66"/>
      <c r="E981" s="45"/>
      <c r="F981" s="67">
        <v>1343.25</v>
      </c>
      <c r="G981" s="56" t="s">
        <v>943</v>
      </c>
      <c r="H981" s="58">
        <v>192.69</v>
      </c>
      <c r="I981" s="68">
        <v>1</v>
      </c>
      <c r="J981" s="58">
        <v>192.69</v>
      </c>
      <c r="Q981" s="47">
        <v>192.69</v>
      </c>
    </row>
    <row r="982" spans="1:21" ht="28.5">
      <c r="A982" s="64"/>
      <c r="B982" s="65"/>
      <c r="C982" s="65" t="s">
        <v>89</v>
      </c>
      <c r="D982" s="66"/>
      <c r="E982" s="45"/>
      <c r="F982" s="67">
        <v>117.92</v>
      </c>
      <c r="G982" s="56" t="s">
        <v>944</v>
      </c>
      <c r="H982" s="58">
        <v>18.39</v>
      </c>
      <c r="I982" s="68">
        <v>1</v>
      </c>
      <c r="J982" s="58">
        <v>18.39</v>
      </c>
    </row>
    <row r="983" spans="1:21" ht="28.5">
      <c r="A983" s="64"/>
      <c r="B983" s="65"/>
      <c r="C983" s="65" t="s">
        <v>96</v>
      </c>
      <c r="D983" s="66"/>
      <c r="E983" s="45"/>
      <c r="F983" s="67">
        <v>5.81</v>
      </c>
      <c r="G983" s="56" t="s">
        <v>944</v>
      </c>
      <c r="H983" s="80">
        <v>0.91</v>
      </c>
      <c r="I983" s="68">
        <v>1</v>
      </c>
      <c r="J983" s="80">
        <v>0.91</v>
      </c>
      <c r="Q983" s="47">
        <v>0.91</v>
      </c>
    </row>
    <row r="984" spans="1:21" ht="14.25">
      <c r="A984" s="64"/>
      <c r="B984" s="65"/>
      <c r="C984" s="65" t="s">
        <v>97</v>
      </c>
      <c r="D984" s="66"/>
      <c r="E984" s="45"/>
      <c r="F984" s="67">
        <v>1589.35</v>
      </c>
      <c r="G984" s="56" t="s">
        <v>98</v>
      </c>
      <c r="H984" s="58">
        <v>157.35</v>
      </c>
      <c r="I984" s="68">
        <v>1</v>
      </c>
      <c r="J984" s="58">
        <v>157.35</v>
      </c>
    </row>
    <row r="985" spans="1:21" ht="14.25">
      <c r="A985" s="64"/>
      <c r="B985" s="65"/>
      <c r="C985" s="65" t="s">
        <v>90</v>
      </c>
      <c r="D985" s="66" t="s">
        <v>91</v>
      </c>
      <c r="E985" s="45">
        <v>128</v>
      </c>
      <c r="F985" s="67"/>
      <c r="G985" s="56"/>
      <c r="H985" s="58">
        <v>247.81</v>
      </c>
      <c r="I985" s="68">
        <v>128</v>
      </c>
      <c r="J985" s="58">
        <v>247.81</v>
      </c>
    </row>
    <row r="986" spans="1:21" ht="14.25">
      <c r="A986" s="64"/>
      <c r="B986" s="65"/>
      <c r="C986" s="65" t="s">
        <v>92</v>
      </c>
      <c r="D986" s="66" t="s">
        <v>91</v>
      </c>
      <c r="E986" s="45">
        <v>83</v>
      </c>
      <c r="F986" s="67"/>
      <c r="G986" s="56"/>
      <c r="H986" s="58">
        <v>160.69</v>
      </c>
      <c r="I986" s="68">
        <v>83</v>
      </c>
      <c r="J986" s="58">
        <v>160.69</v>
      </c>
    </row>
    <row r="987" spans="1:21" ht="28.5">
      <c r="A987" s="69"/>
      <c r="B987" s="70"/>
      <c r="C987" s="70" t="s">
        <v>93</v>
      </c>
      <c r="D987" s="71" t="s">
        <v>94</v>
      </c>
      <c r="E987" s="72">
        <v>153.69</v>
      </c>
      <c r="F987" s="73"/>
      <c r="G987" s="74" t="s">
        <v>943</v>
      </c>
      <c r="H987" s="75">
        <v>22.04698419</v>
      </c>
      <c r="I987" s="76"/>
      <c r="J987" s="75"/>
    </row>
    <row r="988" spans="1:21" ht="15">
      <c r="C988" s="77" t="s">
        <v>95</v>
      </c>
      <c r="G988" s="263">
        <v>776.93</v>
      </c>
      <c r="H988" s="263"/>
      <c r="I988" s="263">
        <v>776.93000000000006</v>
      </c>
      <c r="J988" s="263"/>
      <c r="O988" s="79">
        <v>776.93</v>
      </c>
      <c r="P988" s="79">
        <v>776.93000000000006</v>
      </c>
    </row>
    <row r="989" spans="1:21" ht="42.75">
      <c r="A989" s="69" t="s">
        <v>1228</v>
      </c>
      <c r="B989" s="70" t="s">
        <v>977</v>
      </c>
      <c r="C989" s="70" t="s">
        <v>978</v>
      </c>
      <c r="D989" s="71" t="s">
        <v>21</v>
      </c>
      <c r="E989" s="72">
        <v>9.9</v>
      </c>
      <c r="F989" s="73">
        <v>141.12</v>
      </c>
      <c r="G989" s="74" t="s">
        <v>98</v>
      </c>
      <c r="H989" s="75">
        <v>1397.09</v>
      </c>
      <c r="I989" s="76">
        <v>1</v>
      </c>
      <c r="J989" s="75">
        <v>1397.09</v>
      </c>
      <c r="R989" s="47">
        <v>0</v>
      </c>
      <c r="S989" s="47">
        <v>0</v>
      </c>
      <c r="T989" s="47">
        <v>0</v>
      </c>
      <c r="U989" s="47">
        <v>0</v>
      </c>
    </row>
    <row r="990" spans="1:21" ht="15">
      <c r="C990" s="77" t="s">
        <v>95</v>
      </c>
      <c r="G990" s="263">
        <v>1397.09</v>
      </c>
      <c r="H990" s="263"/>
      <c r="I990" s="263">
        <v>1397.09</v>
      </c>
      <c r="J990" s="263"/>
      <c r="O990" s="47">
        <v>1397.09</v>
      </c>
      <c r="P990" s="47">
        <v>1397.09</v>
      </c>
    </row>
    <row r="991" spans="1:21" ht="28.5">
      <c r="A991" s="64" t="s">
        <v>1229</v>
      </c>
      <c r="B991" s="65" t="s">
        <v>966</v>
      </c>
      <c r="C991" s="65" t="s">
        <v>967</v>
      </c>
      <c r="D991" s="66" t="s">
        <v>388</v>
      </c>
      <c r="E991" s="45">
        <v>4.9500000000000004E-3</v>
      </c>
      <c r="F991" s="67">
        <v>30398.560000000001</v>
      </c>
      <c r="G991" s="56" t="s">
        <v>98</v>
      </c>
      <c r="H991" s="58">
        <v>150.47</v>
      </c>
      <c r="I991" s="68">
        <v>1</v>
      </c>
      <c r="J991" s="58">
        <v>150.47</v>
      </c>
      <c r="R991" s="47">
        <v>0</v>
      </c>
      <c r="S991" s="47">
        <v>0</v>
      </c>
      <c r="T991" s="47">
        <v>0</v>
      </c>
      <c r="U991" s="47">
        <v>0</v>
      </c>
    </row>
    <row r="992" spans="1:21">
      <c r="A992" s="81"/>
      <c r="B992" s="81"/>
      <c r="C992" s="82" t="s">
        <v>1230</v>
      </c>
      <c r="D992" s="81"/>
      <c r="E992" s="81"/>
      <c r="F992" s="81"/>
      <c r="G992" s="81"/>
      <c r="H992" s="81"/>
      <c r="I992" s="81"/>
      <c r="J992" s="81"/>
    </row>
    <row r="993" spans="1:21" ht="15">
      <c r="C993" s="77" t="s">
        <v>95</v>
      </c>
      <c r="G993" s="263">
        <v>150.47</v>
      </c>
      <c r="H993" s="263"/>
      <c r="I993" s="263">
        <v>150.47</v>
      </c>
      <c r="J993" s="263"/>
      <c r="O993" s="47">
        <v>150.47</v>
      </c>
      <c r="P993" s="47">
        <v>150.47</v>
      </c>
    </row>
    <row r="994" spans="1:21" ht="42.75">
      <c r="A994" s="69" t="s">
        <v>1231</v>
      </c>
      <c r="B994" s="70" t="s">
        <v>1232</v>
      </c>
      <c r="C994" s="70" t="s">
        <v>1233</v>
      </c>
      <c r="D994" s="71" t="s">
        <v>973</v>
      </c>
      <c r="E994" s="72">
        <v>14</v>
      </c>
      <c r="F994" s="73">
        <v>127.92</v>
      </c>
      <c r="G994" s="74" t="s">
        <v>98</v>
      </c>
      <c r="H994" s="75">
        <v>1790.88</v>
      </c>
      <c r="I994" s="76">
        <v>1</v>
      </c>
      <c r="J994" s="75">
        <v>1790.88</v>
      </c>
      <c r="R994" s="47">
        <v>0</v>
      </c>
      <c r="S994" s="47">
        <v>0</v>
      </c>
      <c r="T994" s="47">
        <v>0</v>
      </c>
      <c r="U994" s="47">
        <v>0</v>
      </c>
    </row>
    <row r="995" spans="1:21" ht="15">
      <c r="C995" s="77" t="s">
        <v>95</v>
      </c>
      <c r="G995" s="263">
        <v>1790.88</v>
      </c>
      <c r="H995" s="263"/>
      <c r="I995" s="263">
        <v>1790.88</v>
      </c>
      <c r="J995" s="263"/>
      <c r="O995" s="47">
        <v>1790.88</v>
      </c>
      <c r="P995" s="47">
        <v>1790.88</v>
      </c>
    </row>
    <row r="996" spans="1:21" ht="71.25">
      <c r="A996" s="64" t="s">
        <v>1234</v>
      </c>
      <c r="B996" s="65" t="s">
        <v>987</v>
      </c>
      <c r="C996" s="65" t="s">
        <v>988</v>
      </c>
      <c r="D996" s="66" t="s">
        <v>965</v>
      </c>
      <c r="E996" s="45">
        <v>0.1666</v>
      </c>
      <c r="F996" s="67"/>
      <c r="G996" s="56"/>
      <c r="H996" s="58"/>
      <c r="I996" s="68" t="s">
        <v>98</v>
      </c>
      <c r="J996" s="58"/>
      <c r="R996" s="47">
        <v>360.86</v>
      </c>
      <c r="S996" s="47">
        <v>360.86</v>
      </c>
      <c r="T996" s="47">
        <v>233.99</v>
      </c>
      <c r="U996" s="47">
        <v>233.99</v>
      </c>
    </row>
    <row r="997" spans="1:21" ht="28.5">
      <c r="A997" s="64"/>
      <c r="B997" s="65"/>
      <c r="C997" s="65" t="s">
        <v>88</v>
      </c>
      <c r="D997" s="66"/>
      <c r="E997" s="45"/>
      <c r="F997" s="67">
        <v>1162.25</v>
      </c>
      <c r="G997" s="56" t="s">
        <v>943</v>
      </c>
      <c r="H997" s="58">
        <v>280.57</v>
      </c>
      <c r="I997" s="68">
        <v>1</v>
      </c>
      <c r="J997" s="58">
        <v>280.57</v>
      </c>
      <c r="Q997" s="47">
        <v>280.57</v>
      </c>
    </row>
    <row r="998" spans="1:21" ht="28.5">
      <c r="A998" s="64"/>
      <c r="B998" s="65"/>
      <c r="C998" s="65" t="s">
        <v>89</v>
      </c>
      <c r="D998" s="66"/>
      <c r="E998" s="45"/>
      <c r="F998" s="67">
        <v>107.31</v>
      </c>
      <c r="G998" s="56" t="s">
        <v>944</v>
      </c>
      <c r="H998" s="58">
        <v>28.16</v>
      </c>
      <c r="I998" s="68">
        <v>1</v>
      </c>
      <c r="J998" s="58">
        <v>28.16</v>
      </c>
    </row>
    <row r="999" spans="1:21" ht="28.5">
      <c r="A999" s="64"/>
      <c r="B999" s="65"/>
      <c r="C999" s="65" t="s">
        <v>96</v>
      </c>
      <c r="D999" s="66"/>
      <c r="E999" s="45"/>
      <c r="F999" s="67">
        <v>5.13</v>
      </c>
      <c r="G999" s="56" t="s">
        <v>944</v>
      </c>
      <c r="H999" s="80">
        <v>1.35</v>
      </c>
      <c r="I999" s="68">
        <v>1</v>
      </c>
      <c r="J999" s="80">
        <v>1.35</v>
      </c>
      <c r="Q999" s="47">
        <v>1.35</v>
      </c>
    </row>
    <row r="1000" spans="1:21" ht="14.25">
      <c r="A1000" s="64"/>
      <c r="B1000" s="65"/>
      <c r="C1000" s="65" t="s">
        <v>97</v>
      </c>
      <c r="D1000" s="66"/>
      <c r="E1000" s="45"/>
      <c r="F1000" s="67">
        <v>1088.73</v>
      </c>
      <c r="G1000" s="56" t="s">
        <v>98</v>
      </c>
      <c r="H1000" s="58">
        <v>181.38</v>
      </c>
      <c r="I1000" s="68">
        <v>1</v>
      </c>
      <c r="J1000" s="58">
        <v>181.38</v>
      </c>
    </row>
    <row r="1001" spans="1:21" ht="14.25">
      <c r="A1001" s="64"/>
      <c r="B1001" s="65"/>
      <c r="C1001" s="65" t="s">
        <v>90</v>
      </c>
      <c r="D1001" s="66" t="s">
        <v>91</v>
      </c>
      <c r="E1001" s="45">
        <v>128</v>
      </c>
      <c r="F1001" s="67"/>
      <c r="G1001" s="56"/>
      <c r="H1001" s="58">
        <v>360.86</v>
      </c>
      <c r="I1001" s="68">
        <v>128</v>
      </c>
      <c r="J1001" s="58">
        <v>360.86</v>
      </c>
    </row>
    <row r="1002" spans="1:21" ht="14.25">
      <c r="A1002" s="64"/>
      <c r="B1002" s="65"/>
      <c r="C1002" s="65" t="s">
        <v>92</v>
      </c>
      <c r="D1002" s="66" t="s">
        <v>91</v>
      </c>
      <c r="E1002" s="45">
        <v>83</v>
      </c>
      <c r="F1002" s="67"/>
      <c r="G1002" s="56"/>
      <c r="H1002" s="58">
        <v>233.99</v>
      </c>
      <c r="I1002" s="68">
        <v>83</v>
      </c>
      <c r="J1002" s="58">
        <v>233.99</v>
      </c>
    </row>
    <row r="1003" spans="1:21" ht="28.5">
      <c r="A1003" s="69"/>
      <c r="B1003" s="70"/>
      <c r="C1003" s="70" t="s">
        <v>93</v>
      </c>
      <c r="D1003" s="71" t="s">
        <v>94</v>
      </c>
      <c r="E1003" s="72">
        <v>132.97999999999999</v>
      </c>
      <c r="F1003" s="73"/>
      <c r="G1003" s="74" t="s">
        <v>943</v>
      </c>
      <c r="H1003" s="75">
        <v>32.101824131999997</v>
      </c>
      <c r="I1003" s="76"/>
      <c r="J1003" s="75"/>
    </row>
    <row r="1004" spans="1:21" ht="15">
      <c r="C1004" s="77" t="s">
        <v>95</v>
      </c>
      <c r="G1004" s="263">
        <v>1084.96</v>
      </c>
      <c r="H1004" s="263"/>
      <c r="I1004" s="263">
        <v>1084.96</v>
      </c>
      <c r="J1004" s="263"/>
      <c r="O1004" s="79">
        <v>1084.96</v>
      </c>
      <c r="P1004" s="79">
        <v>1084.96</v>
      </c>
    </row>
    <row r="1005" spans="1:21" ht="42.75">
      <c r="A1005" s="69" t="s">
        <v>1235</v>
      </c>
      <c r="B1005" s="70" t="s">
        <v>990</v>
      </c>
      <c r="C1005" s="70" t="s">
        <v>991</v>
      </c>
      <c r="D1005" s="71" t="s">
        <v>21</v>
      </c>
      <c r="E1005" s="72">
        <v>16.66</v>
      </c>
      <c r="F1005" s="73">
        <v>145.11000000000001</v>
      </c>
      <c r="G1005" s="74" t="s">
        <v>98</v>
      </c>
      <c r="H1005" s="75">
        <v>2417.5300000000002</v>
      </c>
      <c r="I1005" s="76">
        <v>1</v>
      </c>
      <c r="J1005" s="75">
        <v>2417.5300000000002</v>
      </c>
      <c r="R1005" s="47">
        <v>0</v>
      </c>
      <c r="S1005" s="47">
        <v>0</v>
      </c>
      <c r="T1005" s="47">
        <v>0</v>
      </c>
      <c r="U1005" s="47">
        <v>0</v>
      </c>
    </row>
    <row r="1006" spans="1:21" ht="15">
      <c r="C1006" s="77" t="s">
        <v>95</v>
      </c>
      <c r="G1006" s="263">
        <v>2417.5300000000002</v>
      </c>
      <c r="H1006" s="263"/>
      <c r="I1006" s="263">
        <v>2417.5300000000002</v>
      </c>
      <c r="J1006" s="263"/>
      <c r="O1006" s="47">
        <v>2417.5300000000002</v>
      </c>
      <c r="P1006" s="47">
        <v>2417.5300000000002</v>
      </c>
    </row>
    <row r="1007" spans="1:21" ht="28.5">
      <c r="A1007" s="64" t="s">
        <v>1236</v>
      </c>
      <c r="B1007" s="65" t="s">
        <v>966</v>
      </c>
      <c r="C1007" s="65" t="s">
        <v>967</v>
      </c>
      <c r="D1007" s="66" t="s">
        <v>388</v>
      </c>
      <c r="E1007" s="45">
        <v>8.3300000000000006E-3</v>
      </c>
      <c r="F1007" s="67">
        <v>30398.560000000001</v>
      </c>
      <c r="G1007" s="56" t="s">
        <v>98</v>
      </c>
      <c r="H1007" s="58">
        <v>253.22</v>
      </c>
      <c r="I1007" s="68">
        <v>1</v>
      </c>
      <c r="J1007" s="58">
        <v>253.22</v>
      </c>
      <c r="R1007" s="47">
        <v>0</v>
      </c>
      <c r="S1007" s="47">
        <v>0</v>
      </c>
      <c r="T1007" s="47">
        <v>0</v>
      </c>
      <c r="U1007" s="47">
        <v>0</v>
      </c>
    </row>
    <row r="1008" spans="1:21">
      <c r="A1008" s="81"/>
      <c r="B1008" s="81"/>
      <c r="C1008" s="82" t="s">
        <v>1237</v>
      </c>
      <c r="D1008" s="81"/>
      <c r="E1008" s="81"/>
      <c r="F1008" s="81"/>
      <c r="G1008" s="81"/>
      <c r="H1008" s="81"/>
      <c r="I1008" s="81"/>
      <c r="J1008" s="81"/>
    </row>
    <row r="1009" spans="1:21" ht="15">
      <c r="C1009" s="77" t="s">
        <v>95</v>
      </c>
      <c r="G1009" s="263">
        <v>253.22</v>
      </c>
      <c r="H1009" s="263"/>
      <c r="I1009" s="263">
        <v>253.22</v>
      </c>
      <c r="J1009" s="263"/>
      <c r="O1009" s="47">
        <v>253.22</v>
      </c>
      <c r="P1009" s="47">
        <v>253.22</v>
      </c>
    </row>
    <row r="1010" spans="1:21" ht="71.25">
      <c r="A1010" s="64" t="s">
        <v>1238</v>
      </c>
      <c r="B1010" s="65" t="s">
        <v>994</v>
      </c>
      <c r="C1010" s="65" t="s">
        <v>995</v>
      </c>
      <c r="D1010" s="66" t="s">
        <v>965</v>
      </c>
      <c r="E1010" s="45">
        <v>3.9899999999999998E-2</v>
      </c>
      <c r="F1010" s="67"/>
      <c r="G1010" s="56"/>
      <c r="H1010" s="58"/>
      <c r="I1010" s="68" t="s">
        <v>98</v>
      </c>
      <c r="J1010" s="58"/>
      <c r="R1010" s="47">
        <v>65.02</v>
      </c>
      <c r="S1010" s="47">
        <v>65.02</v>
      </c>
      <c r="T1010" s="47">
        <v>42.16</v>
      </c>
      <c r="U1010" s="47">
        <v>42.16</v>
      </c>
    </row>
    <row r="1011" spans="1:21" ht="28.5">
      <c r="A1011" s="64"/>
      <c r="B1011" s="65"/>
      <c r="C1011" s="65" t="s">
        <v>88</v>
      </c>
      <c r="D1011" s="66"/>
      <c r="E1011" s="45"/>
      <c r="F1011" s="67">
        <v>874.52</v>
      </c>
      <c r="G1011" s="56" t="s">
        <v>943</v>
      </c>
      <c r="H1011" s="58">
        <v>50.56</v>
      </c>
      <c r="I1011" s="68">
        <v>1</v>
      </c>
      <c r="J1011" s="58">
        <v>50.56</v>
      </c>
      <c r="Q1011" s="47">
        <v>50.56</v>
      </c>
    </row>
    <row r="1012" spans="1:21" ht="28.5">
      <c r="A1012" s="64"/>
      <c r="B1012" s="65"/>
      <c r="C1012" s="65" t="s">
        <v>89</v>
      </c>
      <c r="D1012" s="66"/>
      <c r="E1012" s="45"/>
      <c r="F1012" s="67">
        <v>112.14</v>
      </c>
      <c r="G1012" s="56" t="s">
        <v>944</v>
      </c>
      <c r="H1012" s="58">
        <v>7.05</v>
      </c>
      <c r="I1012" s="68">
        <v>1</v>
      </c>
      <c r="J1012" s="58">
        <v>7.05</v>
      </c>
    </row>
    <row r="1013" spans="1:21" ht="28.5">
      <c r="A1013" s="64"/>
      <c r="B1013" s="65"/>
      <c r="C1013" s="65" t="s">
        <v>96</v>
      </c>
      <c r="D1013" s="66"/>
      <c r="E1013" s="45"/>
      <c r="F1013" s="67">
        <v>3.78</v>
      </c>
      <c r="G1013" s="56" t="s">
        <v>944</v>
      </c>
      <c r="H1013" s="80">
        <v>0.24</v>
      </c>
      <c r="I1013" s="68">
        <v>1</v>
      </c>
      <c r="J1013" s="80">
        <v>0.24</v>
      </c>
      <c r="Q1013" s="47">
        <v>0.24</v>
      </c>
    </row>
    <row r="1014" spans="1:21" ht="14.25">
      <c r="A1014" s="64"/>
      <c r="B1014" s="65"/>
      <c r="C1014" s="65" t="s">
        <v>97</v>
      </c>
      <c r="D1014" s="66"/>
      <c r="E1014" s="45"/>
      <c r="F1014" s="67">
        <v>580.82000000000005</v>
      </c>
      <c r="G1014" s="56" t="s">
        <v>98</v>
      </c>
      <c r="H1014" s="58">
        <v>23.17</v>
      </c>
      <c r="I1014" s="68">
        <v>1</v>
      </c>
      <c r="J1014" s="58">
        <v>23.17</v>
      </c>
    </row>
    <row r="1015" spans="1:21" ht="14.25">
      <c r="A1015" s="64"/>
      <c r="B1015" s="65"/>
      <c r="C1015" s="65" t="s">
        <v>90</v>
      </c>
      <c r="D1015" s="66" t="s">
        <v>91</v>
      </c>
      <c r="E1015" s="45">
        <v>128</v>
      </c>
      <c r="F1015" s="67"/>
      <c r="G1015" s="56"/>
      <c r="H1015" s="58">
        <v>65.02</v>
      </c>
      <c r="I1015" s="68">
        <v>128</v>
      </c>
      <c r="J1015" s="58">
        <v>65.02</v>
      </c>
    </row>
    <row r="1016" spans="1:21" ht="14.25">
      <c r="A1016" s="64"/>
      <c r="B1016" s="65"/>
      <c r="C1016" s="65" t="s">
        <v>92</v>
      </c>
      <c r="D1016" s="66" t="s">
        <v>91</v>
      </c>
      <c r="E1016" s="45">
        <v>83</v>
      </c>
      <c r="F1016" s="67"/>
      <c r="G1016" s="56"/>
      <c r="H1016" s="58">
        <v>42.16</v>
      </c>
      <c r="I1016" s="68">
        <v>83</v>
      </c>
      <c r="J1016" s="58">
        <v>42.16</v>
      </c>
    </row>
    <row r="1017" spans="1:21" ht="28.5">
      <c r="A1017" s="69"/>
      <c r="B1017" s="70"/>
      <c r="C1017" s="70" t="s">
        <v>93</v>
      </c>
      <c r="D1017" s="71" t="s">
        <v>94</v>
      </c>
      <c r="E1017" s="72">
        <v>100.06</v>
      </c>
      <c r="F1017" s="73"/>
      <c r="G1017" s="74" t="s">
        <v>943</v>
      </c>
      <c r="H1017" s="75">
        <v>5.7849789060000001</v>
      </c>
      <c r="I1017" s="76"/>
      <c r="J1017" s="75"/>
    </row>
    <row r="1018" spans="1:21" ht="15">
      <c r="C1018" s="77" t="s">
        <v>95</v>
      </c>
      <c r="G1018" s="263">
        <v>187.95999999999998</v>
      </c>
      <c r="H1018" s="263"/>
      <c r="I1018" s="263">
        <v>187.95999999999998</v>
      </c>
      <c r="J1018" s="263"/>
      <c r="O1018" s="79">
        <v>187.95999999999998</v>
      </c>
      <c r="P1018" s="79">
        <v>187.95999999999998</v>
      </c>
    </row>
    <row r="1019" spans="1:21" ht="57">
      <c r="A1019" s="69" t="s">
        <v>1239</v>
      </c>
      <c r="B1019" s="70" t="s">
        <v>997</v>
      </c>
      <c r="C1019" s="70" t="s">
        <v>998</v>
      </c>
      <c r="D1019" s="71" t="s">
        <v>21</v>
      </c>
      <c r="E1019" s="72">
        <v>3.99</v>
      </c>
      <c r="F1019" s="73">
        <v>142.99</v>
      </c>
      <c r="G1019" s="74" t="s">
        <v>98</v>
      </c>
      <c r="H1019" s="75">
        <v>570.53</v>
      </c>
      <c r="I1019" s="76">
        <v>1</v>
      </c>
      <c r="J1019" s="75">
        <v>570.53</v>
      </c>
      <c r="R1019" s="47">
        <v>0</v>
      </c>
      <c r="S1019" s="47">
        <v>0</v>
      </c>
      <c r="T1019" s="47">
        <v>0</v>
      </c>
      <c r="U1019" s="47">
        <v>0</v>
      </c>
    </row>
    <row r="1020" spans="1:21" ht="15">
      <c r="C1020" s="77" t="s">
        <v>95</v>
      </c>
      <c r="G1020" s="263">
        <v>570.53</v>
      </c>
      <c r="H1020" s="263"/>
      <c r="I1020" s="263">
        <v>570.53</v>
      </c>
      <c r="J1020" s="263"/>
      <c r="O1020" s="47">
        <v>570.53</v>
      </c>
      <c r="P1020" s="47">
        <v>570.53</v>
      </c>
    </row>
    <row r="1021" spans="1:21" ht="28.5">
      <c r="A1021" s="64" t="s">
        <v>1240</v>
      </c>
      <c r="B1021" s="65" t="s">
        <v>966</v>
      </c>
      <c r="C1021" s="65" t="s">
        <v>967</v>
      </c>
      <c r="D1021" s="66" t="s">
        <v>388</v>
      </c>
      <c r="E1021" s="45">
        <v>1.9949999999999998E-3</v>
      </c>
      <c r="F1021" s="67">
        <v>30398.560000000001</v>
      </c>
      <c r="G1021" s="56" t="s">
        <v>98</v>
      </c>
      <c r="H1021" s="58">
        <v>60.65</v>
      </c>
      <c r="I1021" s="68">
        <v>1</v>
      </c>
      <c r="J1021" s="58">
        <v>60.65</v>
      </c>
      <c r="R1021" s="47">
        <v>0</v>
      </c>
      <c r="S1021" s="47">
        <v>0</v>
      </c>
      <c r="T1021" s="47">
        <v>0</v>
      </c>
      <c r="U1021" s="47">
        <v>0</v>
      </c>
    </row>
    <row r="1022" spans="1:21">
      <c r="A1022" s="81"/>
      <c r="B1022" s="81"/>
      <c r="C1022" s="82" t="s">
        <v>1241</v>
      </c>
      <c r="D1022" s="81"/>
      <c r="E1022" s="81"/>
      <c r="F1022" s="81"/>
      <c r="G1022" s="81"/>
      <c r="H1022" s="81"/>
      <c r="I1022" s="81"/>
      <c r="J1022" s="81"/>
    </row>
    <row r="1023" spans="1:21" ht="15">
      <c r="C1023" s="77" t="s">
        <v>95</v>
      </c>
      <c r="G1023" s="263">
        <v>60.65</v>
      </c>
      <c r="H1023" s="263"/>
      <c r="I1023" s="263">
        <v>60.65</v>
      </c>
      <c r="J1023" s="263"/>
      <c r="O1023" s="47">
        <v>60.65</v>
      </c>
      <c r="P1023" s="47">
        <v>60.65</v>
      </c>
    </row>
    <row r="1024" spans="1:21" ht="42.75">
      <c r="A1024" s="69" t="s">
        <v>1242</v>
      </c>
      <c r="B1024" s="70" t="s">
        <v>999</v>
      </c>
      <c r="C1024" s="70" t="s">
        <v>1000</v>
      </c>
      <c r="D1024" s="71" t="s">
        <v>973</v>
      </c>
      <c r="E1024" s="72">
        <v>3</v>
      </c>
      <c r="F1024" s="73">
        <v>317.75</v>
      </c>
      <c r="G1024" s="74" t="s">
        <v>98</v>
      </c>
      <c r="H1024" s="75">
        <v>953.25</v>
      </c>
      <c r="I1024" s="76">
        <v>1</v>
      </c>
      <c r="J1024" s="75">
        <v>953.25</v>
      </c>
      <c r="R1024" s="47">
        <v>0</v>
      </c>
      <c r="S1024" s="47">
        <v>0</v>
      </c>
      <c r="T1024" s="47">
        <v>0</v>
      </c>
      <c r="U1024" s="47">
        <v>0</v>
      </c>
    </row>
    <row r="1025" spans="1:21" ht="15">
      <c r="C1025" s="77" t="s">
        <v>95</v>
      </c>
      <c r="G1025" s="263">
        <v>953.25</v>
      </c>
      <c r="H1025" s="263"/>
      <c r="I1025" s="263">
        <v>953.25</v>
      </c>
      <c r="J1025" s="263"/>
      <c r="O1025" s="47">
        <v>953.25</v>
      </c>
      <c r="P1025" s="47">
        <v>953.25</v>
      </c>
    </row>
    <row r="1026" spans="1:21" ht="71.25">
      <c r="A1026" s="64" t="s">
        <v>1243</v>
      </c>
      <c r="B1026" s="65" t="s">
        <v>1001</v>
      </c>
      <c r="C1026" s="65" t="s">
        <v>1002</v>
      </c>
      <c r="D1026" s="66" t="s">
        <v>965</v>
      </c>
      <c r="E1026" s="45">
        <v>7.5999999999999998E-2</v>
      </c>
      <c r="F1026" s="67"/>
      <c r="G1026" s="56"/>
      <c r="H1026" s="58"/>
      <c r="I1026" s="68" t="s">
        <v>98</v>
      </c>
      <c r="J1026" s="58"/>
      <c r="R1026" s="47">
        <v>100.29</v>
      </c>
      <c r="S1026" s="47">
        <v>100.29</v>
      </c>
      <c r="T1026" s="47">
        <v>65.03</v>
      </c>
      <c r="U1026" s="47">
        <v>65.03</v>
      </c>
    </row>
    <row r="1027" spans="1:21" ht="28.5">
      <c r="A1027" s="64"/>
      <c r="B1027" s="65"/>
      <c r="C1027" s="65" t="s">
        <v>88</v>
      </c>
      <c r="D1027" s="66"/>
      <c r="E1027" s="45"/>
      <c r="F1027" s="67">
        <v>706.89</v>
      </c>
      <c r="G1027" s="56" t="s">
        <v>943</v>
      </c>
      <c r="H1027" s="58">
        <v>77.849999999999994</v>
      </c>
      <c r="I1027" s="68">
        <v>1</v>
      </c>
      <c r="J1027" s="58">
        <v>77.849999999999994</v>
      </c>
      <c r="Q1027" s="47">
        <v>77.849999999999994</v>
      </c>
    </row>
    <row r="1028" spans="1:21" ht="28.5">
      <c r="A1028" s="64"/>
      <c r="B1028" s="65"/>
      <c r="C1028" s="65" t="s">
        <v>89</v>
      </c>
      <c r="D1028" s="66"/>
      <c r="E1028" s="45"/>
      <c r="F1028" s="67">
        <v>117.24</v>
      </c>
      <c r="G1028" s="56" t="s">
        <v>944</v>
      </c>
      <c r="H1028" s="58">
        <v>14.03</v>
      </c>
      <c r="I1028" s="68">
        <v>1</v>
      </c>
      <c r="J1028" s="58">
        <v>14.03</v>
      </c>
    </row>
    <row r="1029" spans="1:21" ht="28.5">
      <c r="A1029" s="64"/>
      <c r="B1029" s="65"/>
      <c r="C1029" s="65" t="s">
        <v>96</v>
      </c>
      <c r="D1029" s="66"/>
      <c r="E1029" s="45"/>
      <c r="F1029" s="67">
        <v>4.1900000000000004</v>
      </c>
      <c r="G1029" s="56" t="s">
        <v>944</v>
      </c>
      <c r="H1029" s="80">
        <v>0.5</v>
      </c>
      <c r="I1029" s="68">
        <v>1</v>
      </c>
      <c r="J1029" s="80">
        <v>0.5</v>
      </c>
      <c r="Q1029" s="47">
        <v>0.5</v>
      </c>
    </row>
    <row r="1030" spans="1:21" ht="14.25">
      <c r="A1030" s="64"/>
      <c r="B1030" s="65"/>
      <c r="C1030" s="65" t="s">
        <v>97</v>
      </c>
      <c r="D1030" s="66"/>
      <c r="E1030" s="45"/>
      <c r="F1030" s="67">
        <v>577.76</v>
      </c>
      <c r="G1030" s="56" t="s">
        <v>98</v>
      </c>
      <c r="H1030" s="58">
        <v>43.91</v>
      </c>
      <c r="I1030" s="68">
        <v>1</v>
      </c>
      <c r="J1030" s="58">
        <v>43.91</v>
      </c>
    </row>
    <row r="1031" spans="1:21" ht="14.25">
      <c r="A1031" s="64"/>
      <c r="B1031" s="65"/>
      <c r="C1031" s="65" t="s">
        <v>90</v>
      </c>
      <c r="D1031" s="66" t="s">
        <v>91</v>
      </c>
      <c r="E1031" s="45">
        <v>128</v>
      </c>
      <c r="F1031" s="67"/>
      <c r="G1031" s="56"/>
      <c r="H1031" s="58">
        <v>100.29</v>
      </c>
      <c r="I1031" s="68">
        <v>128</v>
      </c>
      <c r="J1031" s="58">
        <v>100.29</v>
      </c>
    </row>
    <row r="1032" spans="1:21" ht="14.25">
      <c r="A1032" s="64"/>
      <c r="B1032" s="65"/>
      <c r="C1032" s="65" t="s">
        <v>92</v>
      </c>
      <c r="D1032" s="66" t="s">
        <v>91</v>
      </c>
      <c r="E1032" s="45">
        <v>83</v>
      </c>
      <c r="F1032" s="67"/>
      <c r="G1032" s="56"/>
      <c r="H1032" s="58">
        <v>65.03</v>
      </c>
      <c r="I1032" s="68">
        <v>83</v>
      </c>
      <c r="J1032" s="58">
        <v>65.03</v>
      </c>
    </row>
    <row r="1033" spans="1:21" ht="28.5">
      <c r="A1033" s="69"/>
      <c r="B1033" s="70"/>
      <c r="C1033" s="70" t="s">
        <v>93</v>
      </c>
      <c r="D1033" s="71" t="s">
        <v>94</v>
      </c>
      <c r="E1033" s="72">
        <v>80.88</v>
      </c>
      <c r="F1033" s="73"/>
      <c r="G1033" s="74" t="s">
        <v>943</v>
      </c>
      <c r="H1033" s="75">
        <v>8.9068291199999976</v>
      </c>
      <c r="I1033" s="76"/>
      <c r="J1033" s="75"/>
    </row>
    <row r="1034" spans="1:21" ht="15">
      <c r="C1034" s="77" t="s">
        <v>95</v>
      </c>
      <c r="G1034" s="263">
        <v>301.11</v>
      </c>
      <c r="H1034" s="263"/>
      <c r="I1034" s="263">
        <v>301.11</v>
      </c>
      <c r="J1034" s="263"/>
      <c r="O1034" s="79">
        <v>301.11</v>
      </c>
      <c r="P1034" s="79">
        <v>301.11</v>
      </c>
    </row>
    <row r="1035" spans="1:21" ht="42.75">
      <c r="A1035" s="69" t="s">
        <v>1244</v>
      </c>
      <c r="B1035" s="70" t="s">
        <v>1004</v>
      </c>
      <c r="C1035" s="70" t="s">
        <v>1005</v>
      </c>
      <c r="D1035" s="71" t="s">
        <v>21</v>
      </c>
      <c r="E1035" s="72">
        <v>7.6</v>
      </c>
      <c r="F1035" s="73">
        <v>151.83000000000001</v>
      </c>
      <c r="G1035" s="74" t="s">
        <v>98</v>
      </c>
      <c r="H1035" s="75">
        <v>1153.9100000000001</v>
      </c>
      <c r="I1035" s="76">
        <v>1</v>
      </c>
      <c r="J1035" s="75">
        <v>1153.9100000000001</v>
      </c>
      <c r="R1035" s="47">
        <v>0</v>
      </c>
      <c r="S1035" s="47">
        <v>0</v>
      </c>
      <c r="T1035" s="47">
        <v>0</v>
      </c>
      <c r="U1035" s="47">
        <v>0</v>
      </c>
    </row>
    <row r="1036" spans="1:21" ht="15">
      <c r="C1036" s="77" t="s">
        <v>95</v>
      </c>
      <c r="G1036" s="263">
        <v>1153.9100000000001</v>
      </c>
      <c r="H1036" s="263"/>
      <c r="I1036" s="263">
        <v>1153.9100000000001</v>
      </c>
      <c r="J1036" s="263"/>
      <c r="O1036" s="47">
        <v>1153.9100000000001</v>
      </c>
      <c r="P1036" s="47">
        <v>1153.9100000000001</v>
      </c>
    </row>
    <row r="1037" spans="1:21" ht="28.5">
      <c r="A1037" s="64" t="s">
        <v>1245</v>
      </c>
      <c r="B1037" s="65" t="s">
        <v>966</v>
      </c>
      <c r="C1037" s="65" t="s">
        <v>967</v>
      </c>
      <c r="D1037" s="66" t="s">
        <v>388</v>
      </c>
      <c r="E1037" s="45">
        <v>3.8E-3</v>
      </c>
      <c r="F1037" s="67">
        <v>30398.560000000001</v>
      </c>
      <c r="G1037" s="56" t="s">
        <v>98</v>
      </c>
      <c r="H1037" s="58">
        <v>115.51</v>
      </c>
      <c r="I1037" s="68">
        <v>1</v>
      </c>
      <c r="J1037" s="58">
        <v>115.51</v>
      </c>
      <c r="R1037" s="47">
        <v>0</v>
      </c>
      <c r="S1037" s="47">
        <v>0</v>
      </c>
      <c r="T1037" s="47">
        <v>0</v>
      </c>
      <c r="U1037" s="47">
        <v>0</v>
      </c>
    </row>
    <row r="1038" spans="1:21">
      <c r="A1038" s="81"/>
      <c r="B1038" s="81"/>
      <c r="C1038" s="82" t="s">
        <v>1246</v>
      </c>
      <c r="D1038" s="81"/>
      <c r="E1038" s="81"/>
      <c r="F1038" s="81"/>
      <c r="G1038" s="81"/>
      <c r="H1038" s="81"/>
      <c r="I1038" s="81"/>
      <c r="J1038" s="81"/>
    </row>
    <row r="1039" spans="1:21" ht="15">
      <c r="C1039" s="77" t="s">
        <v>95</v>
      </c>
      <c r="G1039" s="263">
        <v>115.51</v>
      </c>
      <c r="H1039" s="263"/>
      <c r="I1039" s="263">
        <v>115.51</v>
      </c>
      <c r="J1039" s="263"/>
      <c r="O1039" s="47">
        <v>115.51</v>
      </c>
      <c r="P1039" s="47">
        <v>115.51</v>
      </c>
    </row>
    <row r="1040" spans="1:21" ht="71.25">
      <c r="A1040" s="64" t="s">
        <v>1247</v>
      </c>
      <c r="B1040" s="65" t="s">
        <v>1006</v>
      </c>
      <c r="C1040" s="65" t="s">
        <v>1007</v>
      </c>
      <c r="D1040" s="66" t="s">
        <v>965</v>
      </c>
      <c r="E1040" s="45">
        <v>0.17280000000000001</v>
      </c>
      <c r="F1040" s="67"/>
      <c r="G1040" s="56"/>
      <c r="H1040" s="58"/>
      <c r="I1040" s="68" t="s">
        <v>98</v>
      </c>
      <c r="J1040" s="58"/>
      <c r="R1040" s="47">
        <v>210</v>
      </c>
      <c r="S1040" s="47">
        <v>210</v>
      </c>
      <c r="T1040" s="47">
        <v>136.16999999999999</v>
      </c>
      <c r="U1040" s="47">
        <v>136.16999999999999</v>
      </c>
    </row>
    <row r="1041" spans="1:21" ht="28.5">
      <c r="A1041" s="64"/>
      <c r="B1041" s="65"/>
      <c r="C1041" s="65" t="s">
        <v>88</v>
      </c>
      <c r="D1041" s="66"/>
      <c r="E1041" s="45"/>
      <c r="F1041" s="67">
        <v>650.69000000000005</v>
      </c>
      <c r="G1041" s="56" t="s">
        <v>943</v>
      </c>
      <c r="H1041" s="58">
        <v>162.91999999999999</v>
      </c>
      <c r="I1041" s="68">
        <v>1</v>
      </c>
      <c r="J1041" s="58">
        <v>162.91999999999999</v>
      </c>
      <c r="Q1041" s="47">
        <v>162.91999999999999</v>
      </c>
    </row>
    <row r="1042" spans="1:21" ht="28.5">
      <c r="A1042" s="64"/>
      <c r="B1042" s="65"/>
      <c r="C1042" s="65" t="s">
        <v>89</v>
      </c>
      <c r="D1042" s="66"/>
      <c r="E1042" s="45"/>
      <c r="F1042" s="67">
        <v>116.91</v>
      </c>
      <c r="G1042" s="56" t="s">
        <v>944</v>
      </c>
      <c r="H1042" s="58">
        <v>31.82</v>
      </c>
      <c r="I1042" s="68">
        <v>1</v>
      </c>
      <c r="J1042" s="58">
        <v>31.82</v>
      </c>
    </row>
    <row r="1043" spans="1:21" ht="28.5">
      <c r="A1043" s="64"/>
      <c r="B1043" s="65"/>
      <c r="C1043" s="65" t="s">
        <v>96</v>
      </c>
      <c r="D1043" s="66"/>
      <c r="E1043" s="45"/>
      <c r="F1043" s="67">
        <v>4.1900000000000004</v>
      </c>
      <c r="G1043" s="56" t="s">
        <v>944</v>
      </c>
      <c r="H1043" s="80">
        <v>1.1399999999999999</v>
      </c>
      <c r="I1043" s="68">
        <v>1</v>
      </c>
      <c r="J1043" s="80">
        <v>1.1399999999999999</v>
      </c>
      <c r="Q1043" s="47">
        <v>1.1399999999999999</v>
      </c>
    </row>
    <row r="1044" spans="1:21" ht="14.25">
      <c r="A1044" s="64"/>
      <c r="B1044" s="65"/>
      <c r="C1044" s="65" t="s">
        <v>97</v>
      </c>
      <c r="D1044" s="66"/>
      <c r="E1044" s="45"/>
      <c r="F1044" s="67">
        <v>647.82000000000005</v>
      </c>
      <c r="G1044" s="56" t="s">
        <v>98</v>
      </c>
      <c r="H1044" s="58">
        <v>111.94</v>
      </c>
      <c r="I1044" s="68">
        <v>1</v>
      </c>
      <c r="J1044" s="58">
        <v>111.94</v>
      </c>
    </row>
    <row r="1045" spans="1:21" ht="14.25">
      <c r="A1045" s="64"/>
      <c r="B1045" s="65"/>
      <c r="C1045" s="65" t="s">
        <v>90</v>
      </c>
      <c r="D1045" s="66" t="s">
        <v>91</v>
      </c>
      <c r="E1045" s="45">
        <v>128</v>
      </c>
      <c r="F1045" s="67"/>
      <c r="G1045" s="56"/>
      <c r="H1045" s="58">
        <v>210</v>
      </c>
      <c r="I1045" s="68">
        <v>128</v>
      </c>
      <c r="J1045" s="58">
        <v>210</v>
      </c>
    </row>
    <row r="1046" spans="1:21" ht="14.25">
      <c r="A1046" s="64"/>
      <c r="B1046" s="65"/>
      <c r="C1046" s="65" t="s">
        <v>92</v>
      </c>
      <c r="D1046" s="66" t="s">
        <v>91</v>
      </c>
      <c r="E1046" s="45">
        <v>83</v>
      </c>
      <c r="F1046" s="67"/>
      <c r="G1046" s="56"/>
      <c r="H1046" s="58">
        <v>136.16999999999999</v>
      </c>
      <c r="I1046" s="68">
        <v>83</v>
      </c>
      <c r="J1046" s="58">
        <v>136.16999999999999</v>
      </c>
    </row>
    <row r="1047" spans="1:21" ht="28.5">
      <c r="A1047" s="69"/>
      <c r="B1047" s="70"/>
      <c r="C1047" s="70" t="s">
        <v>93</v>
      </c>
      <c r="D1047" s="71" t="s">
        <v>94</v>
      </c>
      <c r="E1047" s="72">
        <v>74.45</v>
      </c>
      <c r="F1047" s="73"/>
      <c r="G1047" s="74" t="s">
        <v>943</v>
      </c>
      <c r="H1047" s="75">
        <v>18.64132704</v>
      </c>
      <c r="I1047" s="76"/>
      <c r="J1047" s="75"/>
    </row>
    <row r="1048" spans="1:21" ht="15">
      <c r="C1048" s="77" t="s">
        <v>95</v>
      </c>
      <c r="G1048" s="263">
        <v>652.84999999999991</v>
      </c>
      <c r="H1048" s="263"/>
      <c r="I1048" s="263">
        <v>652.84999999999991</v>
      </c>
      <c r="J1048" s="263"/>
      <c r="O1048" s="79">
        <v>652.84999999999991</v>
      </c>
      <c r="P1048" s="79">
        <v>652.84999999999991</v>
      </c>
    </row>
    <row r="1049" spans="1:21" ht="42.75">
      <c r="A1049" s="69" t="s">
        <v>1248</v>
      </c>
      <c r="B1049" s="70" t="s">
        <v>1009</v>
      </c>
      <c r="C1049" s="70" t="s">
        <v>1010</v>
      </c>
      <c r="D1049" s="71" t="s">
        <v>21</v>
      </c>
      <c r="E1049" s="72">
        <v>17.28</v>
      </c>
      <c r="F1049" s="73">
        <v>151.11000000000001</v>
      </c>
      <c r="G1049" s="74" t="s">
        <v>98</v>
      </c>
      <c r="H1049" s="75">
        <v>2611.1799999999998</v>
      </c>
      <c r="I1049" s="76">
        <v>1</v>
      </c>
      <c r="J1049" s="75">
        <v>2611.1799999999998</v>
      </c>
      <c r="R1049" s="47">
        <v>0</v>
      </c>
      <c r="S1049" s="47">
        <v>0</v>
      </c>
      <c r="T1049" s="47">
        <v>0</v>
      </c>
      <c r="U1049" s="47">
        <v>0</v>
      </c>
    </row>
    <row r="1050" spans="1:21" ht="15">
      <c r="C1050" s="77" t="s">
        <v>95</v>
      </c>
      <c r="G1050" s="263">
        <v>2611.1799999999998</v>
      </c>
      <c r="H1050" s="263"/>
      <c r="I1050" s="263">
        <v>2611.1799999999998</v>
      </c>
      <c r="J1050" s="263"/>
      <c r="O1050" s="47">
        <v>2611.1799999999998</v>
      </c>
      <c r="P1050" s="47">
        <v>2611.1799999999998</v>
      </c>
    </row>
    <row r="1051" spans="1:21" ht="28.5">
      <c r="A1051" s="64" t="s">
        <v>1249</v>
      </c>
      <c r="B1051" s="65" t="s">
        <v>966</v>
      </c>
      <c r="C1051" s="65" t="s">
        <v>967</v>
      </c>
      <c r="D1051" s="66" t="s">
        <v>388</v>
      </c>
      <c r="E1051" s="45">
        <v>8.6400000000000001E-3</v>
      </c>
      <c r="F1051" s="67">
        <v>30398.560000000001</v>
      </c>
      <c r="G1051" s="56" t="s">
        <v>98</v>
      </c>
      <c r="H1051" s="58">
        <v>262.64</v>
      </c>
      <c r="I1051" s="68">
        <v>1</v>
      </c>
      <c r="J1051" s="58">
        <v>262.64</v>
      </c>
      <c r="R1051" s="47">
        <v>0</v>
      </c>
      <c r="S1051" s="47">
        <v>0</v>
      </c>
      <c r="T1051" s="47">
        <v>0</v>
      </c>
      <c r="U1051" s="47">
        <v>0</v>
      </c>
    </row>
    <row r="1052" spans="1:21">
      <c r="A1052" s="81"/>
      <c r="B1052" s="81"/>
      <c r="C1052" s="82" t="s">
        <v>1250</v>
      </c>
      <c r="D1052" s="81"/>
      <c r="E1052" s="81"/>
      <c r="F1052" s="81"/>
      <c r="G1052" s="81"/>
      <c r="H1052" s="81"/>
      <c r="I1052" s="81"/>
      <c r="J1052" s="81"/>
    </row>
    <row r="1053" spans="1:21" ht="15">
      <c r="C1053" s="77" t="s">
        <v>95</v>
      </c>
      <c r="G1053" s="263">
        <v>262.64</v>
      </c>
      <c r="H1053" s="263"/>
      <c r="I1053" s="263">
        <v>262.64</v>
      </c>
      <c r="J1053" s="263"/>
      <c r="O1053" s="47">
        <v>262.64</v>
      </c>
      <c r="P1053" s="47">
        <v>262.64</v>
      </c>
    </row>
    <row r="1054" spans="1:21" ht="71.25">
      <c r="A1054" s="64" t="s">
        <v>1251</v>
      </c>
      <c r="B1054" s="65" t="s">
        <v>1110</v>
      </c>
      <c r="C1054" s="65" t="s">
        <v>1111</v>
      </c>
      <c r="D1054" s="66" t="s">
        <v>965</v>
      </c>
      <c r="E1054" s="45">
        <v>0.15290000000000001</v>
      </c>
      <c r="F1054" s="67"/>
      <c r="G1054" s="56"/>
      <c r="H1054" s="58"/>
      <c r="I1054" s="68" t="s">
        <v>98</v>
      </c>
      <c r="J1054" s="58"/>
      <c r="R1054" s="47">
        <v>153.97999999999999</v>
      </c>
      <c r="S1054" s="47">
        <v>153.97999999999999</v>
      </c>
      <c r="T1054" s="47">
        <v>99.85</v>
      </c>
      <c r="U1054" s="47">
        <v>99.85</v>
      </c>
    </row>
    <row r="1055" spans="1:21">
      <c r="C1055" s="83" t="s">
        <v>1252</v>
      </c>
    </row>
    <row r="1056" spans="1:21" ht="28.5">
      <c r="A1056" s="64"/>
      <c r="B1056" s="65"/>
      <c r="C1056" s="65" t="s">
        <v>88</v>
      </c>
      <c r="D1056" s="66"/>
      <c r="E1056" s="45"/>
      <c r="F1056" s="67">
        <v>538.29999999999995</v>
      </c>
      <c r="G1056" s="56" t="s">
        <v>943</v>
      </c>
      <c r="H1056" s="58">
        <v>119.26</v>
      </c>
      <c r="I1056" s="68">
        <v>1</v>
      </c>
      <c r="J1056" s="58">
        <v>119.26</v>
      </c>
      <c r="Q1056" s="47">
        <v>119.26</v>
      </c>
    </row>
    <row r="1057" spans="1:21" ht="28.5">
      <c r="A1057" s="64"/>
      <c r="B1057" s="65"/>
      <c r="C1057" s="65" t="s">
        <v>89</v>
      </c>
      <c r="D1057" s="66"/>
      <c r="E1057" s="45"/>
      <c r="F1057" s="67">
        <v>114.47</v>
      </c>
      <c r="G1057" s="56" t="s">
        <v>944</v>
      </c>
      <c r="H1057" s="58">
        <v>27.57</v>
      </c>
      <c r="I1057" s="68">
        <v>1</v>
      </c>
      <c r="J1057" s="58">
        <v>27.57</v>
      </c>
    </row>
    <row r="1058" spans="1:21" ht="28.5">
      <c r="A1058" s="64"/>
      <c r="B1058" s="65"/>
      <c r="C1058" s="65" t="s">
        <v>96</v>
      </c>
      <c r="D1058" s="66"/>
      <c r="E1058" s="45"/>
      <c r="F1058" s="67">
        <v>4.32</v>
      </c>
      <c r="G1058" s="56" t="s">
        <v>944</v>
      </c>
      <c r="H1058" s="80">
        <v>1.04</v>
      </c>
      <c r="I1058" s="68">
        <v>1</v>
      </c>
      <c r="J1058" s="80">
        <v>1.04</v>
      </c>
      <c r="Q1058" s="47">
        <v>1.04</v>
      </c>
    </row>
    <row r="1059" spans="1:21" ht="14.25">
      <c r="A1059" s="64"/>
      <c r="B1059" s="65"/>
      <c r="C1059" s="65" t="s">
        <v>97</v>
      </c>
      <c r="D1059" s="66"/>
      <c r="E1059" s="45"/>
      <c r="F1059" s="67">
        <v>703.7</v>
      </c>
      <c r="G1059" s="56" t="s">
        <v>98</v>
      </c>
      <c r="H1059" s="58">
        <v>107.6</v>
      </c>
      <c r="I1059" s="68">
        <v>1</v>
      </c>
      <c r="J1059" s="58">
        <v>107.6</v>
      </c>
    </row>
    <row r="1060" spans="1:21" ht="14.25">
      <c r="A1060" s="64"/>
      <c r="B1060" s="65"/>
      <c r="C1060" s="65" t="s">
        <v>90</v>
      </c>
      <c r="D1060" s="66" t="s">
        <v>91</v>
      </c>
      <c r="E1060" s="45">
        <v>128</v>
      </c>
      <c r="F1060" s="67"/>
      <c r="G1060" s="56"/>
      <c r="H1060" s="58">
        <v>153.97999999999999</v>
      </c>
      <c r="I1060" s="68">
        <v>128</v>
      </c>
      <c r="J1060" s="58">
        <v>153.97999999999999</v>
      </c>
    </row>
    <row r="1061" spans="1:21" ht="14.25">
      <c r="A1061" s="64"/>
      <c r="B1061" s="65"/>
      <c r="C1061" s="65" t="s">
        <v>92</v>
      </c>
      <c r="D1061" s="66" t="s">
        <v>91</v>
      </c>
      <c r="E1061" s="45">
        <v>83</v>
      </c>
      <c r="F1061" s="67"/>
      <c r="G1061" s="56"/>
      <c r="H1061" s="58">
        <v>99.85</v>
      </c>
      <c r="I1061" s="68">
        <v>83</v>
      </c>
      <c r="J1061" s="58">
        <v>99.85</v>
      </c>
    </row>
    <row r="1062" spans="1:21" ht="28.5">
      <c r="A1062" s="69"/>
      <c r="B1062" s="70"/>
      <c r="C1062" s="70" t="s">
        <v>93</v>
      </c>
      <c r="D1062" s="71" t="s">
        <v>94</v>
      </c>
      <c r="E1062" s="72">
        <v>61.59</v>
      </c>
      <c r="F1062" s="73"/>
      <c r="G1062" s="74" t="s">
        <v>943</v>
      </c>
      <c r="H1062" s="75">
        <v>13.645393839000002</v>
      </c>
      <c r="I1062" s="76"/>
      <c r="J1062" s="75"/>
    </row>
    <row r="1063" spans="1:21" ht="15">
      <c r="C1063" s="77" t="s">
        <v>95</v>
      </c>
      <c r="G1063" s="263">
        <v>508.26</v>
      </c>
      <c r="H1063" s="263"/>
      <c r="I1063" s="263">
        <v>508.26</v>
      </c>
      <c r="J1063" s="263"/>
      <c r="O1063" s="79">
        <v>508.26</v>
      </c>
      <c r="P1063" s="79">
        <v>508.26</v>
      </c>
    </row>
    <row r="1064" spans="1:21" ht="42.75">
      <c r="A1064" s="69" t="s">
        <v>1253</v>
      </c>
      <c r="B1064" s="70" t="s">
        <v>1254</v>
      </c>
      <c r="C1064" s="70" t="s">
        <v>1255</v>
      </c>
      <c r="D1064" s="71" t="s">
        <v>21</v>
      </c>
      <c r="E1064" s="72">
        <v>15.29</v>
      </c>
      <c r="F1064" s="73">
        <v>168.28</v>
      </c>
      <c r="G1064" s="74" t="s">
        <v>98</v>
      </c>
      <c r="H1064" s="75">
        <v>2573</v>
      </c>
      <c r="I1064" s="76">
        <v>1</v>
      </c>
      <c r="J1064" s="75">
        <v>2573</v>
      </c>
      <c r="R1064" s="47">
        <v>0</v>
      </c>
      <c r="S1064" s="47">
        <v>0</v>
      </c>
      <c r="T1064" s="47">
        <v>0</v>
      </c>
      <c r="U1064" s="47">
        <v>0</v>
      </c>
    </row>
    <row r="1065" spans="1:21" ht="15">
      <c r="C1065" s="77" t="s">
        <v>95</v>
      </c>
      <c r="G1065" s="263">
        <v>2573</v>
      </c>
      <c r="H1065" s="263"/>
      <c r="I1065" s="263">
        <v>2573</v>
      </c>
      <c r="J1065" s="263"/>
      <c r="O1065" s="47">
        <v>2573</v>
      </c>
      <c r="P1065" s="47">
        <v>2573</v>
      </c>
    </row>
    <row r="1066" spans="1:21" ht="28.5">
      <c r="A1066" s="64" t="s">
        <v>1256</v>
      </c>
      <c r="B1066" s="65" t="s">
        <v>966</v>
      </c>
      <c r="C1066" s="65" t="s">
        <v>967</v>
      </c>
      <c r="D1066" s="66" t="s">
        <v>388</v>
      </c>
      <c r="E1066" s="45">
        <v>7.6449999999999999E-3</v>
      </c>
      <c r="F1066" s="67">
        <v>30398.560000000001</v>
      </c>
      <c r="G1066" s="56" t="s">
        <v>98</v>
      </c>
      <c r="H1066" s="58">
        <v>232.4</v>
      </c>
      <c r="I1066" s="68">
        <v>1</v>
      </c>
      <c r="J1066" s="58">
        <v>232.4</v>
      </c>
      <c r="R1066" s="47">
        <v>0</v>
      </c>
      <c r="S1066" s="47">
        <v>0</v>
      </c>
      <c r="T1066" s="47">
        <v>0</v>
      </c>
      <c r="U1066" s="47">
        <v>0</v>
      </c>
    </row>
    <row r="1067" spans="1:21">
      <c r="A1067" s="81"/>
      <c r="B1067" s="81"/>
      <c r="C1067" s="82" t="s">
        <v>1257</v>
      </c>
      <c r="D1067" s="81"/>
      <c r="E1067" s="81"/>
      <c r="F1067" s="81"/>
      <c r="G1067" s="81"/>
      <c r="H1067" s="81"/>
      <c r="I1067" s="81"/>
      <c r="J1067" s="81"/>
    </row>
    <row r="1068" spans="1:21" ht="15">
      <c r="C1068" s="77" t="s">
        <v>95</v>
      </c>
      <c r="G1068" s="263">
        <v>232.4</v>
      </c>
      <c r="H1068" s="263"/>
      <c r="I1068" s="263">
        <v>232.4</v>
      </c>
      <c r="J1068" s="263"/>
      <c r="O1068" s="47">
        <v>232.4</v>
      </c>
      <c r="P1068" s="47">
        <v>232.4</v>
      </c>
    </row>
    <row r="1069" spans="1:21" ht="71.25">
      <c r="A1069" s="64" t="s">
        <v>1258</v>
      </c>
      <c r="B1069" s="65" t="s">
        <v>1011</v>
      </c>
      <c r="C1069" s="65" t="s">
        <v>1012</v>
      </c>
      <c r="D1069" s="66" t="s">
        <v>965</v>
      </c>
      <c r="E1069" s="45">
        <v>0.2268</v>
      </c>
      <c r="F1069" s="67"/>
      <c r="G1069" s="56"/>
      <c r="H1069" s="58"/>
      <c r="I1069" s="68" t="s">
        <v>98</v>
      </c>
      <c r="J1069" s="58"/>
      <c r="R1069" s="47">
        <v>176.81</v>
      </c>
      <c r="S1069" s="47">
        <v>176.81</v>
      </c>
      <c r="T1069" s="47">
        <v>114.65</v>
      </c>
      <c r="U1069" s="47">
        <v>114.65</v>
      </c>
    </row>
    <row r="1070" spans="1:21" ht="28.5">
      <c r="A1070" s="64"/>
      <c r="B1070" s="65"/>
      <c r="C1070" s="65" t="s">
        <v>88</v>
      </c>
      <c r="D1070" s="66"/>
      <c r="E1070" s="45"/>
      <c r="F1070" s="67">
        <v>415.32</v>
      </c>
      <c r="G1070" s="56" t="s">
        <v>943</v>
      </c>
      <c r="H1070" s="58">
        <v>136.49</v>
      </c>
      <c r="I1070" s="68">
        <v>1</v>
      </c>
      <c r="J1070" s="58">
        <v>136.49</v>
      </c>
      <c r="Q1070" s="47">
        <v>136.49</v>
      </c>
    </row>
    <row r="1071" spans="1:21" ht="28.5">
      <c r="A1071" s="64"/>
      <c r="B1071" s="65"/>
      <c r="C1071" s="65" t="s">
        <v>89</v>
      </c>
      <c r="D1071" s="66"/>
      <c r="E1071" s="45"/>
      <c r="F1071" s="67">
        <v>112.13</v>
      </c>
      <c r="G1071" s="56" t="s">
        <v>944</v>
      </c>
      <c r="H1071" s="58">
        <v>40.049999999999997</v>
      </c>
      <c r="I1071" s="68">
        <v>1</v>
      </c>
      <c r="J1071" s="58">
        <v>40.049999999999997</v>
      </c>
    </row>
    <row r="1072" spans="1:21" ht="28.5">
      <c r="A1072" s="64"/>
      <c r="B1072" s="65"/>
      <c r="C1072" s="65" t="s">
        <v>96</v>
      </c>
      <c r="D1072" s="66"/>
      <c r="E1072" s="45"/>
      <c r="F1072" s="67">
        <v>4.59</v>
      </c>
      <c r="G1072" s="56" t="s">
        <v>944</v>
      </c>
      <c r="H1072" s="80">
        <v>1.64</v>
      </c>
      <c r="I1072" s="68">
        <v>1</v>
      </c>
      <c r="J1072" s="80">
        <v>1.64</v>
      </c>
      <c r="Q1072" s="47">
        <v>1.64</v>
      </c>
    </row>
    <row r="1073" spans="1:21" ht="14.25">
      <c r="A1073" s="64"/>
      <c r="B1073" s="65"/>
      <c r="C1073" s="65" t="s">
        <v>97</v>
      </c>
      <c r="D1073" s="66"/>
      <c r="E1073" s="45"/>
      <c r="F1073" s="67">
        <v>782.02</v>
      </c>
      <c r="G1073" s="56" t="s">
        <v>98</v>
      </c>
      <c r="H1073" s="58">
        <v>177.36</v>
      </c>
      <c r="I1073" s="68">
        <v>1</v>
      </c>
      <c r="J1073" s="58">
        <v>177.36</v>
      </c>
    </row>
    <row r="1074" spans="1:21" ht="14.25">
      <c r="A1074" s="64"/>
      <c r="B1074" s="65"/>
      <c r="C1074" s="65" t="s">
        <v>90</v>
      </c>
      <c r="D1074" s="66" t="s">
        <v>91</v>
      </c>
      <c r="E1074" s="45">
        <v>128</v>
      </c>
      <c r="F1074" s="67"/>
      <c r="G1074" s="56"/>
      <c r="H1074" s="58">
        <v>176.81</v>
      </c>
      <c r="I1074" s="68">
        <v>128</v>
      </c>
      <c r="J1074" s="58">
        <v>176.81</v>
      </c>
    </row>
    <row r="1075" spans="1:21" ht="14.25">
      <c r="A1075" s="64"/>
      <c r="B1075" s="65"/>
      <c r="C1075" s="65" t="s">
        <v>92</v>
      </c>
      <c r="D1075" s="66" t="s">
        <v>91</v>
      </c>
      <c r="E1075" s="45">
        <v>83</v>
      </c>
      <c r="F1075" s="67"/>
      <c r="G1075" s="56"/>
      <c r="H1075" s="58">
        <v>114.65</v>
      </c>
      <c r="I1075" s="68">
        <v>83</v>
      </c>
      <c r="J1075" s="58">
        <v>114.65</v>
      </c>
    </row>
    <row r="1076" spans="1:21" ht="28.5">
      <c r="A1076" s="69"/>
      <c r="B1076" s="70"/>
      <c r="C1076" s="70" t="s">
        <v>93</v>
      </c>
      <c r="D1076" s="71" t="s">
        <v>94</v>
      </c>
      <c r="E1076" s="72">
        <v>47.52</v>
      </c>
      <c r="F1076" s="73"/>
      <c r="G1076" s="74" t="s">
        <v>943</v>
      </c>
      <c r="H1076" s="75">
        <v>15.616649663999999</v>
      </c>
      <c r="I1076" s="76"/>
      <c r="J1076" s="75"/>
    </row>
    <row r="1077" spans="1:21" ht="15">
      <c r="C1077" s="77" t="s">
        <v>95</v>
      </c>
      <c r="G1077" s="263">
        <v>645.36000000000013</v>
      </c>
      <c r="H1077" s="263"/>
      <c r="I1077" s="263">
        <v>645.36</v>
      </c>
      <c r="J1077" s="263"/>
      <c r="O1077" s="79">
        <v>645.36000000000013</v>
      </c>
      <c r="P1077" s="79">
        <v>645.36</v>
      </c>
    </row>
    <row r="1078" spans="1:21" ht="42.75">
      <c r="A1078" s="69" t="s">
        <v>1259</v>
      </c>
      <c r="B1078" s="70" t="s">
        <v>1014</v>
      </c>
      <c r="C1078" s="70" t="s">
        <v>1015</v>
      </c>
      <c r="D1078" s="71" t="s">
        <v>21</v>
      </c>
      <c r="E1078" s="72">
        <v>22.68</v>
      </c>
      <c r="F1078" s="73">
        <v>113.78</v>
      </c>
      <c r="G1078" s="74" t="s">
        <v>98</v>
      </c>
      <c r="H1078" s="75">
        <v>2580.5300000000002</v>
      </c>
      <c r="I1078" s="76">
        <v>1</v>
      </c>
      <c r="J1078" s="75">
        <v>2580.5300000000002</v>
      </c>
      <c r="R1078" s="47">
        <v>0</v>
      </c>
      <c r="S1078" s="47">
        <v>0</v>
      </c>
      <c r="T1078" s="47">
        <v>0</v>
      </c>
      <c r="U1078" s="47">
        <v>0</v>
      </c>
    </row>
    <row r="1079" spans="1:21" ht="15">
      <c r="C1079" s="77" t="s">
        <v>95</v>
      </c>
      <c r="G1079" s="263">
        <v>2580.5300000000002</v>
      </c>
      <c r="H1079" s="263"/>
      <c r="I1079" s="263">
        <v>2580.5300000000002</v>
      </c>
      <c r="J1079" s="263"/>
      <c r="O1079" s="47">
        <v>2580.5300000000002</v>
      </c>
      <c r="P1079" s="47">
        <v>2580.5300000000002</v>
      </c>
    </row>
    <row r="1080" spans="1:21" ht="28.5">
      <c r="A1080" s="64" t="s">
        <v>1260</v>
      </c>
      <c r="B1080" s="65" t="s">
        <v>966</v>
      </c>
      <c r="C1080" s="65" t="s">
        <v>967</v>
      </c>
      <c r="D1080" s="66" t="s">
        <v>388</v>
      </c>
      <c r="E1080" s="45">
        <v>2.2793399999999999</v>
      </c>
      <c r="F1080" s="67">
        <v>30398.560000000001</v>
      </c>
      <c r="G1080" s="56" t="s">
        <v>98</v>
      </c>
      <c r="H1080" s="58">
        <v>69288.649999999994</v>
      </c>
      <c r="I1080" s="68">
        <v>1</v>
      </c>
      <c r="J1080" s="58">
        <v>69288.649999999994</v>
      </c>
      <c r="R1080" s="47">
        <v>0</v>
      </c>
      <c r="S1080" s="47">
        <v>0</v>
      </c>
      <c r="T1080" s="47">
        <v>0</v>
      </c>
      <c r="U1080" s="47">
        <v>0</v>
      </c>
    </row>
    <row r="1081" spans="1:21">
      <c r="A1081" s="81"/>
      <c r="B1081" s="81"/>
      <c r="C1081" s="82" t="s">
        <v>1261</v>
      </c>
      <c r="D1081" s="81"/>
      <c r="E1081" s="81"/>
      <c r="F1081" s="81"/>
      <c r="G1081" s="81"/>
      <c r="H1081" s="81"/>
      <c r="I1081" s="81"/>
      <c r="J1081" s="81"/>
    </row>
    <row r="1082" spans="1:21" ht="15">
      <c r="C1082" s="77" t="s">
        <v>95</v>
      </c>
      <c r="G1082" s="263">
        <v>69288.649999999994</v>
      </c>
      <c r="H1082" s="263"/>
      <c r="I1082" s="263">
        <v>69288.649999999994</v>
      </c>
      <c r="J1082" s="263"/>
      <c r="O1082" s="47">
        <v>69288.649999999994</v>
      </c>
      <c r="P1082" s="47">
        <v>69288.649999999994</v>
      </c>
    </row>
    <row r="1083" spans="1:21" ht="71.25">
      <c r="A1083" s="64" t="s">
        <v>1262</v>
      </c>
      <c r="B1083" s="65" t="s">
        <v>1016</v>
      </c>
      <c r="C1083" s="65" t="s">
        <v>1017</v>
      </c>
      <c r="D1083" s="66" t="s">
        <v>965</v>
      </c>
      <c r="E1083" s="45">
        <v>3.7560000000000003E-2</v>
      </c>
      <c r="F1083" s="67"/>
      <c r="G1083" s="56"/>
      <c r="H1083" s="58"/>
      <c r="I1083" s="68" t="s">
        <v>98</v>
      </c>
      <c r="J1083" s="58"/>
      <c r="R1083" s="47">
        <v>102.75</v>
      </c>
      <c r="S1083" s="47">
        <v>102.75</v>
      </c>
      <c r="T1083" s="47">
        <v>66.62</v>
      </c>
      <c r="U1083" s="47">
        <v>66.62</v>
      </c>
    </row>
    <row r="1084" spans="1:21">
      <c r="C1084" s="83" t="s">
        <v>1263</v>
      </c>
    </row>
    <row r="1085" spans="1:21" ht="28.5">
      <c r="A1085" s="64"/>
      <c r="B1085" s="65"/>
      <c r="C1085" s="65" t="s">
        <v>88</v>
      </c>
      <c r="D1085" s="66"/>
      <c r="E1085" s="45"/>
      <c r="F1085" s="67">
        <v>1467.1</v>
      </c>
      <c r="G1085" s="56" t="s">
        <v>943</v>
      </c>
      <c r="H1085" s="58">
        <v>79.849999999999994</v>
      </c>
      <c r="I1085" s="68">
        <v>1</v>
      </c>
      <c r="J1085" s="58">
        <v>79.849999999999994</v>
      </c>
      <c r="Q1085" s="47">
        <v>79.849999999999994</v>
      </c>
    </row>
    <row r="1086" spans="1:21" ht="28.5">
      <c r="A1086" s="64"/>
      <c r="B1086" s="65"/>
      <c r="C1086" s="65" t="s">
        <v>89</v>
      </c>
      <c r="D1086" s="66"/>
      <c r="E1086" s="45"/>
      <c r="F1086" s="67">
        <v>145.07</v>
      </c>
      <c r="G1086" s="56" t="s">
        <v>944</v>
      </c>
      <c r="H1086" s="58">
        <v>8.58</v>
      </c>
      <c r="I1086" s="68">
        <v>1</v>
      </c>
      <c r="J1086" s="58">
        <v>8.58</v>
      </c>
    </row>
    <row r="1087" spans="1:21" ht="28.5">
      <c r="A1087" s="64"/>
      <c r="B1087" s="65"/>
      <c r="C1087" s="65" t="s">
        <v>96</v>
      </c>
      <c r="D1087" s="66"/>
      <c r="E1087" s="45"/>
      <c r="F1087" s="67">
        <v>7.02</v>
      </c>
      <c r="G1087" s="56" t="s">
        <v>944</v>
      </c>
      <c r="H1087" s="80">
        <v>0.42</v>
      </c>
      <c r="I1087" s="68">
        <v>1</v>
      </c>
      <c r="J1087" s="80">
        <v>0.42</v>
      </c>
      <c r="Q1087" s="47">
        <v>0.42</v>
      </c>
    </row>
    <row r="1088" spans="1:21" ht="14.25">
      <c r="A1088" s="64"/>
      <c r="B1088" s="65"/>
      <c r="C1088" s="65" t="s">
        <v>97</v>
      </c>
      <c r="D1088" s="66"/>
      <c r="E1088" s="45"/>
      <c r="F1088" s="67">
        <v>434.65</v>
      </c>
      <c r="G1088" s="56" t="s">
        <v>98</v>
      </c>
      <c r="H1088" s="58">
        <v>16.329999999999998</v>
      </c>
      <c r="I1088" s="68">
        <v>1</v>
      </c>
      <c r="J1088" s="58">
        <v>16.329999999999998</v>
      </c>
    </row>
    <row r="1089" spans="1:21" ht="14.25">
      <c r="A1089" s="64"/>
      <c r="B1089" s="65"/>
      <c r="C1089" s="65" t="s">
        <v>90</v>
      </c>
      <c r="D1089" s="66" t="s">
        <v>91</v>
      </c>
      <c r="E1089" s="45">
        <v>128</v>
      </c>
      <c r="F1089" s="67"/>
      <c r="G1089" s="56"/>
      <c r="H1089" s="58">
        <v>102.75</v>
      </c>
      <c r="I1089" s="68">
        <v>128</v>
      </c>
      <c r="J1089" s="58">
        <v>102.75</v>
      </c>
    </row>
    <row r="1090" spans="1:21" ht="14.25">
      <c r="A1090" s="64"/>
      <c r="B1090" s="65"/>
      <c r="C1090" s="65" t="s">
        <v>92</v>
      </c>
      <c r="D1090" s="66" t="s">
        <v>91</v>
      </c>
      <c r="E1090" s="45">
        <v>83</v>
      </c>
      <c r="F1090" s="67"/>
      <c r="G1090" s="56"/>
      <c r="H1090" s="58">
        <v>66.62</v>
      </c>
      <c r="I1090" s="68">
        <v>83</v>
      </c>
      <c r="J1090" s="58">
        <v>66.62</v>
      </c>
    </row>
    <row r="1091" spans="1:21" ht="28.5">
      <c r="A1091" s="69"/>
      <c r="B1091" s="70"/>
      <c r="C1091" s="70" t="s">
        <v>93</v>
      </c>
      <c r="D1091" s="71" t="s">
        <v>94</v>
      </c>
      <c r="E1091" s="72">
        <v>167.86</v>
      </c>
      <c r="F1091" s="73"/>
      <c r="G1091" s="74" t="s">
        <v>943</v>
      </c>
      <c r="H1091" s="75">
        <v>9.1356864984000001</v>
      </c>
      <c r="I1091" s="76"/>
      <c r="J1091" s="75"/>
    </row>
    <row r="1092" spans="1:21" ht="15">
      <c r="C1092" s="77" t="s">
        <v>95</v>
      </c>
      <c r="G1092" s="263">
        <v>274.13</v>
      </c>
      <c r="H1092" s="263"/>
      <c r="I1092" s="263">
        <v>274.13</v>
      </c>
      <c r="J1092" s="263"/>
      <c r="O1092" s="79">
        <v>274.13</v>
      </c>
      <c r="P1092" s="79">
        <v>274.13</v>
      </c>
    </row>
    <row r="1093" spans="1:21" ht="57">
      <c r="A1093" s="69" t="s">
        <v>1264</v>
      </c>
      <c r="B1093" s="70" t="s">
        <v>1019</v>
      </c>
      <c r="C1093" s="70" t="s">
        <v>1020</v>
      </c>
      <c r="D1093" s="71" t="s">
        <v>21</v>
      </c>
      <c r="E1093" s="72">
        <v>1.306</v>
      </c>
      <c r="F1093" s="73">
        <v>72.7</v>
      </c>
      <c r="G1093" s="74" t="s">
        <v>98</v>
      </c>
      <c r="H1093" s="75">
        <v>94.95</v>
      </c>
      <c r="I1093" s="76">
        <v>1</v>
      </c>
      <c r="J1093" s="75">
        <v>94.95</v>
      </c>
      <c r="R1093" s="47">
        <v>0</v>
      </c>
      <c r="S1093" s="47">
        <v>0</v>
      </c>
      <c r="T1093" s="47">
        <v>0</v>
      </c>
      <c r="U1093" s="47">
        <v>0</v>
      </c>
    </row>
    <row r="1094" spans="1:21" ht="15">
      <c r="C1094" s="77" t="s">
        <v>95</v>
      </c>
      <c r="G1094" s="263">
        <v>94.95</v>
      </c>
      <c r="H1094" s="263"/>
      <c r="I1094" s="263">
        <v>94.95</v>
      </c>
      <c r="J1094" s="263"/>
      <c r="O1094" s="47">
        <v>94.95</v>
      </c>
      <c r="P1094" s="47">
        <v>94.95</v>
      </c>
    </row>
    <row r="1095" spans="1:21" ht="57">
      <c r="A1095" s="69" t="s">
        <v>1265</v>
      </c>
      <c r="B1095" s="70" t="s">
        <v>1021</v>
      </c>
      <c r="C1095" s="70" t="s">
        <v>1022</v>
      </c>
      <c r="D1095" s="71" t="s">
        <v>21</v>
      </c>
      <c r="E1095" s="72">
        <v>2.4500000000000002</v>
      </c>
      <c r="F1095" s="73">
        <v>84.01</v>
      </c>
      <c r="G1095" s="74" t="s">
        <v>98</v>
      </c>
      <c r="H1095" s="75">
        <v>205.82</v>
      </c>
      <c r="I1095" s="76">
        <v>1</v>
      </c>
      <c r="J1095" s="75">
        <v>205.82</v>
      </c>
      <c r="R1095" s="47">
        <v>0</v>
      </c>
      <c r="S1095" s="47">
        <v>0</v>
      </c>
      <c r="T1095" s="47">
        <v>0</v>
      </c>
      <c r="U1095" s="47">
        <v>0</v>
      </c>
    </row>
    <row r="1096" spans="1:21" ht="15">
      <c r="C1096" s="77" t="s">
        <v>95</v>
      </c>
      <c r="G1096" s="263">
        <v>205.82</v>
      </c>
      <c r="H1096" s="263"/>
      <c r="I1096" s="263">
        <v>205.82</v>
      </c>
      <c r="J1096" s="263"/>
      <c r="O1096" s="47">
        <v>205.82</v>
      </c>
      <c r="P1096" s="47">
        <v>205.82</v>
      </c>
    </row>
    <row r="1097" spans="1:21" ht="71.25">
      <c r="A1097" s="64" t="s">
        <v>1266</v>
      </c>
      <c r="B1097" s="65" t="s">
        <v>1267</v>
      </c>
      <c r="C1097" s="65" t="s">
        <v>1268</v>
      </c>
      <c r="D1097" s="66" t="s">
        <v>965</v>
      </c>
      <c r="E1097" s="45">
        <v>0.1464</v>
      </c>
      <c r="F1097" s="67"/>
      <c r="G1097" s="56"/>
      <c r="H1097" s="58"/>
      <c r="I1097" s="68" t="s">
        <v>98</v>
      </c>
      <c r="J1097" s="58"/>
      <c r="R1097" s="47">
        <v>366.45</v>
      </c>
      <c r="S1097" s="47">
        <v>366.45</v>
      </c>
      <c r="T1097" s="47">
        <v>237.62</v>
      </c>
      <c r="U1097" s="47">
        <v>237.62</v>
      </c>
    </row>
    <row r="1098" spans="1:21" ht="28.5">
      <c r="A1098" s="64"/>
      <c r="B1098" s="65"/>
      <c r="C1098" s="65" t="s">
        <v>88</v>
      </c>
      <c r="D1098" s="66"/>
      <c r="E1098" s="45"/>
      <c r="F1098" s="67">
        <v>1343.25</v>
      </c>
      <c r="G1098" s="56" t="s">
        <v>943</v>
      </c>
      <c r="H1098" s="58">
        <v>284.95</v>
      </c>
      <c r="I1098" s="68">
        <v>1</v>
      </c>
      <c r="J1098" s="58">
        <v>284.95</v>
      </c>
      <c r="Q1098" s="47">
        <v>284.95</v>
      </c>
    </row>
    <row r="1099" spans="1:21" ht="28.5">
      <c r="A1099" s="64"/>
      <c r="B1099" s="65"/>
      <c r="C1099" s="65" t="s">
        <v>89</v>
      </c>
      <c r="D1099" s="66"/>
      <c r="E1099" s="45"/>
      <c r="F1099" s="67">
        <v>117.92</v>
      </c>
      <c r="G1099" s="56" t="s">
        <v>944</v>
      </c>
      <c r="H1099" s="58">
        <v>27.19</v>
      </c>
      <c r="I1099" s="68">
        <v>1</v>
      </c>
      <c r="J1099" s="58">
        <v>27.19</v>
      </c>
    </row>
    <row r="1100" spans="1:21" ht="28.5">
      <c r="A1100" s="64"/>
      <c r="B1100" s="65"/>
      <c r="C1100" s="65" t="s">
        <v>96</v>
      </c>
      <c r="D1100" s="66"/>
      <c r="E1100" s="45"/>
      <c r="F1100" s="67">
        <v>5.81</v>
      </c>
      <c r="G1100" s="56" t="s">
        <v>944</v>
      </c>
      <c r="H1100" s="80">
        <v>1.34</v>
      </c>
      <c r="I1100" s="68">
        <v>1</v>
      </c>
      <c r="J1100" s="80">
        <v>1.34</v>
      </c>
      <c r="Q1100" s="47">
        <v>1.34</v>
      </c>
    </row>
    <row r="1101" spans="1:21" ht="14.25">
      <c r="A1101" s="64"/>
      <c r="B1101" s="65"/>
      <c r="C1101" s="65" t="s">
        <v>97</v>
      </c>
      <c r="D1101" s="66"/>
      <c r="E1101" s="45"/>
      <c r="F1101" s="67">
        <v>398.08</v>
      </c>
      <c r="G1101" s="56" t="s">
        <v>98</v>
      </c>
      <c r="H1101" s="58">
        <v>58.28</v>
      </c>
      <c r="I1101" s="68">
        <v>1</v>
      </c>
      <c r="J1101" s="58">
        <v>58.28</v>
      </c>
    </row>
    <row r="1102" spans="1:21" ht="14.25">
      <c r="A1102" s="64"/>
      <c r="B1102" s="65"/>
      <c r="C1102" s="65" t="s">
        <v>90</v>
      </c>
      <c r="D1102" s="66" t="s">
        <v>91</v>
      </c>
      <c r="E1102" s="45">
        <v>128</v>
      </c>
      <c r="F1102" s="67"/>
      <c r="G1102" s="56"/>
      <c r="H1102" s="58">
        <v>366.45</v>
      </c>
      <c r="I1102" s="68">
        <v>128</v>
      </c>
      <c r="J1102" s="58">
        <v>366.45</v>
      </c>
    </row>
    <row r="1103" spans="1:21" ht="14.25">
      <c r="A1103" s="64"/>
      <c r="B1103" s="65"/>
      <c r="C1103" s="65" t="s">
        <v>92</v>
      </c>
      <c r="D1103" s="66" t="s">
        <v>91</v>
      </c>
      <c r="E1103" s="45">
        <v>83</v>
      </c>
      <c r="F1103" s="67"/>
      <c r="G1103" s="56"/>
      <c r="H1103" s="58">
        <v>237.62</v>
      </c>
      <c r="I1103" s="68">
        <v>83</v>
      </c>
      <c r="J1103" s="58">
        <v>237.62</v>
      </c>
    </row>
    <row r="1104" spans="1:21" ht="28.5">
      <c r="A1104" s="69"/>
      <c r="B1104" s="70"/>
      <c r="C1104" s="70" t="s">
        <v>93</v>
      </c>
      <c r="D1104" s="71" t="s">
        <v>94</v>
      </c>
      <c r="E1104" s="72">
        <v>153.69</v>
      </c>
      <c r="F1104" s="73"/>
      <c r="G1104" s="74" t="s">
        <v>943</v>
      </c>
      <c r="H1104" s="75">
        <v>32.602812983999996</v>
      </c>
      <c r="I1104" s="76"/>
      <c r="J1104" s="75"/>
    </row>
    <row r="1105" spans="1:21" ht="15">
      <c r="C1105" s="77" t="s">
        <v>95</v>
      </c>
      <c r="G1105" s="263">
        <v>974.49</v>
      </c>
      <c r="H1105" s="263"/>
      <c r="I1105" s="263">
        <v>974.49</v>
      </c>
      <c r="J1105" s="263"/>
      <c r="O1105" s="79">
        <v>974.49</v>
      </c>
      <c r="P1105" s="79">
        <v>974.49</v>
      </c>
    </row>
    <row r="1106" spans="1:21" ht="42.75">
      <c r="A1106" s="69" t="s">
        <v>1269</v>
      </c>
      <c r="B1106" s="70" t="s">
        <v>1270</v>
      </c>
      <c r="C1106" s="70" t="s">
        <v>1271</v>
      </c>
      <c r="D1106" s="71" t="s">
        <v>21</v>
      </c>
      <c r="E1106" s="72">
        <v>14.64</v>
      </c>
      <c r="F1106" s="73">
        <v>86.88</v>
      </c>
      <c r="G1106" s="74" t="s">
        <v>98</v>
      </c>
      <c r="H1106" s="75">
        <v>1271.92</v>
      </c>
      <c r="I1106" s="76">
        <v>1</v>
      </c>
      <c r="J1106" s="75">
        <v>1271.92</v>
      </c>
      <c r="R1106" s="47">
        <v>0</v>
      </c>
      <c r="S1106" s="47">
        <v>0</v>
      </c>
      <c r="T1106" s="47">
        <v>0</v>
      </c>
      <c r="U1106" s="47">
        <v>0</v>
      </c>
    </row>
    <row r="1107" spans="1:21" ht="15">
      <c r="C1107" s="77" t="s">
        <v>95</v>
      </c>
      <c r="G1107" s="263">
        <v>1271.92</v>
      </c>
      <c r="H1107" s="263"/>
      <c r="I1107" s="263">
        <v>1271.92</v>
      </c>
      <c r="J1107" s="263"/>
      <c r="O1107" s="47">
        <v>1271.92</v>
      </c>
      <c r="P1107" s="47">
        <v>1271.92</v>
      </c>
    </row>
    <row r="1108" spans="1:21" ht="57">
      <c r="A1108" s="64" t="s">
        <v>1272</v>
      </c>
      <c r="B1108" s="65" t="s">
        <v>1028</v>
      </c>
      <c r="C1108" s="65" t="s">
        <v>1029</v>
      </c>
      <c r="D1108" s="66" t="s">
        <v>1030</v>
      </c>
      <c r="E1108" s="45">
        <v>1</v>
      </c>
      <c r="F1108" s="67"/>
      <c r="G1108" s="56"/>
      <c r="H1108" s="58"/>
      <c r="I1108" s="68" t="s">
        <v>98</v>
      </c>
      <c r="J1108" s="58"/>
      <c r="R1108" s="47">
        <v>29.41</v>
      </c>
      <c r="S1108" s="47">
        <v>29.41</v>
      </c>
      <c r="T1108" s="47">
        <v>19.07</v>
      </c>
      <c r="U1108" s="47">
        <v>19.07</v>
      </c>
    </row>
    <row r="1109" spans="1:21" ht="28.5">
      <c r="A1109" s="64"/>
      <c r="B1109" s="65"/>
      <c r="C1109" s="65" t="s">
        <v>88</v>
      </c>
      <c r="D1109" s="66"/>
      <c r="E1109" s="45"/>
      <c r="F1109" s="67">
        <v>15.86</v>
      </c>
      <c r="G1109" s="56" t="s">
        <v>943</v>
      </c>
      <c r="H1109" s="58">
        <v>22.98</v>
      </c>
      <c r="I1109" s="68">
        <v>1</v>
      </c>
      <c r="J1109" s="58">
        <v>22.98</v>
      </c>
      <c r="Q1109" s="47">
        <v>22.98</v>
      </c>
    </row>
    <row r="1110" spans="1:21" ht="28.5">
      <c r="A1110" s="64"/>
      <c r="B1110" s="65"/>
      <c r="C1110" s="65" t="s">
        <v>89</v>
      </c>
      <c r="D1110" s="66"/>
      <c r="E1110" s="45"/>
      <c r="F1110" s="67">
        <v>45.5</v>
      </c>
      <c r="G1110" s="56" t="s">
        <v>944</v>
      </c>
      <c r="H1110" s="58">
        <v>71.66</v>
      </c>
      <c r="I1110" s="68">
        <v>1</v>
      </c>
      <c r="J1110" s="58">
        <v>71.66</v>
      </c>
    </row>
    <row r="1111" spans="1:21" ht="14.25">
      <c r="A1111" s="64"/>
      <c r="B1111" s="65"/>
      <c r="C1111" s="65" t="s">
        <v>97</v>
      </c>
      <c r="D1111" s="66"/>
      <c r="E1111" s="45"/>
      <c r="F1111" s="67">
        <v>8.4700000000000006</v>
      </c>
      <c r="G1111" s="56" t="s">
        <v>98</v>
      </c>
      <c r="H1111" s="58">
        <v>8.4700000000000006</v>
      </c>
      <c r="I1111" s="68">
        <v>1</v>
      </c>
      <c r="J1111" s="58">
        <v>8.4700000000000006</v>
      </c>
    </row>
    <row r="1112" spans="1:21" ht="14.25">
      <c r="A1112" s="64"/>
      <c r="B1112" s="65"/>
      <c r="C1112" s="65" t="s">
        <v>90</v>
      </c>
      <c r="D1112" s="66" t="s">
        <v>91</v>
      </c>
      <c r="E1112" s="45">
        <v>128</v>
      </c>
      <c r="F1112" s="67"/>
      <c r="G1112" s="56"/>
      <c r="H1112" s="58">
        <v>29.41</v>
      </c>
      <c r="I1112" s="68">
        <v>128</v>
      </c>
      <c r="J1112" s="58">
        <v>29.41</v>
      </c>
    </row>
    <row r="1113" spans="1:21" ht="14.25">
      <c r="A1113" s="64"/>
      <c r="B1113" s="65"/>
      <c r="C1113" s="65" t="s">
        <v>92</v>
      </c>
      <c r="D1113" s="66" t="s">
        <v>91</v>
      </c>
      <c r="E1113" s="45">
        <v>83</v>
      </c>
      <c r="F1113" s="67"/>
      <c r="G1113" s="56"/>
      <c r="H1113" s="58">
        <v>19.07</v>
      </c>
      <c r="I1113" s="68">
        <v>83</v>
      </c>
      <c r="J1113" s="58">
        <v>19.07</v>
      </c>
    </row>
    <row r="1114" spans="1:21" ht="28.5">
      <c r="A1114" s="69"/>
      <c r="B1114" s="70"/>
      <c r="C1114" s="70" t="s">
        <v>93</v>
      </c>
      <c r="D1114" s="71" t="s">
        <v>94</v>
      </c>
      <c r="E1114" s="72">
        <v>1.79</v>
      </c>
      <c r="F1114" s="73"/>
      <c r="G1114" s="74" t="s">
        <v>943</v>
      </c>
      <c r="H1114" s="75">
        <v>2.5937099999999997</v>
      </c>
      <c r="I1114" s="76"/>
      <c r="J1114" s="75"/>
    </row>
    <row r="1115" spans="1:21" ht="15">
      <c r="C1115" s="77" t="s">
        <v>95</v>
      </c>
      <c r="G1115" s="263">
        <v>151.59</v>
      </c>
      <c r="H1115" s="263"/>
      <c r="I1115" s="263">
        <v>151.59</v>
      </c>
      <c r="J1115" s="263"/>
      <c r="O1115" s="79">
        <v>151.59</v>
      </c>
      <c r="P1115" s="79">
        <v>151.59</v>
      </c>
    </row>
    <row r="1116" spans="1:21" ht="42.75">
      <c r="A1116" s="69" t="s">
        <v>1273</v>
      </c>
      <c r="B1116" s="70" t="s">
        <v>1073</v>
      </c>
      <c r="C1116" s="70" t="s">
        <v>1074</v>
      </c>
      <c r="D1116" s="71" t="s">
        <v>454</v>
      </c>
      <c r="E1116" s="72">
        <v>1</v>
      </c>
      <c r="F1116" s="73">
        <v>1152.52</v>
      </c>
      <c r="G1116" s="74" t="s">
        <v>98</v>
      </c>
      <c r="H1116" s="75">
        <v>1152.52</v>
      </c>
      <c r="I1116" s="76">
        <v>1</v>
      </c>
      <c r="J1116" s="75">
        <v>1152.52</v>
      </c>
      <c r="R1116" s="47">
        <v>0</v>
      </c>
      <c r="S1116" s="47">
        <v>0</v>
      </c>
      <c r="T1116" s="47">
        <v>0</v>
      </c>
      <c r="U1116" s="47">
        <v>0</v>
      </c>
    </row>
    <row r="1117" spans="1:21" ht="15">
      <c r="C1117" s="77" t="s">
        <v>95</v>
      </c>
      <c r="G1117" s="263">
        <v>1152.52</v>
      </c>
      <c r="H1117" s="263"/>
      <c r="I1117" s="263">
        <v>1152.52</v>
      </c>
      <c r="J1117" s="263"/>
      <c r="O1117" s="47">
        <v>1152.52</v>
      </c>
      <c r="P1117" s="47">
        <v>1152.52</v>
      </c>
    </row>
    <row r="1118" spans="1:21" ht="28.5">
      <c r="A1118" s="64" t="s">
        <v>1274</v>
      </c>
      <c r="B1118" s="65" t="s">
        <v>1275</v>
      </c>
      <c r="C1118" s="65" t="s">
        <v>1276</v>
      </c>
      <c r="D1118" s="66" t="s">
        <v>1025</v>
      </c>
      <c r="E1118" s="45">
        <v>1</v>
      </c>
      <c r="F1118" s="67"/>
      <c r="G1118" s="56"/>
      <c r="H1118" s="58"/>
      <c r="I1118" s="68" t="s">
        <v>98</v>
      </c>
      <c r="J1118" s="58"/>
      <c r="R1118" s="47">
        <v>87.55</v>
      </c>
      <c r="S1118" s="47">
        <v>87.55</v>
      </c>
      <c r="T1118" s="47">
        <v>56.77</v>
      </c>
      <c r="U1118" s="47">
        <v>56.77</v>
      </c>
    </row>
    <row r="1119" spans="1:21" ht="28.5">
      <c r="A1119" s="64"/>
      <c r="B1119" s="65"/>
      <c r="C1119" s="65" t="s">
        <v>88</v>
      </c>
      <c r="D1119" s="66"/>
      <c r="E1119" s="45"/>
      <c r="F1119" s="67">
        <v>46.91</v>
      </c>
      <c r="G1119" s="56" t="s">
        <v>943</v>
      </c>
      <c r="H1119" s="58">
        <v>67.97</v>
      </c>
      <c r="I1119" s="68">
        <v>1</v>
      </c>
      <c r="J1119" s="58">
        <v>67.97</v>
      </c>
      <c r="Q1119" s="47">
        <v>67.97</v>
      </c>
    </row>
    <row r="1120" spans="1:21" ht="28.5">
      <c r="A1120" s="64"/>
      <c r="B1120" s="65"/>
      <c r="C1120" s="65" t="s">
        <v>89</v>
      </c>
      <c r="D1120" s="66"/>
      <c r="E1120" s="45"/>
      <c r="F1120" s="67">
        <v>9.23</v>
      </c>
      <c r="G1120" s="56" t="s">
        <v>944</v>
      </c>
      <c r="H1120" s="58">
        <v>14.54</v>
      </c>
      <c r="I1120" s="68">
        <v>1</v>
      </c>
      <c r="J1120" s="58">
        <v>14.54</v>
      </c>
    </row>
    <row r="1121" spans="1:21" ht="28.5">
      <c r="A1121" s="64"/>
      <c r="B1121" s="65"/>
      <c r="C1121" s="65" t="s">
        <v>96</v>
      </c>
      <c r="D1121" s="66"/>
      <c r="E1121" s="45"/>
      <c r="F1121" s="67">
        <v>0.27</v>
      </c>
      <c r="G1121" s="56" t="s">
        <v>944</v>
      </c>
      <c r="H1121" s="80">
        <v>0.43</v>
      </c>
      <c r="I1121" s="68">
        <v>1</v>
      </c>
      <c r="J1121" s="80">
        <v>0.43</v>
      </c>
      <c r="Q1121" s="47">
        <v>0.43</v>
      </c>
    </row>
    <row r="1122" spans="1:21" ht="14.25">
      <c r="A1122" s="64"/>
      <c r="B1122" s="65"/>
      <c r="C1122" s="65" t="s">
        <v>97</v>
      </c>
      <c r="D1122" s="66"/>
      <c r="E1122" s="45"/>
      <c r="F1122" s="67">
        <v>28.3</v>
      </c>
      <c r="G1122" s="56" t="s">
        <v>98</v>
      </c>
      <c r="H1122" s="58">
        <v>28.3</v>
      </c>
      <c r="I1122" s="68">
        <v>1</v>
      </c>
      <c r="J1122" s="58">
        <v>28.3</v>
      </c>
    </row>
    <row r="1123" spans="1:21" ht="14.25">
      <c r="A1123" s="64"/>
      <c r="B1123" s="65"/>
      <c r="C1123" s="65" t="s">
        <v>90</v>
      </c>
      <c r="D1123" s="66" t="s">
        <v>91</v>
      </c>
      <c r="E1123" s="45">
        <v>128</v>
      </c>
      <c r="F1123" s="67"/>
      <c r="G1123" s="56"/>
      <c r="H1123" s="58">
        <v>87.55</v>
      </c>
      <c r="I1123" s="68">
        <v>128</v>
      </c>
      <c r="J1123" s="58">
        <v>87.55</v>
      </c>
    </row>
    <row r="1124" spans="1:21" ht="14.25">
      <c r="A1124" s="64"/>
      <c r="B1124" s="65"/>
      <c r="C1124" s="65" t="s">
        <v>92</v>
      </c>
      <c r="D1124" s="66" t="s">
        <v>91</v>
      </c>
      <c r="E1124" s="45">
        <v>83</v>
      </c>
      <c r="F1124" s="67"/>
      <c r="G1124" s="56"/>
      <c r="H1124" s="58">
        <v>56.77</v>
      </c>
      <c r="I1124" s="68">
        <v>83</v>
      </c>
      <c r="J1124" s="58">
        <v>56.77</v>
      </c>
    </row>
    <row r="1125" spans="1:21" ht="28.5">
      <c r="A1125" s="69"/>
      <c r="B1125" s="70"/>
      <c r="C1125" s="70" t="s">
        <v>93</v>
      </c>
      <c r="D1125" s="71" t="s">
        <v>94</v>
      </c>
      <c r="E1125" s="72">
        <v>5.23</v>
      </c>
      <c r="F1125" s="73"/>
      <c r="G1125" s="74" t="s">
        <v>943</v>
      </c>
      <c r="H1125" s="75">
        <v>7.5782699999999998</v>
      </c>
      <c r="I1125" s="76"/>
      <c r="J1125" s="75"/>
    </row>
    <row r="1126" spans="1:21" ht="15">
      <c r="C1126" s="77" t="s">
        <v>95</v>
      </c>
      <c r="G1126" s="263">
        <v>255.13</v>
      </c>
      <c r="H1126" s="263"/>
      <c r="I1126" s="263">
        <v>255.13</v>
      </c>
      <c r="J1126" s="263"/>
      <c r="O1126" s="79">
        <v>255.13</v>
      </c>
      <c r="P1126" s="79">
        <v>255.13</v>
      </c>
    </row>
    <row r="1127" spans="1:21" ht="42.75">
      <c r="A1127" s="69" t="s">
        <v>1277</v>
      </c>
      <c r="B1127" s="70" t="s">
        <v>1278</v>
      </c>
      <c r="C1127" s="70" t="s">
        <v>1279</v>
      </c>
      <c r="D1127" s="71" t="s">
        <v>454</v>
      </c>
      <c r="E1127" s="72">
        <v>1</v>
      </c>
      <c r="F1127" s="73">
        <v>5606.67</v>
      </c>
      <c r="G1127" s="74" t="s">
        <v>98</v>
      </c>
      <c r="H1127" s="75">
        <v>5606.67</v>
      </c>
      <c r="I1127" s="76">
        <v>1</v>
      </c>
      <c r="J1127" s="75">
        <v>5606.67</v>
      </c>
      <c r="R1127" s="47">
        <v>0</v>
      </c>
      <c r="S1127" s="47">
        <v>0</v>
      </c>
      <c r="T1127" s="47">
        <v>0</v>
      </c>
      <c r="U1127" s="47">
        <v>0</v>
      </c>
    </row>
    <row r="1128" spans="1:21" ht="15">
      <c r="C1128" s="77" t="s">
        <v>95</v>
      </c>
      <c r="G1128" s="263">
        <v>5606.67</v>
      </c>
      <c r="H1128" s="263"/>
      <c r="I1128" s="263">
        <v>5606.67</v>
      </c>
      <c r="J1128" s="263"/>
      <c r="O1128" s="47">
        <v>5606.67</v>
      </c>
      <c r="P1128" s="47">
        <v>5606.67</v>
      </c>
    </row>
    <row r="1129" spans="1:21" ht="57">
      <c r="A1129" s="64" t="s">
        <v>1280</v>
      </c>
      <c r="B1129" s="65" t="s">
        <v>1028</v>
      </c>
      <c r="C1129" s="65" t="s">
        <v>1029</v>
      </c>
      <c r="D1129" s="66" t="s">
        <v>1030</v>
      </c>
      <c r="E1129" s="45">
        <v>18</v>
      </c>
      <c r="F1129" s="67"/>
      <c r="G1129" s="56"/>
      <c r="H1129" s="58"/>
      <c r="I1129" s="68" t="s">
        <v>98</v>
      </c>
      <c r="J1129" s="58"/>
      <c r="R1129" s="47">
        <v>529.48</v>
      </c>
      <c r="S1129" s="47">
        <v>529.48</v>
      </c>
      <c r="T1129" s="47">
        <v>343.34</v>
      </c>
      <c r="U1129" s="47">
        <v>343.34</v>
      </c>
    </row>
    <row r="1130" spans="1:21" ht="28.5">
      <c r="A1130" s="64"/>
      <c r="B1130" s="65"/>
      <c r="C1130" s="65" t="s">
        <v>88</v>
      </c>
      <c r="D1130" s="66"/>
      <c r="E1130" s="45"/>
      <c r="F1130" s="67">
        <v>15.86</v>
      </c>
      <c r="G1130" s="56" t="s">
        <v>943</v>
      </c>
      <c r="H1130" s="58">
        <v>413.66</v>
      </c>
      <c r="I1130" s="68">
        <v>1</v>
      </c>
      <c r="J1130" s="58">
        <v>413.66</v>
      </c>
      <c r="Q1130" s="47">
        <v>413.66</v>
      </c>
    </row>
    <row r="1131" spans="1:21" ht="28.5">
      <c r="A1131" s="64"/>
      <c r="B1131" s="65"/>
      <c r="C1131" s="65" t="s">
        <v>89</v>
      </c>
      <c r="D1131" s="66"/>
      <c r="E1131" s="45"/>
      <c r="F1131" s="67">
        <v>45.5</v>
      </c>
      <c r="G1131" s="56" t="s">
        <v>944</v>
      </c>
      <c r="H1131" s="58">
        <v>1289.93</v>
      </c>
      <c r="I1131" s="68">
        <v>1</v>
      </c>
      <c r="J1131" s="58">
        <v>1289.93</v>
      </c>
    </row>
    <row r="1132" spans="1:21" ht="14.25">
      <c r="A1132" s="64"/>
      <c r="B1132" s="65"/>
      <c r="C1132" s="65" t="s">
        <v>97</v>
      </c>
      <c r="D1132" s="66"/>
      <c r="E1132" s="45"/>
      <c r="F1132" s="67">
        <v>8.4700000000000006</v>
      </c>
      <c r="G1132" s="56" t="s">
        <v>98</v>
      </c>
      <c r="H1132" s="58">
        <v>152.46</v>
      </c>
      <c r="I1132" s="68">
        <v>1</v>
      </c>
      <c r="J1132" s="58">
        <v>152.46</v>
      </c>
    </row>
    <row r="1133" spans="1:21" ht="14.25">
      <c r="A1133" s="64"/>
      <c r="B1133" s="65"/>
      <c r="C1133" s="65" t="s">
        <v>90</v>
      </c>
      <c r="D1133" s="66" t="s">
        <v>91</v>
      </c>
      <c r="E1133" s="45">
        <v>128</v>
      </c>
      <c r="F1133" s="67"/>
      <c r="G1133" s="56"/>
      <c r="H1133" s="58">
        <v>529.48</v>
      </c>
      <c r="I1133" s="68">
        <v>128</v>
      </c>
      <c r="J1133" s="58">
        <v>529.48</v>
      </c>
    </row>
    <row r="1134" spans="1:21" ht="14.25">
      <c r="A1134" s="64"/>
      <c r="B1134" s="65"/>
      <c r="C1134" s="65" t="s">
        <v>92</v>
      </c>
      <c r="D1134" s="66" t="s">
        <v>91</v>
      </c>
      <c r="E1134" s="45">
        <v>83</v>
      </c>
      <c r="F1134" s="67"/>
      <c r="G1134" s="56"/>
      <c r="H1134" s="58">
        <v>343.34</v>
      </c>
      <c r="I1134" s="68">
        <v>83</v>
      </c>
      <c r="J1134" s="58">
        <v>343.34</v>
      </c>
    </row>
    <row r="1135" spans="1:21" ht="28.5">
      <c r="A1135" s="69"/>
      <c r="B1135" s="70"/>
      <c r="C1135" s="70" t="s">
        <v>93</v>
      </c>
      <c r="D1135" s="71" t="s">
        <v>94</v>
      </c>
      <c r="E1135" s="72">
        <v>1.79</v>
      </c>
      <c r="F1135" s="73"/>
      <c r="G1135" s="74" t="s">
        <v>943</v>
      </c>
      <c r="H1135" s="75">
        <v>46.686779999999999</v>
      </c>
      <c r="I1135" s="76"/>
      <c r="J1135" s="75"/>
    </row>
    <row r="1136" spans="1:21" ht="15">
      <c r="C1136" s="77" t="s">
        <v>95</v>
      </c>
      <c r="G1136" s="263">
        <v>2728.87</v>
      </c>
      <c r="H1136" s="263"/>
      <c r="I1136" s="263">
        <v>2728.87</v>
      </c>
      <c r="J1136" s="263"/>
      <c r="O1136" s="79">
        <v>2728.87</v>
      </c>
      <c r="P1136" s="79">
        <v>2728.87</v>
      </c>
    </row>
    <row r="1137" spans="1:21" ht="153.75">
      <c r="A1137" s="69" t="s">
        <v>1281</v>
      </c>
      <c r="B1137" s="70" t="s">
        <v>432</v>
      </c>
      <c r="C1137" s="70" t="s">
        <v>196</v>
      </c>
      <c r="D1137" s="71" t="s">
        <v>454</v>
      </c>
      <c r="E1137" s="72">
        <v>2</v>
      </c>
      <c r="F1137" s="73">
        <v>1446.11</v>
      </c>
      <c r="G1137" s="74" t="s">
        <v>98</v>
      </c>
      <c r="H1137" s="75">
        <v>2892.22</v>
      </c>
      <c r="I1137" s="76">
        <v>1</v>
      </c>
      <c r="J1137" s="75">
        <v>2892.22</v>
      </c>
      <c r="R1137" s="47">
        <v>0</v>
      </c>
      <c r="S1137" s="47">
        <v>0</v>
      </c>
      <c r="T1137" s="47">
        <v>0</v>
      </c>
      <c r="U1137" s="47">
        <v>0</v>
      </c>
    </row>
    <row r="1138" spans="1:21" ht="15">
      <c r="C1138" s="77" t="s">
        <v>95</v>
      </c>
      <c r="G1138" s="263">
        <v>2892.22</v>
      </c>
      <c r="H1138" s="263"/>
      <c r="I1138" s="263">
        <v>2892.22</v>
      </c>
      <c r="J1138" s="263"/>
      <c r="O1138" s="47">
        <v>2892.22</v>
      </c>
      <c r="P1138" s="47">
        <v>2892.22</v>
      </c>
    </row>
    <row r="1139" spans="1:21" ht="153.75">
      <c r="A1139" s="69" t="s">
        <v>1282</v>
      </c>
      <c r="B1139" s="70" t="s">
        <v>432</v>
      </c>
      <c r="C1139" s="70" t="s">
        <v>197</v>
      </c>
      <c r="D1139" s="71" t="s">
        <v>454</v>
      </c>
      <c r="E1139" s="72">
        <v>3</v>
      </c>
      <c r="F1139" s="73">
        <v>1446.11</v>
      </c>
      <c r="G1139" s="74" t="s">
        <v>98</v>
      </c>
      <c r="H1139" s="75">
        <v>4338.33</v>
      </c>
      <c r="I1139" s="76">
        <v>1</v>
      </c>
      <c r="J1139" s="75">
        <v>4338.33</v>
      </c>
      <c r="R1139" s="47">
        <v>0</v>
      </c>
      <c r="S1139" s="47">
        <v>0</v>
      </c>
      <c r="T1139" s="47">
        <v>0</v>
      </c>
      <c r="U1139" s="47">
        <v>0</v>
      </c>
    </row>
    <row r="1140" spans="1:21" ht="15">
      <c r="C1140" s="77" t="s">
        <v>95</v>
      </c>
      <c r="G1140" s="263">
        <v>4338.33</v>
      </c>
      <c r="H1140" s="263"/>
      <c r="I1140" s="263">
        <v>4338.33</v>
      </c>
      <c r="J1140" s="263"/>
      <c r="O1140" s="47">
        <v>4338.33</v>
      </c>
      <c r="P1140" s="47">
        <v>4338.33</v>
      </c>
    </row>
    <row r="1141" spans="1:21" ht="153.75">
      <c r="A1141" s="69" t="s">
        <v>1283</v>
      </c>
      <c r="B1141" s="70" t="s">
        <v>432</v>
      </c>
      <c r="C1141" s="70" t="s">
        <v>198</v>
      </c>
      <c r="D1141" s="71" t="s">
        <v>454</v>
      </c>
      <c r="E1141" s="72">
        <v>11</v>
      </c>
      <c r="F1141" s="73">
        <v>1446.11</v>
      </c>
      <c r="G1141" s="74" t="s">
        <v>98</v>
      </c>
      <c r="H1141" s="75">
        <v>15907.21</v>
      </c>
      <c r="I1141" s="76">
        <v>1</v>
      </c>
      <c r="J1141" s="75">
        <v>15907.21</v>
      </c>
      <c r="R1141" s="47">
        <v>0</v>
      </c>
      <c r="S1141" s="47">
        <v>0</v>
      </c>
      <c r="T1141" s="47">
        <v>0</v>
      </c>
      <c r="U1141" s="47">
        <v>0</v>
      </c>
    </row>
    <row r="1142" spans="1:21" ht="15">
      <c r="C1142" s="77" t="s">
        <v>95</v>
      </c>
      <c r="G1142" s="263">
        <v>15907.21</v>
      </c>
      <c r="H1142" s="263"/>
      <c r="I1142" s="263">
        <v>15907.21</v>
      </c>
      <c r="J1142" s="263"/>
      <c r="O1142" s="47">
        <v>15907.21</v>
      </c>
      <c r="P1142" s="47">
        <v>15907.21</v>
      </c>
    </row>
    <row r="1143" spans="1:21" ht="153.75">
      <c r="A1143" s="69" t="s">
        <v>1284</v>
      </c>
      <c r="B1143" s="70" t="s">
        <v>432</v>
      </c>
      <c r="C1143" s="70" t="s">
        <v>199</v>
      </c>
      <c r="D1143" s="71" t="s">
        <v>454</v>
      </c>
      <c r="E1143" s="72">
        <v>2</v>
      </c>
      <c r="F1143" s="73">
        <v>1446.11</v>
      </c>
      <c r="G1143" s="74" t="s">
        <v>98</v>
      </c>
      <c r="H1143" s="75">
        <v>2892.22</v>
      </c>
      <c r="I1143" s="76">
        <v>1</v>
      </c>
      <c r="J1143" s="75">
        <v>2892.22</v>
      </c>
      <c r="R1143" s="47">
        <v>0</v>
      </c>
      <c r="S1143" s="47">
        <v>0</v>
      </c>
      <c r="T1143" s="47">
        <v>0</v>
      </c>
      <c r="U1143" s="47">
        <v>0</v>
      </c>
    </row>
    <row r="1144" spans="1:21" ht="15">
      <c r="C1144" s="77" t="s">
        <v>95</v>
      </c>
      <c r="G1144" s="263">
        <v>2892.22</v>
      </c>
      <c r="H1144" s="263"/>
      <c r="I1144" s="263">
        <v>2892.22</v>
      </c>
      <c r="J1144" s="263"/>
      <c r="O1144" s="47">
        <v>2892.22</v>
      </c>
      <c r="P1144" s="47">
        <v>2892.22</v>
      </c>
    </row>
    <row r="1145" spans="1:21" ht="28.5">
      <c r="A1145" s="64" t="s">
        <v>1285</v>
      </c>
      <c r="B1145" s="65" t="s">
        <v>1286</v>
      </c>
      <c r="C1145" s="65" t="s">
        <v>1287</v>
      </c>
      <c r="D1145" s="66" t="s">
        <v>948</v>
      </c>
      <c r="E1145" s="45">
        <v>1</v>
      </c>
      <c r="F1145" s="67"/>
      <c r="G1145" s="56"/>
      <c r="H1145" s="58"/>
      <c r="I1145" s="68" t="s">
        <v>98</v>
      </c>
      <c r="J1145" s="58"/>
      <c r="R1145" s="47">
        <v>62.02</v>
      </c>
      <c r="S1145" s="47">
        <v>62.02</v>
      </c>
      <c r="T1145" s="47">
        <v>40.21</v>
      </c>
      <c r="U1145" s="47">
        <v>40.21</v>
      </c>
    </row>
    <row r="1146" spans="1:21" ht="28.5">
      <c r="A1146" s="64"/>
      <c r="B1146" s="65"/>
      <c r="C1146" s="65" t="s">
        <v>88</v>
      </c>
      <c r="D1146" s="66"/>
      <c r="E1146" s="45"/>
      <c r="F1146" s="67">
        <v>33.14</v>
      </c>
      <c r="G1146" s="56" t="s">
        <v>943</v>
      </c>
      <c r="H1146" s="58">
        <v>48.02</v>
      </c>
      <c r="I1146" s="68">
        <v>1</v>
      </c>
      <c r="J1146" s="58">
        <v>48.02</v>
      </c>
      <c r="Q1146" s="47">
        <v>48.02</v>
      </c>
    </row>
    <row r="1147" spans="1:21" ht="28.5">
      <c r="A1147" s="64"/>
      <c r="B1147" s="65"/>
      <c r="C1147" s="65" t="s">
        <v>89</v>
      </c>
      <c r="D1147" s="66"/>
      <c r="E1147" s="45"/>
      <c r="F1147" s="67">
        <v>7.54</v>
      </c>
      <c r="G1147" s="56" t="s">
        <v>944</v>
      </c>
      <c r="H1147" s="58">
        <v>11.88</v>
      </c>
      <c r="I1147" s="68">
        <v>1</v>
      </c>
      <c r="J1147" s="58">
        <v>11.88</v>
      </c>
    </row>
    <row r="1148" spans="1:21" ht="28.5">
      <c r="A1148" s="64"/>
      <c r="B1148" s="65"/>
      <c r="C1148" s="65" t="s">
        <v>96</v>
      </c>
      <c r="D1148" s="66"/>
      <c r="E1148" s="45"/>
      <c r="F1148" s="67">
        <v>0.27</v>
      </c>
      <c r="G1148" s="56" t="s">
        <v>944</v>
      </c>
      <c r="H1148" s="80">
        <v>0.43</v>
      </c>
      <c r="I1148" s="68">
        <v>1</v>
      </c>
      <c r="J1148" s="80">
        <v>0.43</v>
      </c>
      <c r="Q1148" s="47">
        <v>0.43</v>
      </c>
    </row>
    <row r="1149" spans="1:21" ht="14.25">
      <c r="A1149" s="64"/>
      <c r="B1149" s="65"/>
      <c r="C1149" s="65" t="s">
        <v>97</v>
      </c>
      <c r="D1149" s="66"/>
      <c r="E1149" s="45"/>
      <c r="F1149" s="67">
        <v>67.09</v>
      </c>
      <c r="G1149" s="56" t="s">
        <v>98</v>
      </c>
      <c r="H1149" s="58">
        <v>67.09</v>
      </c>
      <c r="I1149" s="68">
        <v>1</v>
      </c>
      <c r="J1149" s="58">
        <v>67.09</v>
      </c>
    </row>
    <row r="1150" spans="1:21" ht="14.25">
      <c r="A1150" s="64"/>
      <c r="B1150" s="65"/>
      <c r="C1150" s="65" t="s">
        <v>90</v>
      </c>
      <c r="D1150" s="66" t="s">
        <v>91</v>
      </c>
      <c r="E1150" s="45">
        <v>128</v>
      </c>
      <c r="F1150" s="67"/>
      <c r="G1150" s="56"/>
      <c r="H1150" s="58">
        <v>62.02</v>
      </c>
      <c r="I1150" s="68">
        <v>128</v>
      </c>
      <c r="J1150" s="58">
        <v>62.02</v>
      </c>
    </row>
    <row r="1151" spans="1:21" ht="14.25">
      <c r="A1151" s="64"/>
      <c r="B1151" s="65"/>
      <c r="C1151" s="65" t="s">
        <v>92</v>
      </c>
      <c r="D1151" s="66" t="s">
        <v>91</v>
      </c>
      <c r="E1151" s="45">
        <v>83</v>
      </c>
      <c r="F1151" s="67"/>
      <c r="G1151" s="56"/>
      <c r="H1151" s="58">
        <v>40.21</v>
      </c>
      <c r="I1151" s="68">
        <v>83</v>
      </c>
      <c r="J1151" s="58">
        <v>40.21</v>
      </c>
    </row>
    <row r="1152" spans="1:21" ht="28.5">
      <c r="A1152" s="69"/>
      <c r="B1152" s="70"/>
      <c r="C1152" s="70" t="s">
        <v>93</v>
      </c>
      <c r="D1152" s="71" t="s">
        <v>94</v>
      </c>
      <c r="E1152" s="72">
        <v>3.74</v>
      </c>
      <c r="F1152" s="73"/>
      <c r="G1152" s="74" t="s">
        <v>943</v>
      </c>
      <c r="H1152" s="75">
        <v>5.4192600000000004</v>
      </c>
      <c r="I1152" s="76"/>
      <c r="J1152" s="75"/>
    </row>
    <row r="1153" spans="1:21" ht="15">
      <c r="C1153" s="77" t="s">
        <v>95</v>
      </c>
      <c r="G1153" s="263">
        <v>229.22000000000003</v>
      </c>
      <c r="H1153" s="263"/>
      <c r="I1153" s="263">
        <v>229.22</v>
      </c>
      <c r="J1153" s="263"/>
      <c r="O1153" s="79">
        <v>229.22000000000003</v>
      </c>
      <c r="P1153" s="79">
        <v>229.22</v>
      </c>
    </row>
    <row r="1154" spans="1:21" ht="42.75">
      <c r="A1154" s="69" t="s">
        <v>1288</v>
      </c>
      <c r="B1154" s="70" t="s">
        <v>1289</v>
      </c>
      <c r="C1154" s="70" t="s">
        <v>1290</v>
      </c>
      <c r="D1154" s="71" t="s">
        <v>454</v>
      </c>
      <c r="E1154" s="72">
        <v>1</v>
      </c>
      <c r="F1154" s="73">
        <v>1953</v>
      </c>
      <c r="G1154" s="74" t="s">
        <v>98</v>
      </c>
      <c r="H1154" s="75">
        <v>1953</v>
      </c>
      <c r="I1154" s="76">
        <v>1</v>
      </c>
      <c r="J1154" s="75">
        <v>1953</v>
      </c>
      <c r="R1154" s="47">
        <v>0</v>
      </c>
      <c r="S1154" s="47">
        <v>0</v>
      </c>
      <c r="T1154" s="47">
        <v>0</v>
      </c>
      <c r="U1154" s="47">
        <v>0</v>
      </c>
    </row>
    <row r="1155" spans="1:21" ht="15">
      <c r="C1155" s="77" t="s">
        <v>95</v>
      </c>
      <c r="G1155" s="263">
        <v>1953</v>
      </c>
      <c r="H1155" s="263"/>
      <c r="I1155" s="263">
        <v>1953</v>
      </c>
      <c r="J1155" s="263"/>
      <c r="O1155" s="47">
        <v>1953</v>
      </c>
      <c r="P1155" s="47">
        <v>1953</v>
      </c>
    </row>
    <row r="1156" spans="1:21" ht="57">
      <c r="A1156" s="64" t="s">
        <v>1291</v>
      </c>
      <c r="B1156" s="65" t="s">
        <v>1155</v>
      </c>
      <c r="C1156" s="65" t="s">
        <v>1156</v>
      </c>
      <c r="D1156" s="66" t="s">
        <v>948</v>
      </c>
      <c r="E1156" s="45">
        <v>1</v>
      </c>
      <c r="F1156" s="67"/>
      <c r="G1156" s="56"/>
      <c r="H1156" s="58"/>
      <c r="I1156" s="68" t="s">
        <v>98</v>
      </c>
      <c r="J1156" s="58"/>
      <c r="R1156" s="47">
        <v>127.27</v>
      </c>
      <c r="S1156" s="47">
        <v>127.27</v>
      </c>
      <c r="T1156" s="47">
        <v>82.53</v>
      </c>
      <c r="U1156" s="47">
        <v>82.53</v>
      </c>
    </row>
    <row r="1157" spans="1:21" ht="28.5">
      <c r="A1157" s="64"/>
      <c r="B1157" s="65"/>
      <c r="C1157" s="65" t="s">
        <v>88</v>
      </c>
      <c r="D1157" s="66"/>
      <c r="E1157" s="45"/>
      <c r="F1157" s="67">
        <v>68.17</v>
      </c>
      <c r="G1157" s="56" t="s">
        <v>943</v>
      </c>
      <c r="H1157" s="58">
        <v>98.78</v>
      </c>
      <c r="I1157" s="68">
        <v>1</v>
      </c>
      <c r="J1157" s="58">
        <v>98.78</v>
      </c>
      <c r="Q1157" s="47">
        <v>98.78</v>
      </c>
    </row>
    <row r="1158" spans="1:21" ht="28.5">
      <c r="A1158" s="64"/>
      <c r="B1158" s="65"/>
      <c r="C1158" s="65" t="s">
        <v>89</v>
      </c>
      <c r="D1158" s="66"/>
      <c r="E1158" s="45"/>
      <c r="F1158" s="67">
        <v>13.3</v>
      </c>
      <c r="G1158" s="56" t="s">
        <v>944</v>
      </c>
      <c r="H1158" s="58">
        <v>20.95</v>
      </c>
      <c r="I1158" s="68">
        <v>1</v>
      </c>
      <c r="J1158" s="58">
        <v>20.95</v>
      </c>
    </row>
    <row r="1159" spans="1:21" ht="28.5">
      <c r="A1159" s="64"/>
      <c r="B1159" s="65"/>
      <c r="C1159" s="65" t="s">
        <v>96</v>
      </c>
      <c r="D1159" s="66"/>
      <c r="E1159" s="45"/>
      <c r="F1159" s="67">
        <v>0.41</v>
      </c>
      <c r="G1159" s="56" t="s">
        <v>944</v>
      </c>
      <c r="H1159" s="80">
        <v>0.65</v>
      </c>
      <c r="I1159" s="68">
        <v>1</v>
      </c>
      <c r="J1159" s="80">
        <v>0.65</v>
      </c>
      <c r="Q1159" s="47">
        <v>0.65</v>
      </c>
    </row>
    <row r="1160" spans="1:21" ht="14.25">
      <c r="A1160" s="64"/>
      <c r="B1160" s="65"/>
      <c r="C1160" s="65" t="s">
        <v>97</v>
      </c>
      <c r="D1160" s="66"/>
      <c r="E1160" s="45"/>
      <c r="F1160" s="67">
        <v>211.23</v>
      </c>
      <c r="G1160" s="56" t="s">
        <v>98</v>
      </c>
      <c r="H1160" s="58">
        <v>211.23</v>
      </c>
      <c r="I1160" s="68">
        <v>1</v>
      </c>
      <c r="J1160" s="58">
        <v>211.23</v>
      </c>
    </row>
    <row r="1161" spans="1:21" ht="14.25">
      <c r="A1161" s="64"/>
      <c r="B1161" s="65"/>
      <c r="C1161" s="65" t="s">
        <v>90</v>
      </c>
      <c r="D1161" s="66" t="s">
        <v>91</v>
      </c>
      <c r="E1161" s="45">
        <v>128</v>
      </c>
      <c r="F1161" s="67"/>
      <c r="G1161" s="56"/>
      <c r="H1161" s="58">
        <v>127.27</v>
      </c>
      <c r="I1161" s="68">
        <v>128</v>
      </c>
      <c r="J1161" s="58">
        <v>127.27</v>
      </c>
    </row>
    <row r="1162" spans="1:21" ht="14.25">
      <c r="A1162" s="64"/>
      <c r="B1162" s="65"/>
      <c r="C1162" s="65" t="s">
        <v>92</v>
      </c>
      <c r="D1162" s="66" t="s">
        <v>91</v>
      </c>
      <c r="E1162" s="45">
        <v>83</v>
      </c>
      <c r="F1162" s="67"/>
      <c r="G1162" s="56"/>
      <c r="H1162" s="58">
        <v>82.53</v>
      </c>
      <c r="I1162" s="68">
        <v>83</v>
      </c>
      <c r="J1162" s="58">
        <v>82.53</v>
      </c>
    </row>
    <row r="1163" spans="1:21" ht="28.5">
      <c r="A1163" s="69"/>
      <c r="B1163" s="70"/>
      <c r="C1163" s="70" t="s">
        <v>93</v>
      </c>
      <c r="D1163" s="71" t="s">
        <v>94</v>
      </c>
      <c r="E1163" s="72">
        <v>7.8</v>
      </c>
      <c r="F1163" s="73"/>
      <c r="G1163" s="74" t="s">
        <v>943</v>
      </c>
      <c r="H1163" s="75">
        <v>11.302199999999997</v>
      </c>
      <c r="I1163" s="76"/>
      <c r="J1163" s="75"/>
    </row>
    <row r="1164" spans="1:21" ht="15">
      <c r="C1164" s="77" t="s">
        <v>95</v>
      </c>
      <c r="G1164" s="263">
        <v>540.76</v>
      </c>
      <c r="H1164" s="263"/>
      <c r="I1164" s="263">
        <v>540.76</v>
      </c>
      <c r="J1164" s="263"/>
      <c r="O1164" s="79">
        <v>540.76</v>
      </c>
      <c r="P1164" s="79">
        <v>540.76</v>
      </c>
    </row>
    <row r="1165" spans="1:21" ht="82.5">
      <c r="A1165" s="69" t="s">
        <v>1292</v>
      </c>
      <c r="B1165" s="70" t="s">
        <v>432</v>
      </c>
      <c r="C1165" s="70" t="s">
        <v>200</v>
      </c>
      <c r="D1165" s="71" t="s">
        <v>454</v>
      </c>
      <c r="E1165" s="72">
        <v>1</v>
      </c>
      <c r="F1165" s="73">
        <v>9505.67</v>
      </c>
      <c r="G1165" s="74" t="s">
        <v>98</v>
      </c>
      <c r="H1165" s="75">
        <v>9505.67</v>
      </c>
      <c r="I1165" s="76">
        <v>1</v>
      </c>
      <c r="J1165" s="75">
        <v>9505.67</v>
      </c>
      <c r="R1165" s="47">
        <v>0</v>
      </c>
      <c r="S1165" s="47">
        <v>0</v>
      </c>
      <c r="T1165" s="47">
        <v>0</v>
      </c>
      <c r="U1165" s="47">
        <v>0</v>
      </c>
    </row>
    <row r="1166" spans="1:21" ht="15">
      <c r="C1166" s="77" t="s">
        <v>95</v>
      </c>
      <c r="G1166" s="263">
        <v>9505.67</v>
      </c>
      <c r="H1166" s="263"/>
      <c r="I1166" s="263">
        <v>9505.67</v>
      </c>
      <c r="J1166" s="263"/>
      <c r="O1166" s="47">
        <v>9505.67</v>
      </c>
      <c r="P1166" s="47">
        <v>9505.67</v>
      </c>
    </row>
    <row r="1167" spans="1:21" ht="71.25">
      <c r="A1167" s="64" t="s">
        <v>1293</v>
      </c>
      <c r="B1167" s="65" t="s">
        <v>1038</v>
      </c>
      <c r="C1167" s="65" t="s">
        <v>1039</v>
      </c>
      <c r="D1167" s="66" t="s">
        <v>1040</v>
      </c>
      <c r="E1167" s="45">
        <v>7.899</v>
      </c>
      <c r="F1167" s="67"/>
      <c r="G1167" s="56"/>
      <c r="H1167" s="58"/>
      <c r="I1167" s="68" t="s">
        <v>98</v>
      </c>
      <c r="J1167" s="58"/>
      <c r="R1167" s="47">
        <v>721.29</v>
      </c>
      <c r="S1167" s="47">
        <v>721.29</v>
      </c>
      <c r="T1167" s="47">
        <v>504.9</v>
      </c>
      <c r="U1167" s="47">
        <v>504.9</v>
      </c>
    </row>
    <row r="1168" spans="1:21">
      <c r="C1168" s="83" t="s">
        <v>1294</v>
      </c>
    </row>
    <row r="1169" spans="1:32" ht="14.25">
      <c r="A1169" s="64"/>
      <c r="B1169" s="65"/>
      <c r="C1169" s="65" t="s">
        <v>88</v>
      </c>
      <c r="D1169" s="66"/>
      <c r="E1169" s="45"/>
      <c r="F1169" s="67">
        <v>66.17</v>
      </c>
      <c r="G1169" s="56" t="s">
        <v>961</v>
      </c>
      <c r="H1169" s="58">
        <v>721.29</v>
      </c>
      <c r="I1169" s="68">
        <v>1</v>
      </c>
      <c r="J1169" s="58">
        <v>721.29</v>
      </c>
      <c r="Q1169" s="47">
        <v>721.29</v>
      </c>
    </row>
    <row r="1170" spans="1:32" ht="14.25">
      <c r="A1170" s="64"/>
      <c r="B1170" s="65"/>
      <c r="C1170" s="65" t="s">
        <v>89</v>
      </c>
      <c r="D1170" s="66"/>
      <c r="E1170" s="45"/>
      <c r="F1170" s="67">
        <v>37.479999999999997</v>
      </c>
      <c r="G1170" s="56" t="s">
        <v>962</v>
      </c>
      <c r="H1170" s="58">
        <v>444.08</v>
      </c>
      <c r="I1170" s="68">
        <v>1</v>
      </c>
      <c r="J1170" s="58">
        <v>444.08</v>
      </c>
    </row>
    <row r="1171" spans="1:32" ht="14.25">
      <c r="A1171" s="64"/>
      <c r="B1171" s="65"/>
      <c r="C1171" s="65" t="s">
        <v>97</v>
      </c>
      <c r="D1171" s="66"/>
      <c r="E1171" s="45"/>
      <c r="F1171" s="67">
        <v>4876.58</v>
      </c>
      <c r="G1171" s="56" t="s">
        <v>98</v>
      </c>
      <c r="H1171" s="58">
        <v>38520.11</v>
      </c>
      <c r="I1171" s="68">
        <v>1</v>
      </c>
      <c r="J1171" s="58">
        <v>38520.11</v>
      </c>
    </row>
    <row r="1172" spans="1:32" ht="42.75">
      <c r="A1172" s="64" t="s">
        <v>1295</v>
      </c>
      <c r="B1172" s="65" t="s">
        <v>1042</v>
      </c>
      <c r="C1172" s="65" t="s">
        <v>1043</v>
      </c>
      <c r="D1172" s="66" t="s">
        <v>21</v>
      </c>
      <c r="E1172" s="45">
        <v>-86.888999999999996</v>
      </c>
      <c r="F1172" s="67">
        <v>365</v>
      </c>
      <c r="G1172" s="84" t="s">
        <v>98</v>
      </c>
      <c r="H1172" s="58">
        <v>-31714.49</v>
      </c>
      <c r="I1172" s="68">
        <v>1</v>
      </c>
      <c r="J1172" s="58">
        <v>-31714.49</v>
      </c>
      <c r="R1172" s="47">
        <v>0</v>
      </c>
      <c r="S1172" s="47">
        <v>0</v>
      </c>
      <c r="T1172" s="47">
        <v>0</v>
      </c>
      <c r="U1172" s="47">
        <v>0</v>
      </c>
    </row>
    <row r="1173" spans="1:32" ht="14.25">
      <c r="A1173" s="64" t="s">
        <v>1296</v>
      </c>
      <c r="B1173" s="65" t="s">
        <v>1045</v>
      </c>
      <c r="C1173" s="65" t="s">
        <v>1046</v>
      </c>
      <c r="D1173" s="66" t="s">
        <v>554</v>
      </c>
      <c r="E1173" s="45">
        <v>-19.747499999999999</v>
      </c>
      <c r="F1173" s="67">
        <v>269.51</v>
      </c>
      <c r="G1173" s="84" t="s">
        <v>98</v>
      </c>
      <c r="H1173" s="58">
        <v>-5322.15</v>
      </c>
      <c r="I1173" s="68">
        <v>1</v>
      </c>
      <c r="J1173" s="58">
        <v>-5322.15</v>
      </c>
      <c r="R1173" s="47">
        <v>0</v>
      </c>
      <c r="S1173" s="47">
        <v>0</v>
      </c>
      <c r="T1173" s="47">
        <v>0</v>
      </c>
      <c r="U1173" s="47">
        <v>0</v>
      </c>
    </row>
    <row r="1174" spans="1:32" ht="14.25">
      <c r="A1174" s="64"/>
      <c r="B1174" s="65"/>
      <c r="C1174" s="65" t="s">
        <v>90</v>
      </c>
      <c r="D1174" s="66" t="s">
        <v>91</v>
      </c>
      <c r="E1174" s="45">
        <v>100</v>
      </c>
      <c r="F1174" s="67"/>
      <c r="G1174" s="56"/>
      <c r="H1174" s="58">
        <v>721.29</v>
      </c>
      <c r="I1174" s="68">
        <v>100</v>
      </c>
      <c r="J1174" s="58">
        <v>721.29</v>
      </c>
    </row>
    <row r="1175" spans="1:32" ht="14.25">
      <c r="A1175" s="64"/>
      <c r="B1175" s="65"/>
      <c r="C1175" s="65" t="s">
        <v>92</v>
      </c>
      <c r="D1175" s="66" t="s">
        <v>91</v>
      </c>
      <c r="E1175" s="45">
        <v>70</v>
      </c>
      <c r="F1175" s="67"/>
      <c r="G1175" s="56"/>
      <c r="H1175" s="58">
        <v>504.9</v>
      </c>
      <c r="I1175" s="68">
        <v>70</v>
      </c>
      <c r="J1175" s="58">
        <v>504.9</v>
      </c>
    </row>
    <row r="1176" spans="1:32" ht="14.25">
      <c r="A1176" s="69"/>
      <c r="B1176" s="70"/>
      <c r="C1176" s="70" t="s">
        <v>93</v>
      </c>
      <c r="D1176" s="71" t="s">
        <v>94</v>
      </c>
      <c r="E1176" s="72">
        <v>6.67</v>
      </c>
      <c r="F1176" s="73"/>
      <c r="G1176" s="74" t="s">
        <v>961</v>
      </c>
      <c r="H1176" s="75">
        <v>72.707135399999999</v>
      </c>
      <c r="I1176" s="76"/>
      <c r="J1176" s="75"/>
    </row>
    <row r="1177" spans="1:32" ht="15">
      <c r="C1177" s="77" t="s">
        <v>95</v>
      </c>
      <c r="G1177" s="263">
        <v>3875.0300000000061</v>
      </c>
      <c r="H1177" s="263"/>
      <c r="I1177" s="263">
        <v>3875.0300000000061</v>
      </c>
      <c r="J1177" s="263"/>
      <c r="O1177" s="79">
        <v>3875.0300000000061</v>
      </c>
      <c r="P1177" s="79">
        <v>3875.0300000000061</v>
      </c>
    </row>
    <row r="1178" spans="1:32" ht="28.5">
      <c r="A1178" s="69" t="s">
        <v>1297</v>
      </c>
      <c r="B1178" s="70" t="s">
        <v>1047</v>
      </c>
      <c r="C1178" s="70" t="s">
        <v>1048</v>
      </c>
      <c r="D1178" s="71" t="s">
        <v>21</v>
      </c>
      <c r="E1178" s="72">
        <v>24.63</v>
      </c>
      <c r="F1178" s="73">
        <v>352.02</v>
      </c>
      <c r="G1178" s="74" t="s">
        <v>98</v>
      </c>
      <c r="H1178" s="75">
        <v>8670.25</v>
      </c>
      <c r="I1178" s="76">
        <v>1</v>
      </c>
      <c r="J1178" s="75">
        <v>8670.25</v>
      </c>
      <c r="R1178" s="47">
        <v>0</v>
      </c>
      <c r="S1178" s="47">
        <v>0</v>
      </c>
      <c r="T1178" s="47">
        <v>0</v>
      </c>
      <c r="U1178" s="47">
        <v>0</v>
      </c>
    </row>
    <row r="1179" spans="1:32" ht="15">
      <c r="C1179" s="77" t="s">
        <v>95</v>
      </c>
      <c r="G1179" s="263">
        <v>8670.25</v>
      </c>
      <c r="H1179" s="263"/>
      <c r="I1179" s="263">
        <v>8670.25</v>
      </c>
      <c r="J1179" s="263"/>
      <c r="O1179" s="47">
        <v>8670.25</v>
      </c>
      <c r="P1179" s="47">
        <v>8670.25</v>
      </c>
    </row>
    <row r="1180" spans="1:32" ht="28.5">
      <c r="A1180" s="69" t="s">
        <v>1298</v>
      </c>
      <c r="B1180" s="70" t="s">
        <v>1299</v>
      </c>
      <c r="C1180" s="70" t="s">
        <v>1300</v>
      </c>
      <c r="D1180" s="71" t="s">
        <v>21</v>
      </c>
      <c r="E1180" s="72">
        <v>54.36</v>
      </c>
      <c r="F1180" s="73">
        <v>43.65</v>
      </c>
      <c r="G1180" s="74" t="s">
        <v>98</v>
      </c>
      <c r="H1180" s="75">
        <v>2372.81</v>
      </c>
      <c r="I1180" s="76">
        <v>1</v>
      </c>
      <c r="J1180" s="75">
        <v>2372.81</v>
      </c>
      <c r="R1180" s="47">
        <v>0</v>
      </c>
      <c r="S1180" s="47">
        <v>0</v>
      </c>
      <c r="T1180" s="47">
        <v>0</v>
      </c>
      <c r="U1180" s="47">
        <v>0</v>
      </c>
    </row>
    <row r="1181" spans="1:32" ht="15">
      <c r="C1181" s="77" t="s">
        <v>95</v>
      </c>
      <c r="G1181" s="263">
        <v>2372.81</v>
      </c>
      <c r="H1181" s="263"/>
      <c r="I1181" s="263">
        <v>2372.81</v>
      </c>
      <c r="J1181" s="263"/>
      <c r="O1181" s="47">
        <v>2372.81</v>
      </c>
      <c r="P1181" s="47">
        <v>2372.81</v>
      </c>
    </row>
    <row r="1183" spans="1:32" ht="15">
      <c r="A1183" s="261" t="s">
        <v>1301</v>
      </c>
      <c r="B1183" s="261"/>
      <c r="C1183" s="261"/>
      <c r="D1183" s="261"/>
      <c r="E1183" s="261"/>
      <c r="F1183" s="261"/>
      <c r="G1183" s="263">
        <v>707190.18</v>
      </c>
      <c r="H1183" s="263"/>
      <c r="I1183" s="263">
        <v>707190.18</v>
      </c>
      <c r="J1183" s="263"/>
      <c r="AF1183" s="85" t="s">
        <v>1301</v>
      </c>
    </row>
    <row r="1187" spans="1:32" ht="15">
      <c r="A1187" s="261" t="s">
        <v>1302</v>
      </c>
      <c r="B1187" s="261"/>
      <c r="C1187" s="261"/>
      <c r="D1187" s="261"/>
      <c r="E1187" s="261"/>
      <c r="F1187" s="261"/>
      <c r="G1187" s="263">
        <v>1057440.75</v>
      </c>
      <c r="H1187" s="263"/>
      <c r="I1187" s="263">
        <v>1057440.75</v>
      </c>
      <c r="J1187" s="263"/>
      <c r="AF1187" s="85" t="s">
        <v>1302</v>
      </c>
    </row>
    <row r="1191" spans="1:32" ht="16.5">
      <c r="A1191" s="264" t="s">
        <v>1303</v>
      </c>
      <c r="B1191" s="264"/>
      <c r="C1191" s="264"/>
      <c r="D1191" s="264"/>
      <c r="E1191" s="264"/>
      <c r="F1191" s="264"/>
      <c r="G1191" s="264"/>
      <c r="H1191" s="264"/>
      <c r="I1191" s="264"/>
      <c r="J1191" s="264"/>
      <c r="AE1191" s="63" t="s">
        <v>1303</v>
      </c>
    </row>
    <row r="1192" spans="1:32" ht="42.75">
      <c r="A1192" s="64" t="s">
        <v>1304</v>
      </c>
      <c r="B1192" s="65" t="s">
        <v>1305</v>
      </c>
      <c r="C1192" s="65" t="s">
        <v>1306</v>
      </c>
      <c r="D1192" s="66" t="s">
        <v>530</v>
      </c>
      <c r="E1192" s="45">
        <v>0.48</v>
      </c>
      <c r="F1192" s="67"/>
      <c r="G1192" s="56"/>
      <c r="H1192" s="58"/>
      <c r="I1192" s="68" t="s">
        <v>98</v>
      </c>
      <c r="J1192" s="58"/>
      <c r="R1192" s="47">
        <v>500.84</v>
      </c>
      <c r="S1192" s="47">
        <v>500.84</v>
      </c>
      <c r="T1192" s="47">
        <v>375.63</v>
      </c>
      <c r="U1192" s="47">
        <v>375.63</v>
      </c>
    </row>
    <row r="1193" spans="1:32">
      <c r="C1193" s="83" t="s">
        <v>1307</v>
      </c>
    </row>
    <row r="1194" spans="1:32" ht="14.25">
      <c r="A1194" s="64"/>
      <c r="B1194" s="65"/>
      <c r="C1194" s="65" t="s">
        <v>88</v>
      </c>
      <c r="D1194" s="66"/>
      <c r="E1194" s="45"/>
      <c r="F1194" s="67">
        <v>1077.44</v>
      </c>
      <c r="G1194" s="56" t="s">
        <v>771</v>
      </c>
      <c r="H1194" s="58">
        <v>620.61</v>
      </c>
      <c r="I1194" s="68">
        <v>1</v>
      </c>
      <c r="J1194" s="58">
        <v>620.61</v>
      </c>
      <c r="Q1194" s="47">
        <v>620.61</v>
      </c>
    </row>
    <row r="1195" spans="1:32" ht="14.25">
      <c r="A1195" s="64"/>
      <c r="B1195" s="65"/>
      <c r="C1195" s="65" t="s">
        <v>89</v>
      </c>
      <c r="D1195" s="66"/>
      <c r="E1195" s="45"/>
      <c r="F1195" s="67">
        <v>146.75</v>
      </c>
      <c r="G1195" s="56" t="s">
        <v>771</v>
      </c>
      <c r="H1195" s="58">
        <v>84.53</v>
      </c>
      <c r="I1195" s="68">
        <v>1</v>
      </c>
      <c r="J1195" s="58">
        <v>84.53</v>
      </c>
    </row>
    <row r="1196" spans="1:32" ht="14.25">
      <c r="A1196" s="64"/>
      <c r="B1196" s="65"/>
      <c r="C1196" s="65" t="s">
        <v>96</v>
      </c>
      <c r="D1196" s="66"/>
      <c r="E1196" s="45"/>
      <c r="F1196" s="67">
        <v>9.4499999999999993</v>
      </c>
      <c r="G1196" s="56" t="s">
        <v>771</v>
      </c>
      <c r="H1196" s="80">
        <v>5.44</v>
      </c>
      <c r="I1196" s="68">
        <v>1</v>
      </c>
      <c r="J1196" s="80">
        <v>5.44</v>
      </c>
      <c r="Q1196" s="47">
        <v>5.44</v>
      </c>
    </row>
    <row r="1197" spans="1:32" ht="14.25">
      <c r="A1197" s="64"/>
      <c r="B1197" s="65"/>
      <c r="C1197" s="65" t="s">
        <v>97</v>
      </c>
      <c r="D1197" s="66"/>
      <c r="E1197" s="45"/>
      <c r="F1197" s="67">
        <v>126.63</v>
      </c>
      <c r="G1197" s="56" t="s">
        <v>98</v>
      </c>
      <c r="H1197" s="58">
        <v>60.78</v>
      </c>
      <c r="I1197" s="68">
        <v>1</v>
      </c>
      <c r="J1197" s="58">
        <v>60.78</v>
      </c>
    </row>
    <row r="1198" spans="1:32" ht="14.25">
      <c r="A1198" s="64"/>
      <c r="B1198" s="65"/>
      <c r="C1198" s="65" t="s">
        <v>90</v>
      </c>
      <c r="D1198" s="66" t="s">
        <v>91</v>
      </c>
      <c r="E1198" s="45">
        <v>80</v>
      </c>
      <c r="F1198" s="67"/>
      <c r="G1198" s="56"/>
      <c r="H1198" s="58">
        <v>500.84</v>
      </c>
      <c r="I1198" s="68">
        <v>80</v>
      </c>
      <c r="J1198" s="58">
        <v>500.84</v>
      </c>
    </row>
    <row r="1199" spans="1:32" ht="14.25">
      <c r="A1199" s="64"/>
      <c r="B1199" s="65"/>
      <c r="C1199" s="65" t="s">
        <v>92</v>
      </c>
      <c r="D1199" s="66" t="s">
        <v>91</v>
      </c>
      <c r="E1199" s="45">
        <v>60</v>
      </c>
      <c r="F1199" s="67"/>
      <c r="G1199" s="56"/>
      <c r="H1199" s="58">
        <v>375.63</v>
      </c>
      <c r="I1199" s="68">
        <v>60</v>
      </c>
      <c r="J1199" s="58">
        <v>375.63</v>
      </c>
    </row>
    <row r="1200" spans="1:32" ht="14.25">
      <c r="A1200" s="69"/>
      <c r="B1200" s="70"/>
      <c r="C1200" s="70" t="s">
        <v>93</v>
      </c>
      <c r="D1200" s="71" t="s">
        <v>94</v>
      </c>
      <c r="E1200" s="72">
        <v>112</v>
      </c>
      <c r="F1200" s="73"/>
      <c r="G1200" s="74" t="s">
        <v>771</v>
      </c>
      <c r="H1200" s="75">
        <v>64.512</v>
      </c>
      <c r="I1200" s="76"/>
      <c r="J1200" s="75"/>
    </row>
    <row r="1201" spans="1:21" ht="15">
      <c r="C1201" s="77" t="s">
        <v>95</v>
      </c>
      <c r="G1201" s="263">
        <v>1642.3899999999999</v>
      </c>
      <c r="H1201" s="263"/>
      <c r="I1201" s="263">
        <v>1642.3899999999999</v>
      </c>
      <c r="J1201" s="263"/>
      <c r="O1201" s="79">
        <v>1642.3899999999999</v>
      </c>
      <c r="P1201" s="79">
        <v>1642.3899999999999</v>
      </c>
    </row>
    <row r="1202" spans="1:21" ht="42.75">
      <c r="A1202" s="69" t="s">
        <v>1308</v>
      </c>
      <c r="B1202" s="70" t="s">
        <v>1309</v>
      </c>
      <c r="C1202" s="70" t="s">
        <v>1310</v>
      </c>
      <c r="D1202" s="71" t="s">
        <v>687</v>
      </c>
      <c r="E1202" s="72">
        <v>24.5</v>
      </c>
      <c r="F1202" s="73">
        <v>82.32</v>
      </c>
      <c r="G1202" s="74" t="s">
        <v>98</v>
      </c>
      <c r="H1202" s="75">
        <v>2016.84</v>
      </c>
      <c r="I1202" s="76">
        <v>1</v>
      </c>
      <c r="J1202" s="75">
        <v>2016.84</v>
      </c>
      <c r="R1202" s="47">
        <v>0</v>
      </c>
      <c r="S1202" s="47">
        <v>0</v>
      </c>
      <c r="T1202" s="47">
        <v>0</v>
      </c>
      <c r="U1202" s="47">
        <v>0</v>
      </c>
    </row>
    <row r="1203" spans="1:21" ht="15">
      <c r="C1203" s="77" t="s">
        <v>95</v>
      </c>
      <c r="G1203" s="263">
        <v>2016.84</v>
      </c>
      <c r="H1203" s="263"/>
      <c r="I1203" s="263">
        <v>2016.84</v>
      </c>
      <c r="J1203" s="263"/>
      <c r="O1203" s="47">
        <v>2016.84</v>
      </c>
      <c r="P1203" s="47">
        <v>2016.84</v>
      </c>
    </row>
    <row r="1204" spans="1:21" ht="42.75">
      <c r="A1204" s="69" t="s">
        <v>1311</v>
      </c>
      <c r="B1204" s="70" t="s">
        <v>1312</v>
      </c>
      <c r="C1204" s="70" t="s">
        <v>1313</v>
      </c>
      <c r="D1204" s="71" t="s">
        <v>687</v>
      </c>
      <c r="E1204" s="72">
        <v>24</v>
      </c>
      <c r="F1204" s="73">
        <v>103.72</v>
      </c>
      <c r="G1204" s="74" t="s">
        <v>98</v>
      </c>
      <c r="H1204" s="75">
        <v>2489.2800000000002</v>
      </c>
      <c r="I1204" s="76">
        <v>1</v>
      </c>
      <c r="J1204" s="75">
        <v>2489.2800000000002</v>
      </c>
      <c r="R1204" s="47">
        <v>0</v>
      </c>
      <c r="S1204" s="47">
        <v>0</v>
      </c>
      <c r="T1204" s="47">
        <v>0</v>
      </c>
      <c r="U1204" s="47">
        <v>0</v>
      </c>
    </row>
    <row r="1205" spans="1:21" ht="15">
      <c r="C1205" s="77" t="s">
        <v>95</v>
      </c>
      <c r="G1205" s="263">
        <v>2489.2800000000002</v>
      </c>
      <c r="H1205" s="263"/>
      <c r="I1205" s="263">
        <v>2489.2800000000002</v>
      </c>
      <c r="J1205" s="263"/>
      <c r="O1205" s="47">
        <v>2489.2800000000002</v>
      </c>
      <c r="P1205" s="47">
        <v>2489.2800000000002</v>
      </c>
    </row>
    <row r="1206" spans="1:21" ht="42.75">
      <c r="A1206" s="64" t="s">
        <v>1314</v>
      </c>
      <c r="B1206" s="65" t="s">
        <v>1315</v>
      </c>
      <c r="C1206" s="65" t="s">
        <v>1316</v>
      </c>
      <c r="D1206" s="66" t="s">
        <v>530</v>
      </c>
      <c r="E1206" s="45">
        <v>0.48499999999999999</v>
      </c>
      <c r="F1206" s="67"/>
      <c r="G1206" s="56"/>
      <c r="H1206" s="58"/>
      <c r="I1206" s="68" t="s">
        <v>98</v>
      </c>
      <c r="J1206" s="58"/>
      <c r="R1206" s="47">
        <v>528.54</v>
      </c>
      <c r="S1206" s="47">
        <v>528.54</v>
      </c>
      <c r="T1206" s="47">
        <v>396.4</v>
      </c>
      <c r="U1206" s="47">
        <v>396.4</v>
      </c>
    </row>
    <row r="1207" spans="1:21">
      <c r="C1207" s="83" t="s">
        <v>1317</v>
      </c>
    </row>
    <row r="1208" spans="1:21" ht="14.25">
      <c r="A1208" s="64"/>
      <c r="B1208" s="65"/>
      <c r="C1208" s="65" t="s">
        <v>88</v>
      </c>
      <c r="D1208" s="66"/>
      <c r="E1208" s="45"/>
      <c r="F1208" s="67">
        <v>1096.68</v>
      </c>
      <c r="G1208" s="56" t="s">
        <v>771</v>
      </c>
      <c r="H1208" s="58">
        <v>638.27</v>
      </c>
      <c r="I1208" s="68">
        <v>1</v>
      </c>
      <c r="J1208" s="58">
        <v>638.27</v>
      </c>
      <c r="Q1208" s="47">
        <v>638.27</v>
      </c>
    </row>
    <row r="1209" spans="1:21" ht="14.25">
      <c r="A1209" s="64"/>
      <c r="B1209" s="65"/>
      <c r="C1209" s="65" t="s">
        <v>89</v>
      </c>
      <c r="D1209" s="66"/>
      <c r="E1209" s="45"/>
      <c r="F1209" s="67">
        <v>452.15</v>
      </c>
      <c r="G1209" s="56" t="s">
        <v>771</v>
      </c>
      <c r="H1209" s="58">
        <v>263.14999999999998</v>
      </c>
      <c r="I1209" s="68">
        <v>1</v>
      </c>
      <c r="J1209" s="58">
        <v>263.14999999999998</v>
      </c>
    </row>
    <row r="1210" spans="1:21" ht="14.25">
      <c r="A1210" s="64"/>
      <c r="B1210" s="65"/>
      <c r="C1210" s="65" t="s">
        <v>96</v>
      </c>
      <c r="D1210" s="66"/>
      <c r="E1210" s="45"/>
      <c r="F1210" s="67">
        <v>38.479999999999997</v>
      </c>
      <c r="G1210" s="56" t="s">
        <v>771</v>
      </c>
      <c r="H1210" s="80">
        <v>22.4</v>
      </c>
      <c r="I1210" s="68">
        <v>1</v>
      </c>
      <c r="J1210" s="80">
        <v>22.4</v>
      </c>
      <c r="Q1210" s="47">
        <v>22.4</v>
      </c>
    </row>
    <row r="1211" spans="1:21" ht="14.25">
      <c r="A1211" s="64"/>
      <c r="B1211" s="65"/>
      <c r="C1211" s="65" t="s">
        <v>97</v>
      </c>
      <c r="D1211" s="66"/>
      <c r="E1211" s="45"/>
      <c r="F1211" s="67">
        <v>278.01</v>
      </c>
      <c r="G1211" s="56" t="s">
        <v>98</v>
      </c>
      <c r="H1211" s="58">
        <v>134.83000000000001</v>
      </c>
      <c r="I1211" s="68">
        <v>1</v>
      </c>
      <c r="J1211" s="58">
        <v>134.83000000000001</v>
      </c>
    </row>
    <row r="1212" spans="1:21" ht="14.25">
      <c r="A1212" s="64"/>
      <c r="B1212" s="65"/>
      <c r="C1212" s="65" t="s">
        <v>90</v>
      </c>
      <c r="D1212" s="66" t="s">
        <v>91</v>
      </c>
      <c r="E1212" s="45">
        <v>80</v>
      </c>
      <c r="F1212" s="67"/>
      <c r="G1212" s="56"/>
      <c r="H1212" s="58">
        <v>528.54</v>
      </c>
      <c r="I1212" s="68">
        <v>80</v>
      </c>
      <c r="J1212" s="58">
        <v>528.54</v>
      </c>
    </row>
    <row r="1213" spans="1:21" ht="14.25">
      <c r="A1213" s="64"/>
      <c r="B1213" s="65"/>
      <c r="C1213" s="65" t="s">
        <v>92</v>
      </c>
      <c r="D1213" s="66" t="s">
        <v>91</v>
      </c>
      <c r="E1213" s="45">
        <v>60</v>
      </c>
      <c r="F1213" s="67"/>
      <c r="G1213" s="56"/>
      <c r="H1213" s="58">
        <v>396.4</v>
      </c>
      <c r="I1213" s="68">
        <v>60</v>
      </c>
      <c r="J1213" s="58">
        <v>396.4</v>
      </c>
    </row>
    <row r="1214" spans="1:21" ht="14.25">
      <c r="A1214" s="69"/>
      <c r="B1214" s="70"/>
      <c r="C1214" s="70" t="s">
        <v>93</v>
      </c>
      <c r="D1214" s="71" t="s">
        <v>94</v>
      </c>
      <c r="E1214" s="72">
        <v>114</v>
      </c>
      <c r="F1214" s="73"/>
      <c r="G1214" s="74" t="s">
        <v>771</v>
      </c>
      <c r="H1214" s="75">
        <v>66.347999999999985</v>
      </c>
      <c r="I1214" s="76"/>
      <c r="J1214" s="75"/>
    </row>
    <row r="1215" spans="1:21" ht="15">
      <c r="C1215" s="77" t="s">
        <v>95</v>
      </c>
      <c r="G1215" s="263">
        <v>1961.19</v>
      </c>
      <c r="H1215" s="263"/>
      <c r="I1215" s="263">
        <v>1961.19</v>
      </c>
      <c r="J1215" s="263"/>
      <c r="O1215" s="79">
        <v>1961.19</v>
      </c>
      <c r="P1215" s="79">
        <v>1961.19</v>
      </c>
    </row>
    <row r="1216" spans="1:21" ht="42.75">
      <c r="A1216" s="69" t="s">
        <v>1318</v>
      </c>
      <c r="B1216" s="70" t="s">
        <v>1319</v>
      </c>
      <c r="C1216" s="70" t="s">
        <v>1320</v>
      </c>
      <c r="D1216" s="71" t="s">
        <v>687</v>
      </c>
      <c r="E1216" s="72">
        <v>24</v>
      </c>
      <c r="F1216" s="73">
        <v>229.35</v>
      </c>
      <c r="G1216" s="74" t="s">
        <v>98</v>
      </c>
      <c r="H1216" s="75">
        <v>5504.4</v>
      </c>
      <c r="I1216" s="76">
        <v>1</v>
      </c>
      <c r="J1216" s="75">
        <v>5504.4</v>
      </c>
      <c r="R1216" s="47">
        <v>0</v>
      </c>
      <c r="S1216" s="47">
        <v>0</v>
      </c>
      <c r="T1216" s="47">
        <v>0</v>
      </c>
      <c r="U1216" s="47">
        <v>0</v>
      </c>
    </row>
    <row r="1217" spans="1:21" ht="15">
      <c r="C1217" s="77" t="s">
        <v>95</v>
      </c>
      <c r="G1217" s="263">
        <v>5504.4</v>
      </c>
      <c r="H1217" s="263"/>
      <c r="I1217" s="263">
        <v>5504.4</v>
      </c>
      <c r="J1217" s="263"/>
      <c r="O1217" s="47">
        <v>5504.4</v>
      </c>
      <c r="P1217" s="47">
        <v>5504.4</v>
      </c>
    </row>
    <row r="1218" spans="1:21" ht="42.75">
      <c r="A1218" s="69" t="s">
        <v>1321</v>
      </c>
      <c r="B1218" s="70" t="s">
        <v>1322</v>
      </c>
      <c r="C1218" s="70" t="s">
        <v>1323</v>
      </c>
      <c r="D1218" s="71" t="s">
        <v>687</v>
      </c>
      <c r="E1218" s="72">
        <v>24.5</v>
      </c>
      <c r="F1218" s="73">
        <v>189.84</v>
      </c>
      <c r="G1218" s="74" t="s">
        <v>98</v>
      </c>
      <c r="H1218" s="75">
        <v>4651.08</v>
      </c>
      <c r="I1218" s="76">
        <v>1</v>
      </c>
      <c r="J1218" s="75">
        <v>4651.08</v>
      </c>
      <c r="R1218" s="47">
        <v>0</v>
      </c>
      <c r="S1218" s="47">
        <v>0</v>
      </c>
      <c r="T1218" s="47">
        <v>0</v>
      </c>
      <c r="U1218" s="47">
        <v>0</v>
      </c>
    </row>
    <row r="1219" spans="1:21" ht="15">
      <c r="C1219" s="77" t="s">
        <v>95</v>
      </c>
      <c r="G1219" s="263">
        <v>4651.08</v>
      </c>
      <c r="H1219" s="263"/>
      <c r="I1219" s="263">
        <v>4651.08</v>
      </c>
      <c r="J1219" s="263"/>
      <c r="O1219" s="47">
        <v>4651.08</v>
      </c>
      <c r="P1219" s="47">
        <v>4651.08</v>
      </c>
    </row>
    <row r="1220" spans="1:21" ht="57">
      <c r="A1220" s="64" t="s">
        <v>1324</v>
      </c>
      <c r="B1220" s="65" t="s">
        <v>1325</v>
      </c>
      <c r="C1220" s="65" t="s">
        <v>737</v>
      </c>
      <c r="D1220" s="66" t="s">
        <v>738</v>
      </c>
      <c r="E1220" s="45">
        <v>9.6999999999999993</v>
      </c>
      <c r="F1220" s="67"/>
      <c r="G1220" s="56"/>
      <c r="H1220" s="58"/>
      <c r="I1220" s="68" t="s">
        <v>98</v>
      </c>
      <c r="J1220" s="58"/>
      <c r="R1220" s="47">
        <v>467.44</v>
      </c>
      <c r="S1220" s="47">
        <v>467.44</v>
      </c>
      <c r="T1220" s="47">
        <v>327.20999999999998</v>
      </c>
      <c r="U1220" s="47">
        <v>327.20999999999998</v>
      </c>
    </row>
    <row r="1221" spans="1:21">
      <c r="C1221" s="83" t="s">
        <v>1326</v>
      </c>
    </row>
    <row r="1222" spans="1:21" ht="14.25">
      <c r="A1222" s="64"/>
      <c r="B1222" s="65"/>
      <c r="C1222" s="65" t="s">
        <v>88</v>
      </c>
      <c r="D1222" s="66"/>
      <c r="E1222" s="45"/>
      <c r="F1222" s="67">
        <v>34.92</v>
      </c>
      <c r="G1222" s="56" t="s">
        <v>1327</v>
      </c>
      <c r="H1222" s="58">
        <v>467.44</v>
      </c>
      <c r="I1222" s="68">
        <v>1</v>
      </c>
      <c r="J1222" s="58">
        <v>467.44</v>
      </c>
      <c r="Q1222" s="47">
        <v>467.44</v>
      </c>
    </row>
    <row r="1223" spans="1:21" ht="14.25">
      <c r="A1223" s="64"/>
      <c r="B1223" s="65"/>
      <c r="C1223" s="65" t="s">
        <v>89</v>
      </c>
      <c r="D1223" s="66"/>
      <c r="E1223" s="45"/>
      <c r="F1223" s="67">
        <v>22.63</v>
      </c>
      <c r="G1223" s="56" t="s">
        <v>1328</v>
      </c>
      <c r="H1223" s="58">
        <v>329.27</v>
      </c>
      <c r="I1223" s="68">
        <v>1</v>
      </c>
      <c r="J1223" s="58">
        <v>329.27</v>
      </c>
    </row>
    <row r="1224" spans="1:21" ht="14.25">
      <c r="A1224" s="64"/>
      <c r="B1224" s="65"/>
      <c r="C1224" s="65" t="s">
        <v>97</v>
      </c>
      <c r="D1224" s="66"/>
      <c r="E1224" s="45"/>
      <c r="F1224" s="67">
        <v>2044.28</v>
      </c>
      <c r="G1224" s="56" t="s">
        <v>98</v>
      </c>
      <c r="H1224" s="58">
        <v>19829.52</v>
      </c>
      <c r="I1224" s="68">
        <v>1</v>
      </c>
      <c r="J1224" s="58">
        <v>19829.52</v>
      </c>
    </row>
    <row r="1225" spans="1:21" ht="42.75">
      <c r="A1225" s="64" t="s">
        <v>1329</v>
      </c>
      <c r="B1225" s="65" t="s">
        <v>740</v>
      </c>
      <c r="C1225" s="65" t="s">
        <v>741</v>
      </c>
      <c r="D1225" s="66" t="s">
        <v>687</v>
      </c>
      <c r="E1225" s="45">
        <v>-106.7</v>
      </c>
      <c r="F1225" s="67">
        <v>142.44999999999999</v>
      </c>
      <c r="G1225" s="84" t="s">
        <v>98</v>
      </c>
      <c r="H1225" s="58">
        <v>-15199.42</v>
      </c>
      <c r="I1225" s="68">
        <v>1</v>
      </c>
      <c r="J1225" s="58">
        <v>-15199.42</v>
      </c>
      <c r="R1225" s="47">
        <v>0</v>
      </c>
      <c r="S1225" s="47">
        <v>0</v>
      </c>
      <c r="T1225" s="47">
        <v>0</v>
      </c>
      <c r="U1225" s="47">
        <v>0</v>
      </c>
    </row>
    <row r="1226" spans="1:21" ht="14.25">
      <c r="A1226" s="64" t="s">
        <v>1330</v>
      </c>
      <c r="B1226" s="65" t="s">
        <v>1045</v>
      </c>
      <c r="C1226" s="65" t="s">
        <v>1046</v>
      </c>
      <c r="D1226" s="66" t="s">
        <v>554</v>
      </c>
      <c r="E1226" s="45">
        <v>-13.948599999999999</v>
      </c>
      <c r="F1226" s="67">
        <v>269.51</v>
      </c>
      <c r="G1226" s="84" t="s">
        <v>98</v>
      </c>
      <c r="H1226" s="58">
        <v>-3759.29</v>
      </c>
      <c r="I1226" s="68">
        <v>1</v>
      </c>
      <c r="J1226" s="58">
        <v>-3759.29</v>
      </c>
      <c r="R1226" s="47">
        <v>0</v>
      </c>
      <c r="S1226" s="47">
        <v>0</v>
      </c>
      <c r="T1226" s="47">
        <v>0</v>
      </c>
      <c r="U1226" s="47">
        <v>0</v>
      </c>
    </row>
    <row r="1227" spans="1:21" ht="14.25">
      <c r="A1227" s="64"/>
      <c r="B1227" s="65"/>
      <c r="C1227" s="65" t="s">
        <v>90</v>
      </c>
      <c r="D1227" s="66" t="s">
        <v>91</v>
      </c>
      <c r="E1227" s="45">
        <v>100</v>
      </c>
      <c r="F1227" s="67"/>
      <c r="G1227" s="56"/>
      <c r="H1227" s="58">
        <v>467.44</v>
      </c>
      <c r="I1227" s="68">
        <v>100</v>
      </c>
      <c r="J1227" s="58">
        <v>467.44</v>
      </c>
    </row>
    <row r="1228" spans="1:21" ht="14.25">
      <c r="A1228" s="64"/>
      <c r="B1228" s="65"/>
      <c r="C1228" s="65" t="s">
        <v>92</v>
      </c>
      <c r="D1228" s="66" t="s">
        <v>91</v>
      </c>
      <c r="E1228" s="45">
        <v>70</v>
      </c>
      <c r="F1228" s="67"/>
      <c r="G1228" s="56"/>
      <c r="H1228" s="58">
        <v>327.20999999999998</v>
      </c>
      <c r="I1228" s="68">
        <v>70</v>
      </c>
      <c r="J1228" s="58">
        <v>327.20999999999998</v>
      </c>
    </row>
    <row r="1229" spans="1:21" ht="14.25">
      <c r="A1229" s="69"/>
      <c r="B1229" s="70"/>
      <c r="C1229" s="70" t="s">
        <v>93</v>
      </c>
      <c r="D1229" s="71" t="s">
        <v>94</v>
      </c>
      <c r="E1229" s="72">
        <v>3.52</v>
      </c>
      <c r="F1229" s="73"/>
      <c r="G1229" s="74" t="s">
        <v>1327</v>
      </c>
      <c r="H1229" s="75">
        <v>47.118719999999996</v>
      </c>
      <c r="I1229" s="76"/>
      <c r="J1229" s="75"/>
    </row>
    <row r="1230" spans="1:21" ht="15">
      <c r="C1230" s="77" t="s">
        <v>95</v>
      </c>
      <c r="G1230" s="263">
        <v>2462.1699999999983</v>
      </c>
      <c r="H1230" s="263"/>
      <c r="I1230" s="263">
        <v>2462.1699999999983</v>
      </c>
      <c r="J1230" s="263"/>
      <c r="O1230" s="79">
        <v>2462.1699999999983</v>
      </c>
      <c r="P1230" s="79">
        <v>2462.1699999999983</v>
      </c>
    </row>
    <row r="1231" spans="1:21" ht="42.75">
      <c r="A1231" s="69" t="s">
        <v>1331</v>
      </c>
      <c r="B1231" s="70" t="s">
        <v>764</v>
      </c>
      <c r="C1231" s="70" t="s">
        <v>765</v>
      </c>
      <c r="D1231" s="71" t="s">
        <v>684</v>
      </c>
      <c r="E1231" s="72">
        <v>2.4500000000000002</v>
      </c>
      <c r="F1231" s="73">
        <v>322.8</v>
      </c>
      <c r="G1231" s="74" t="s">
        <v>98</v>
      </c>
      <c r="H1231" s="75">
        <v>790.86</v>
      </c>
      <c r="I1231" s="76">
        <v>1</v>
      </c>
      <c r="J1231" s="75">
        <v>790.86</v>
      </c>
      <c r="R1231" s="47">
        <v>0</v>
      </c>
      <c r="S1231" s="47">
        <v>0</v>
      </c>
      <c r="T1231" s="47">
        <v>0</v>
      </c>
      <c r="U1231" s="47">
        <v>0</v>
      </c>
    </row>
    <row r="1232" spans="1:21" ht="15">
      <c r="C1232" s="77" t="s">
        <v>95</v>
      </c>
      <c r="G1232" s="263">
        <v>790.86</v>
      </c>
      <c r="H1232" s="263"/>
      <c r="I1232" s="263">
        <v>790.86</v>
      </c>
      <c r="J1232" s="263"/>
      <c r="O1232" s="47">
        <v>790.86</v>
      </c>
      <c r="P1232" s="47">
        <v>790.86</v>
      </c>
    </row>
    <row r="1233" spans="1:21" ht="42.75">
      <c r="A1233" s="69" t="s">
        <v>1332</v>
      </c>
      <c r="B1233" s="70" t="s">
        <v>1333</v>
      </c>
      <c r="C1233" s="70" t="s">
        <v>1334</v>
      </c>
      <c r="D1233" s="71" t="s">
        <v>684</v>
      </c>
      <c r="E1233" s="72">
        <v>2.4</v>
      </c>
      <c r="F1233" s="73">
        <v>347</v>
      </c>
      <c r="G1233" s="74" t="s">
        <v>98</v>
      </c>
      <c r="H1233" s="75">
        <v>832.8</v>
      </c>
      <c r="I1233" s="76">
        <v>1</v>
      </c>
      <c r="J1233" s="75">
        <v>832.8</v>
      </c>
      <c r="R1233" s="47">
        <v>0</v>
      </c>
      <c r="S1233" s="47">
        <v>0</v>
      </c>
      <c r="T1233" s="47">
        <v>0</v>
      </c>
      <c r="U1233" s="47">
        <v>0</v>
      </c>
    </row>
    <row r="1234" spans="1:21" ht="15">
      <c r="C1234" s="77" t="s">
        <v>95</v>
      </c>
      <c r="G1234" s="263">
        <v>832.8</v>
      </c>
      <c r="H1234" s="263"/>
      <c r="I1234" s="263">
        <v>832.8</v>
      </c>
      <c r="J1234" s="263"/>
      <c r="O1234" s="47">
        <v>832.8</v>
      </c>
      <c r="P1234" s="47">
        <v>832.8</v>
      </c>
    </row>
    <row r="1235" spans="1:21" ht="42.75">
      <c r="A1235" s="69" t="s">
        <v>1335</v>
      </c>
      <c r="B1235" s="70" t="s">
        <v>766</v>
      </c>
      <c r="C1235" s="70" t="s">
        <v>767</v>
      </c>
      <c r="D1235" s="71" t="s">
        <v>684</v>
      </c>
      <c r="E1235" s="72">
        <v>2.4500000000000002</v>
      </c>
      <c r="F1235" s="73">
        <v>422.4</v>
      </c>
      <c r="G1235" s="74" t="s">
        <v>98</v>
      </c>
      <c r="H1235" s="75">
        <v>1034.8800000000001</v>
      </c>
      <c r="I1235" s="76">
        <v>1</v>
      </c>
      <c r="J1235" s="75">
        <v>1034.8800000000001</v>
      </c>
      <c r="R1235" s="47">
        <v>0</v>
      </c>
      <c r="S1235" s="47">
        <v>0</v>
      </c>
      <c r="T1235" s="47">
        <v>0</v>
      </c>
      <c r="U1235" s="47">
        <v>0</v>
      </c>
    </row>
    <row r="1236" spans="1:21" ht="15">
      <c r="C1236" s="77" t="s">
        <v>95</v>
      </c>
      <c r="G1236" s="263">
        <v>1034.8800000000001</v>
      </c>
      <c r="H1236" s="263"/>
      <c r="I1236" s="263">
        <v>1034.8800000000001</v>
      </c>
      <c r="J1236" s="263"/>
      <c r="O1236" s="47">
        <v>1034.8800000000001</v>
      </c>
      <c r="P1236" s="47">
        <v>1034.8800000000001</v>
      </c>
    </row>
    <row r="1237" spans="1:21" ht="42.75">
      <c r="A1237" s="69" t="s">
        <v>1336</v>
      </c>
      <c r="B1237" s="70" t="s">
        <v>1337</v>
      </c>
      <c r="C1237" s="70" t="s">
        <v>1338</v>
      </c>
      <c r="D1237" s="71" t="s">
        <v>684</v>
      </c>
      <c r="E1237" s="72">
        <v>2.4</v>
      </c>
      <c r="F1237" s="73">
        <v>569</v>
      </c>
      <c r="G1237" s="74" t="s">
        <v>98</v>
      </c>
      <c r="H1237" s="75">
        <v>1365.6</v>
      </c>
      <c r="I1237" s="76">
        <v>1</v>
      </c>
      <c r="J1237" s="75">
        <v>1365.6</v>
      </c>
      <c r="R1237" s="47">
        <v>0</v>
      </c>
      <c r="S1237" s="47">
        <v>0</v>
      </c>
      <c r="T1237" s="47">
        <v>0</v>
      </c>
      <c r="U1237" s="47">
        <v>0</v>
      </c>
    </row>
    <row r="1238" spans="1:21" ht="15">
      <c r="C1238" s="77" t="s">
        <v>95</v>
      </c>
      <c r="G1238" s="263">
        <v>1365.6</v>
      </c>
      <c r="H1238" s="263"/>
      <c r="I1238" s="263">
        <v>1365.6</v>
      </c>
      <c r="J1238" s="263"/>
      <c r="O1238" s="47">
        <v>1365.6</v>
      </c>
      <c r="P1238" s="47">
        <v>1365.6</v>
      </c>
    </row>
    <row r="1239" spans="1:21" ht="28.5">
      <c r="A1239" s="64" t="s">
        <v>1339</v>
      </c>
      <c r="B1239" s="65" t="s">
        <v>1340</v>
      </c>
      <c r="C1239" s="65" t="s">
        <v>1341</v>
      </c>
      <c r="D1239" s="66" t="s">
        <v>460</v>
      </c>
      <c r="E1239" s="45">
        <v>1</v>
      </c>
      <c r="F1239" s="67"/>
      <c r="G1239" s="56"/>
      <c r="H1239" s="58"/>
      <c r="I1239" s="68" t="s">
        <v>98</v>
      </c>
      <c r="J1239" s="58"/>
      <c r="R1239" s="47">
        <v>636.94000000000005</v>
      </c>
      <c r="S1239" s="47">
        <v>636.94000000000005</v>
      </c>
      <c r="T1239" s="47">
        <v>477.71</v>
      </c>
      <c r="U1239" s="47">
        <v>477.71</v>
      </c>
    </row>
    <row r="1240" spans="1:21" ht="14.25">
      <c r="A1240" s="64"/>
      <c r="B1240" s="65"/>
      <c r="C1240" s="65" t="s">
        <v>88</v>
      </c>
      <c r="D1240" s="66"/>
      <c r="E1240" s="45"/>
      <c r="F1240" s="67">
        <v>648.77</v>
      </c>
      <c r="G1240" s="56" t="s">
        <v>771</v>
      </c>
      <c r="H1240" s="58">
        <v>778.52</v>
      </c>
      <c r="I1240" s="68">
        <v>1</v>
      </c>
      <c r="J1240" s="58">
        <v>778.52</v>
      </c>
      <c r="Q1240" s="47">
        <v>778.52</v>
      </c>
    </row>
    <row r="1241" spans="1:21" ht="14.25">
      <c r="A1241" s="64"/>
      <c r="B1241" s="65"/>
      <c r="C1241" s="65" t="s">
        <v>89</v>
      </c>
      <c r="D1241" s="66"/>
      <c r="E1241" s="45"/>
      <c r="F1241" s="67">
        <v>256.95999999999998</v>
      </c>
      <c r="G1241" s="56" t="s">
        <v>771</v>
      </c>
      <c r="H1241" s="58">
        <v>308.35000000000002</v>
      </c>
      <c r="I1241" s="68">
        <v>1</v>
      </c>
      <c r="J1241" s="58">
        <v>308.35000000000002</v>
      </c>
    </row>
    <row r="1242" spans="1:21" ht="14.25">
      <c r="A1242" s="64"/>
      <c r="B1242" s="65"/>
      <c r="C1242" s="65" t="s">
        <v>96</v>
      </c>
      <c r="D1242" s="66"/>
      <c r="E1242" s="45"/>
      <c r="F1242" s="67">
        <v>14.72</v>
      </c>
      <c r="G1242" s="56" t="s">
        <v>771</v>
      </c>
      <c r="H1242" s="80">
        <v>17.66</v>
      </c>
      <c r="I1242" s="68">
        <v>1</v>
      </c>
      <c r="J1242" s="80">
        <v>17.66</v>
      </c>
      <c r="Q1242" s="47">
        <v>17.66</v>
      </c>
    </row>
    <row r="1243" spans="1:21" ht="14.25">
      <c r="A1243" s="64"/>
      <c r="B1243" s="65"/>
      <c r="C1243" s="65" t="s">
        <v>97</v>
      </c>
      <c r="D1243" s="66"/>
      <c r="E1243" s="45"/>
      <c r="F1243" s="67">
        <v>297.82</v>
      </c>
      <c r="G1243" s="56" t="s">
        <v>98</v>
      </c>
      <c r="H1243" s="58">
        <v>297.82</v>
      </c>
      <c r="I1243" s="68">
        <v>1</v>
      </c>
      <c r="J1243" s="58">
        <v>297.82</v>
      </c>
    </row>
    <row r="1244" spans="1:21" ht="14.25">
      <c r="A1244" s="64"/>
      <c r="B1244" s="65"/>
      <c r="C1244" s="65" t="s">
        <v>90</v>
      </c>
      <c r="D1244" s="66" t="s">
        <v>91</v>
      </c>
      <c r="E1244" s="45">
        <v>80</v>
      </c>
      <c r="F1244" s="67"/>
      <c r="G1244" s="56"/>
      <c r="H1244" s="58">
        <v>636.94000000000005</v>
      </c>
      <c r="I1244" s="68">
        <v>80</v>
      </c>
      <c r="J1244" s="58">
        <v>636.94000000000005</v>
      </c>
    </row>
    <row r="1245" spans="1:21" ht="14.25">
      <c r="A1245" s="64"/>
      <c r="B1245" s="65"/>
      <c r="C1245" s="65" t="s">
        <v>92</v>
      </c>
      <c r="D1245" s="66" t="s">
        <v>91</v>
      </c>
      <c r="E1245" s="45">
        <v>60</v>
      </c>
      <c r="F1245" s="67"/>
      <c r="G1245" s="56"/>
      <c r="H1245" s="58">
        <v>477.71</v>
      </c>
      <c r="I1245" s="68">
        <v>60</v>
      </c>
      <c r="J1245" s="58">
        <v>477.71</v>
      </c>
    </row>
    <row r="1246" spans="1:21" ht="14.25">
      <c r="A1246" s="69"/>
      <c r="B1246" s="70"/>
      <c r="C1246" s="70" t="s">
        <v>93</v>
      </c>
      <c r="D1246" s="71" t="s">
        <v>94</v>
      </c>
      <c r="E1246" s="72">
        <v>65.400000000000006</v>
      </c>
      <c r="F1246" s="73"/>
      <c r="G1246" s="74" t="s">
        <v>771</v>
      </c>
      <c r="H1246" s="75">
        <v>78.48</v>
      </c>
      <c r="I1246" s="76"/>
      <c r="J1246" s="75"/>
    </row>
    <row r="1247" spans="1:21" ht="15">
      <c r="C1247" s="77" t="s">
        <v>95</v>
      </c>
      <c r="G1247" s="263">
        <v>2499.34</v>
      </c>
      <c r="H1247" s="263"/>
      <c r="I1247" s="263">
        <v>2499.34</v>
      </c>
      <c r="J1247" s="263"/>
      <c r="O1247" s="79">
        <v>2499.34</v>
      </c>
      <c r="P1247" s="79">
        <v>2499.34</v>
      </c>
    </row>
    <row r="1248" spans="1:21" ht="82.5">
      <c r="A1248" s="69" t="s">
        <v>1342</v>
      </c>
      <c r="B1248" s="70" t="s">
        <v>432</v>
      </c>
      <c r="C1248" s="70" t="s">
        <v>201</v>
      </c>
      <c r="D1248" s="71" t="s">
        <v>454</v>
      </c>
      <c r="E1248" s="72">
        <v>1</v>
      </c>
      <c r="F1248" s="73">
        <v>377902.69</v>
      </c>
      <c r="G1248" s="74" t="s">
        <v>98</v>
      </c>
      <c r="H1248" s="75">
        <v>377902.69</v>
      </c>
      <c r="I1248" s="76">
        <v>1</v>
      </c>
      <c r="J1248" s="75">
        <v>377902.69</v>
      </c>
      <c r="R1248" s="47">
        <v>0</v>
      </c>
      <c r="S1248" s="47">
        <v>0</v>
      </c>
      <c r="T1248" s="47">
        <v>0</v>
      </c>
      <c r="U1248" s="47">
        <v>0</v>
      </c>
    </row>
    <row r="1249" spans="1:21" ht="15">
      <c r="C1249" s="77" t="s">
        <v>95</v>
      </c>
      <c r="G1249" s="263">
        <v>377902.69</v>
      </c>
      <c r="H1249" s="263"/>
      <c r="I1249" s="263">
        <v>377902.69</v>
      </c>
      <c r="J1249" s="263"/>
      <c r="O1249" s="47">
        <v>377902.69</v>
      </c>
      <c r="P1249" s="47">
        <v>377902.69</v>
      </c>
    </row>
    <row r="1250" spans="1:21" ht="28.5">
      <c r="A1250" s="64" t="s">
        <v>1343</v>
      </c>
      <c r="B1250" s="65" t="s">
        <v>1344</v>
      </c>
      <c r="C1250" s="65" t="s">
        <v>1345</v>
      </c>
      <c r="D1250" s="66" t="s">
        <v>460</v>
      </c>
      <c r="E1250" s="45">
        <v>1</v>
      </c>
      <c r="F1250" s="67"/>
      <c r="G1250" s="56"/>
      <c r="H1250" s="58"/>
      <c r="I1250" s="68" t="s">
        <v>98</v>
      </c>
      <c r="J1250" s="58"/>
      <c r="R1250" s="47">
        <v>553.66</v>
      </c>
      <c r="S1250" s="47">
        <v>553.66</v>
      </c>
      <c r="T1250" s="47">
        <v>415.25</v>
      </c>
      <c r="U1250" s="47">
        <v>415.25</v>
      </c>
    </row>
    <row r="1251" spans="1:21" ht="14.25">
      <c r="A1251" s="64"/>
      <c r="B1251" s="65"/>
      <c r="C1251" s="65" t="s">
        <v>88</v>
      </c>
      <c r="D1251" s="66"/>
      <c r="E1251" s="45"/>
      <c r="F1251" s="67">
        <v>567.41999999999996</v>
      </c>
      <c r="G1251" s="56" t="s">
        <v>771</v>
      </c>
      <c r="H1251" s="58">
        <v>680.9</v>
      </c>
      <c r="I1251" s="68">
        <v>1</v>
      </c>
      <c r="J1251" s="58">
        <v>680.9</v>
      </c>
      <c r="Q1251" s="47">
        <v>680.9</v>
      </c>
    </row>
    <row r="1252" spans="1:21" ht="14.25">
      <c r="A1252" s="64"/>
      <c r="B1252" s="65"/>
      <c r="C1252" s="65" t="s">
        <v>89</v>
      </c>
      <c r="D1252" s="66"/>
      <c r="E1252" s="45"/>
      <c r="F1252" s="67">
        <v>163.47</v>
      </c>
      <c r="G1252" s="56" t="s">
        <v>771</v>
      </c>
      <c r="H1252" s="58">
        <v>196.16</v>
      </c>
      <c r="I1252" s="68">
        <v>1</v>
      </c>
      <c r="J1252" s="58">
        <v>196.16</v>
      </c>
    </row>
    <row r="1253" spans="1:21" ht="14.25">
      <c r="A1253" s="64"/>
      <c r="B1253" s="65"/>
      <c r="C1253" s="65" t="s">
        <v>96</v>
      </c>
      <c r="D1253" s="66"/>
      <c r="E1253" s="45"/>
      <c r="F1253" s="67">
        <v>9.32</v>
      </c>
      <c r="G1253" s="56" t="s">
        <v>771</v>
      </c>
      <c r="H1253" s="80">
        <v>11.18</v>
      </c>
      <c r="I1253" s="68">
        <v>1</v>
      </c>
      <c r="J1253" s="80">
        <v>11.18</v>
      </c>
      <c r="Q1253" s="47">
        <v>11.18</v>
      </c>
    </row>
    <row r="1254" spans="1:21" ht="14.25">
      <c r="A1254" s="64"/>
      <c r="B1254" s="65"/>
      <c r="C1254" s="65" t="s">
        <v>97</v>
      </c>
      <c r="D1254" s="66"/>
      <c r="E1254" s="45"/>
      <c r="F1254" s="67">
        <v>287.10000000000002</v>
      </c>
      <c r="G1254" s="56" t="s">
        <v>98</v>
      </c>
      <c r="H1254" s="58">
        <v>287.10000000000002</v>
      </c>
      <c r="I1254" s="68">
        <v>1</v>
      </c>
      <c r="J1254" s="58">
        <v>287.10000000000002</v>
      </c>
    </row>
    <row r="1255" spans="1:21" ht="14.25">
      <c r="A1255" s="64"/>
      <c r="B1255" s="65"/>
      <c r="C1255" s="65" t="s">
        <v>90</v>
      </c>
      <c r="D1255" s="66" t="s">
        <v>91</v>
      </c>
      <c r="E1255" s="45">
        <v>80</v>
      </c>
      <c r="F1255" s="67"/>
      <c r="G1255" s="56"/>
      <c r="H1255" s="58">
        <v>553.66</v>
      </c>
      <c r="I1255" s="68">
        <v>80</v>
      </c>
      <c r="J1255" s="58">
        <v>553.66</v>
      </c>
    </row>
    <row r="1256" spans="1:21" ht="14.25">
      <c r="A1256" s="64"/>
      <c r="B1256" s="65"/>
      <c r="C1256" s="65" t="s">
        <v>92</v>
      </c>
      <c r="D1256" s="66" t="s">
        <v>91</v>
      </c>
      <c r="E1256" s="45">
        <v>60</v>
      </c>
      <c r="F1256" s="67"/>
      <c r="G1256" s="56"/>
      <c r="H1256" s="58">
        <v>415.25</v>
      </c>
      <c r="I1256" s="68">
        <v>60</v>
      </c>
      <c r="J1256" s="58">
        <v>415.25</v>
      </c>
    </row>
    <row r="1257" spans="1:21" ht="14.25">
      <c r="A1257" s="69"/>
      <c r="B1257" s="70"/>
      <c r="C1257" s="70" t="s">
        <v>93</v>
      </c>
      <c r="D1257" s="71" t="s">
        <v>94</v>
      </c>
      <c r="E1257" s="72">
        <v>57.2</v>
      </c>
      <c r="F1257" s="73"/>
      <c r="G1257" s="74" t="s">
        <v>771</v>
      </c>
      <c r="H1257" s="75">
        <v>68.64</v>
      </c>
      <c r="I1257" s="76"/>
      <c r="J1257" s="75"/>
    </row>
    <row r="1258" spans="1:21" ht="15">
      <c r="C1258" s="77" t="s">
        <v>95</v>
      </c>
      <c r="G1258" s="263">
        <v>2133.0700000000002</v>
      </c>
      <c r="H1258" s="263"/>
      <c r="I1258" s="263">
        <v>2133.0700000000002</v>
      </c>
      <c r="J1258" s="263"/>
      <c r="O1258" s="79">
        <v>2133.0700000000002</v>
      </c>
      <c r="P1258" s="79">
        <v>2133.0700000000002</v>
      </c>
    </row>
    <row r="1259" spans="1:21" ht="82.5">
      <c r="A1259" s="69" t="s">
        <v>1346</v>
      </c>
      <c r="B1259" s="70" t="s">
        <v>432</v>
      </c>
      <c r="C1259" s="70" t="s">
        <v>202</v>
      </c>
      <c r="D1259" s="71" t="s">
        <v>454</v>
      </c>
      <c r="E1259" s="72">
        <v>1</v>
      </c>
      <c r="F1259" s="73">
        <v>307994.08</v>
      </c>
      <c r="G1259" s="74" t="s">
        <v>98</v>
      </c>
      <c r="H1259" s="75">
        <v>307994.08</v>
      </c>
      <c r="I1259" s="76">
        <v>1</v>
      </c>
      <c r="J1259" s="75">
        <v>307994.08</v>
      </c>
      <c r="R1259" s="47">
        <v>0</v>
      </c>
      <c r="S1259" s="47">
        <v>0</v>
      </c>
      <c r="T1259" s="47">
        <v>0</v>
      </c>
      <c r="U1259" s="47">
        <v>0</v>
      </c>
    </row>
    <row r="1260" spans="1:21" ht="15">
      <c r="C1260" s="77" t="s">
        <v>95</v>
      </c>
      <c r="G1260" s="263">
        <v>307994.08</v>
      </c>
      <c r="H1260" s="263"/>
      <c r="I1260" s="263">
        <v>307994.08</v>
      </c>
      <c r="J1260" s="263"/>
      <c r="O1260" s="47">
        <v>307994.08</v>
      </c>
      <c r="P1260" s="47">
        <v>307994.08</v>
      </c>
    </row>
    <row r="1261" spans="1:21" ht="28.5">
      <c r="A1261" s="64" t="s">
        <v>1347</v>
      </c>
      <c r="B1261" s="65" t="s">
        <v>1023</v>
      </c>
      <c r="C1261" s="65" t="s">
        <v>1024</v>
      </c>
      <c r="D1261" s="66" t="s">
        <v>1025</v>
      </c>
      <c r="E1261" s="45">
        <v>2</v>
      </c>
      <c r="F1261" s="67"/>
      <c r="G1261" s="56"/>
      <c r="H1261" s="58"/>
      <c r="I1261" s="68" t="s">
        <v>98</v>
      </c>
      <c r="J1261" s="58"/>
      <c r="R1261" s="47">
        <v>48.59</v>
      </c>
      <c r="S1261" s="47">
        <v>48.59</v>
      </c>
      <c r="T1261" s="47">
        <v>31.51</v>
      </c>
      <c r="U1261" s="47">
        <v>31.51</v>
      </c>
    </row>
    <row r="1262" spans="1:21" ht="28.5">
      <c r="A1262" s="64"/>
      <c r="B1262" s="65"/>
      <c r="C1262" s="65" t="s">
        <v>88</v>
      </c>
      <c r="D1262" s="66"/>
      <c r="E1262" s="45"/>
      <c r="F1262" s="67">
        <v>13.1</v>
      </c>
      <c r="G1262" s="56" t="s">
        <v>1348</v>
      </c>
      <c r="H1262" s="58">
        <v>37.96</v>
      </c>
      <c r="I1262" s="68">
        <v>1</v>
      </c>
      <c r="J1262" s="58">
        <v>37.96</v>
      </c>
      <c r="Q1262" s="47">
        <v>37.96</v>
      </c>
    </row>
    <row r="1263" spans="1:21" ht="28.5">
      <c r="A1263" s="64"/>
      <c r="B1263" s="65"/>
      <c r="C1263" s="65" t="s">
        <v>89</v>
      </c>
      <c r="D1263" s="66"/>
      <c r="E1263" s="45"/>
      <c r="F1263" s="67">
        <v>2.37</v>
      </c>
      <c r="G1263" s="56" t="s">
        <v>1349</v>
      </c>
      <c r="H1263" s="58">
        <v>7.47</v>
      </c>
      <c r="I1263" s="68">
        <v>1</v>
      </c>
      <c r="J1263" s="58">
        <v>7.47</v>
      </c>
    </row>
    <row r="1264" spans="1:21" ht="14.25">
      <c r="A1264" s="64"/>
      <c r="B1264" s="65"/>
      <c r="C1264" s="65" t="s">
        <v>97</v>
      </c>
      <c r="D1264" s="66"/>
      <c r="E1264" s="45"/>
      <c r="F1264" s="67">
        <v>4.09</v>
      </c>
      <c r="G1264" s="56" t="s">
        <v>98</v>
      </c>
      <c r="H1264" s="58">
        <v>8.18</v>
      </c>
      <c r="I1264" s="68">
        <v>1</v>
      </c>
      <c r="J1264" s="58">
        <v>8.18</v>
      </c>
    </row>
    <row r="1265" spans="1:21" ht="14.25">
      <c r="A1265" s="64"/>
      <c r="B1265" s="65"/>
      <c r="C1265" s="65" t="s">
        <v>90</v>
      </c>
      <c r="D1265" s="66" t="s">
        <v>91</v>
      </c>
      <c r="E1265" s="45">
        <v>128</v>
      </c>
      <c r="F1265" s="67"/>
      <c r="G1265" s="56"/>
      <c r="H1265" s="58">
        <v>48.59</v>
      </c>
      <c r="I1265" s="68">
        <v>128</v>
      </c>
      <c r="J1265" s="58">
        <v>48.59</v>
      </c>
    </row>
    <row r="1266" spans="1:21" ht="14.25">
      <c r="A1266" s="64"/>
      <c r="B1266" s="65"/>
      <c r="C1266" s="65" t="s">
        <v>92</v>
      </c>
      <c r="D1266" s="66" t="s">
        <v>91</v>
      </c>
      <c r="E1266" s="45">
        <v>83</v>
      </c>
      <c r="F1266" s="67"/>
      <c r="G1266" s="56"/>
      <c r="H1266" s="58">
        <v>31.51</v>
      </c>
      <c r="I1266" s="68">
        <v>83</v>
      </c>
      <c r="J1266" s="58">
        <v>31.51</v>
      </c>
    </row>
    <row r="1267" spans="1:21" ht="28.5">
      <c r="A1267" s="69"/>
      <c r="B1267" s="70"/>
      <c r="C1267" s="70" t="s">
        <v>93</v>
      </c>
      <c r="D1267" s="71" t="s">
        <v>94</v>
      </c>
      <c r="E1267" s="72">
        <v>1.46</v>
      </c>
      <c r="F1267" s="73"/>
      <c r="G1267" s="74" t="s">
        <v>1348</v>
      </c>
      <c r="H1267" s="75">
        <v>4.2310800000000004</v>
      </c>
      <c r="I1267" s="76"/>
      <c r="J1267" s="75"/>
    </row>
    <row r="1268" spans="1:21" ht="15">
      <c r="C1268" s="77" t="s">
        <v>95</v>
      </c>
      <c r="G1268" s="263">
        <v>133.71</v>
      </c>
      <c r="H1268" s="263"/>
      <c r="I1268" s="263">
        <v>133.71</v>
      </c>
      <c r="J1268" s="263"/>
      <c r="O1268" s="79">
        <v>133.71</v>
      </c>
      <c r="P1268" s="79">
        <v>133.71</v>
      </c>
    </row>
    <row r="1269" spans="1:21" ht="42.75">
      <c r="A1269" s="69" t="s">
        <v>1350</v>
      </c>
      <c r="B1269" s="70" t="s">
        <v>1075</v>
      </c>
      <c r="C1269" s="70" t="s">
        <v>1076</v>
      </c>
      <c r="D1269" s="71" t="s">
        <v>454</v>
      </c>
      <c r="E1269" s="72">
        <v>2</v>
      </c>
      <c r="F1269" s="73">
        <v>300.86</v>
      </c>
      <c r="G1269" s="74" t="s">
        <v>98</v>
      </c>
      <c r="H1269" s="75">
        <v>601.72</v>
      </c>
      <c r="I1269" s="76">
        <v>1</v>
      </c>
      <c r="J1269" s="75">
        <v>601.72</v>
      </c>
      <c r="R1269" s="47">
        <v>0</v>
      </c>
      <c r="S1269" s="47">
        <v>0</v>
      </c>
      <c r="T1269" s="47">
        <v>0</v>
      </c>
      <c r="U1269" s="47">
        <v>0</v>
      </c>
    </row>
    <row r="1270" spans="1:21" ht="15">
      <c r="C1270" s="77" t="s">
        <v>95</v>
      </c>
      <c r="G1270" s="263">
        <v>601.72</v>
      </c>
      <c r="H1270" s="263"/>
      <c r="I1270" s="263">
        <v>601.72</v>
      </c>
      <c r="J1270" s="263"/>
      <c r="O1270" s="47">
        <v>601.72</v>
      </c>
      <c r="P1270" s="47">
        <v>601.72</v>
      </c>
    </row>
    <row r="1271" spans="1:21" ht="28.5">
      <c r="A1271" s="64" t="s">
        <v>1351</v>
      </c>
      <c r="B1271" s="65" t="s">
        <v>1352</v>
      </c>
      <c r="C1271" s="65" t="s">
        <v>1353</v>
      </c>
      <c r="D1271" s="66" t="s">
        <v>1354</v>
      </c>
      <c r="E1271" s="45">
        <v>1</v>
      </c>
      <c r="F1271" s="67"/>
      <c r="G1271" s="56"/>
      <c r="H1271" s="58"/>
      <c r="I1271" s="68" t="s">
        <v>98</v>
      </c>
      <c r="J1271" s="58"/>
      <c r="R1271" s="47">
        <v>127.59</v>
      </c>
      <c r="S1271" s="47">
        <v>127.59</v>
      </c>
      <c r="T1271" s="47">
        <v>82.73</v>
      </c>
      <c r="U1271" s="47">
        <v>82.73</v>
      </c>
    </row>
    <row r="1272" spans="1:21" ht="14.25">
      <c r="A1272" s="64"/>
      <c r="B1272" s="65"/>
      <c r="C1272" s="65" t="s">
        <v>88</v>
      </c>
      <c r="D1272" s="66"/>
      <c r="E1272" s="45"/>
      <c r="F1272" s="67">
        <v>71.489999999999995</v>
      </c>
      <c r="G1272" s="56" t="s">
        <v>614</v>
      </c>
      <c r="H1272" s="58">
        <v>98.66</v>
      </c>
      <c r="I1272" s="68">
        <v>1</v>
      </c>
      <c r="J1272" s="58">
        <v>98.66</v>
      </c>
      <c r="Q1272" s="47">
        <v>98.66</v>
      </c>
    </row>
    <row r="1273" spans="1:21" ht="14.25">
      <c r="A1273" s="64"/>
      <c r="B1273" s="65"/>
      <c r="C1273" s="65" t="s">
        <v>89</v>
      </c>
      <c r="D1273" s="66"/>
      <c r="E1273" s="45"/>
      <c r="F1273" s="67">
        <v>27.95</v>
      </c>
      <c r="G1273" s="56" t="s">
        <v>615</v>
      </c>
      <c r="H1273" s="58">
        <v>41.93</v>
      </c>
      <c r="I1273" s="68">
        <v>1</v>
      </c>
      <c r="J1273" s="58">
        <v>41.93</v>
      </c>
    </row>
    <row r="1274" spans="1:21" ht="14.25">
      <c r="A1274" s="64"/>
      <c r="B1274" s="65"/>
      <c r="C1274" s="65" t="s">
        <v>96</v>
      </c>
      <c r="D1274" s="66"/>
      <c r="E1274" s="45"/>
      <c r="F1274" s="67">
        <v>0.68</v>
      </c>
      <c r="G1274" s="56" t="s">
        <v>615</v>
      </c>
      <c r="H1274" s="80">
        <v>1.02</v>
      </c>
      <c r="I1274" s="68">
        <v>1</v>
      </c>
      <c r="J1274" s="80">
        <v>1.02</v>
      </c>
      <c r="Q1274" s="47">
        <v>1.02</v>
      </c>
    </row>
    <row r="1275" spans="1:21" ht="14.25">
      <c r="A1275" s="64"/>
      <c r="B1275" s="65"/>
      <c r="C1275" s="65" t="s">
        <v>97</v>
      </c>
      <c r="D1275" s="66"/>
      <c r="E1275" s="45"/>
      <c r="F1275" s="67">
        <v>61.55</v>
      </c>
      <c r="G1275" s="56" t="s">
        <v>98</v>
      </c>
      <c r="H1275" s="58">
        <v>61.55</v>
      </c>
      <c r="I1275" s="68">
        <v>1</v>
      </c>
      <c r="J1275" s="58">
        <v>61.55</v>
      </c>
    </row>
    <row r="1276" spans="1:21" ht="14.25">
      <c r="A1276" s="64"/>
      <c r="B1276" s="65"/>
      <c r="C1276" s="65" t="s">
        <v>90</v>
      </c>
      <c r="D1276" s="66" t="s">
        <v>91</v>
      </c>
      <c r="E1276" s="45">
        <v>128</v>
      </c>
      <c r="F1276" s="67"/>
      <c r="G1276" s="56"/>
      <c r="H1276" s="58">
        <v>127.59</v>
      </c>
      <c r="I1276" s="68">
        <v>128</v>
      </c>
      <c r="J1276" s="58">
        <v>127.59</v>
      </c>
    </row>
    <row r="1277" spans="1:21" ht="14.25">
      <c r="A1277" s="64"/>
      <c r="B1277" s="65"/>
      <c r="C1277" s="65" t="s">
        <v>92</v>
      </c>
      <c r="D1277" s="66" t="s">
        <v>91</v>
      </c>
      <c r="E1277" s="45">
        <v>83</v>
      </c>
      <c r="F1277" s="67"/>
      <c r="G1277" s="56"/>
      <c r="H1277" s="58">
        <v>82.73</v>
      </c>
      <c r="I1277" s="68">
        <v>83</v>
      </c>
      <c r="J1277" s="58">
        <v>82.73</v>
      </c>
    </row>
    <row r="1278" spans="1:21" ht="14.25">
      <c r="A1278" s="69"/>
      <c r="B1278" s="70"/>
      <c r="C1278" s="70" t="s">
        <v>93</v>
      </c>
      <c r="D1278" s="71" t="s">
        <v>94</v>
      </c>
      <c r="E1278" s="72">
        <v>8.18</v>
      </c>
      <c r="F1278" s="73"/>
      <c r="G1278" s="74" t="s">
        <v>614</v>
      </c>
      <c r="H1278" s="75">
        <v>11.288399999999998</v>
      </c>
      <c r="I1278" s="76"/>
      <c r="J1278" s="75"/>
    </row>
    <row r="1279" spans="1:21" ht="15">
      <c r="C1279" s="77" t="s">
        <v>95</v>
      </c>
      <c r="G1279" s="263">
        <v>412.46</v>
      </c>
      <c r="H1279" s="263"/>
      <c r="I1279" s="263">
        <v>412.46</v>
      </c>
      <c r="J1279" s="263"/>
      <c r="O1279" s="79">
        <v>412.46</v>
      </c>
      <c r="P1279" s="79">
        <v>412.46</v>
      </c>
    </row>
    <row r="1280" spans="1:21" ht="82.5">
      <c r="A1280" s="69" t="s">
        <v>1355</v>
      </c>
      <c r="B1280" s="70" t="s">
        <v>432</v>
      </c>
      <c r="C1280" s="70" t="s">
        <v>203</v>
      </c>
      <c r="D1280" s="71" t="s">
        <v>454</v>
      </c>
      <c r="E1280" s="72">
        <v>1</v>
      </c>
      <c r="F1280" s="73">
        <v>579.37</v>
      </c>
      <c r="G1280" s="74" t="s">
        <v>98</v>
      </c>
      <c r="H1280" s="75">
        <v>579.37</v>
      </c>
      <c r="I1280" s="76">
        <v>1</v>
      </c>
      <c r="J1280" s="75">
        <v>579.37</v>
      </c>
      <c r="R1280" s="47">
        <v>0</v>
      </c>
      <c r="S1280" s="47">
        <v>0</v>
      </c>
      <c r="T1280" s="47">
        <v>0</v>
      </c>
      <c r="U1280" s="47">
        <v>0</v>
      </c>
    </row>
    <row r="1281" spans="1:32" ht="15">
      <c r="C1281" s="77" t="s">
        <v>95</v>
      </c>
      <c r="G1281" s="263">
        <v>579.37</v>
      </c>
      <c r="H1281" s="263"/>
      <c r="I1281" s="263">
        <v>579.37</v>
      </c>
      <c r="J1281" s="263"/>
      <c r="O1281" s="47">
        <v>579.37</v>
      </c>
      <c r="P1281" s="47">
        <v>579.37</v>
      </c>
    </row>
    <row r="1283" spans="1:32" ht="15">
      <c r="A1283" s="261" t="s">
        <v>1356</v>
      </c>
      <c r="B1283" s="261"/>
      <c r="C1283" s="261"/>
      <c r="D1283" s="261"/>
      <c r="E1283" s="261"/>
      <c r="F1283" s="261"/>
      <c r="G1283" s="263">
        <v>717007.92999999993</v>
      </c>
      <c r="H1283" s="263"/>
      <c r="I1283" s="263">
        <v>717007.92999999993</v>
      </c>
      <c r="J1283" s="263"/>
      <c r="AF1283" s="85" t="s">
        <v>1356</v>
      </c>
    </row>
    <row r="1287" spans="1:32" ht="16.5">
      <c r="A1287" s="264" t="s">
        <v>1357</v>
      </c>
      <c r="B1287" s="264"/>
      <c r="C1287" s="264"/>
      <c r="D1287" s="264"/>
      <c r="E1287" s="264"/>
      <c r="F1287" s="264"/>
      <c r="G1287" s="264"/>
      <c r="H1287" s="264"/>
      <c r="I1287" s="264"/>
      <c r="J1287" s="264"/>
      <c r="AE1287" s="63" t="s">
        <v>1357</v>
      </c>
    </row>
    <row r="1289" spans="1:32" ht="16.5">
      <c r="A1289" s="264" t="s">
        <v>1358</v>
      </c>
      <c r="B1289" s="264"/>
      <c r="C1289" s="264"/>
      <c r="D1289" s="264"/>
      <c r="E1289" s="264"/>
      <c r="F1289" s="264"/>
      <c r="G1289" s="264"/>
      <c r="H1289" s="264"/>
      <c r="I1289" s="264"/>
      <c r="J1289" s="264"/>
      <c r="AE1289" s="63" t="s">
        <v>1358</v>
      </c>
    </row>
    <row r="1290" spans="1:32" ht="42.75">
      <c r="A1290" s="64" t="s">
        <v>1359</v>
      </c>
      <c r="B1290" s="65" t="s">
        <v>1360</v>
      </c>
      <c r="C1290" s="65" t="s">
        <v>1361</v>
      </c>
      <c r="D1290" s="66" t="s">
        <v>1362</v>
      </c>
      <c r="E1290" s="45">
        <v>1</v>
      </c>
      <c r="F1290" s="67"/>
      <c r="G1290" s="56"/>
      <c r="H1290" s="58"/>
      <c r="I1290" s="68" t="s">
        <v>98</v>
      </c>
      <c r="J1290" s="58"/>
      <c r="R1290" s="47">
        <v>233.83</v>
      </c>
      <c r="S1290" s="47">
        <v>233.83</v>
      </c>
      <c r="T1290" s="47">
        <v>151.62</v>
      </c>
      <c r="U1290" s="47">
        <v>151.62</v>
      </c>
    </row>
    <row r="1291" spans="1:32" ht="14.25">
      <c r="A1291" s="64"/>
      <c r="B1291" s="65"/>
      <c r="C1291" s="65" t="s">
        <v>88</v>
      </c>
      <c r="D1291" s="66"/>
      <c r="E1291" s="45"/>
      <c r="F1291" s="67">
        <v>131.63999999999999</v>
      </c>
      <c r="G1291" s="56" t="s">
        <v>451</v>
      </c>
      <c r="H1291" s="58">
        <v>181.66</v>
      </c>
      <c r="I1291" s="68">
        <v>1</v>
      </c>
      <c r="J1291" s="58">
        <v>181.66</v>
      </c>
      <c r="Q1291" s="47">
        <v>181.66</v>
      </c>
    </row>
    <row r="1292" spans="1:32" ht="14.25">
      <c r="A1292" s="64"/>
      <c r="B1292" s="65"/>
      <c r="C1292" s="65" t="s">
        <v>89</v>
      </c>
      <c r="D1292" s="66"/>
      <c r="E1292" s="45"/>
      <c r="F1292" s="67">
        <v>12.43</v>
      </c>
      <c r="G1292" s="56" t="s">
        <v>452</v>
      </c>
      <c r="H1292" s="58">
        <v>18.649999999999999</v>
      </c>
      <c r="I1292" s="68">
        <v>1</v>
      </c>
      <c r="J1292" s="58">
        <v>18.649999999999999</v>
      </c>
    </row>
    <row r="1293" spans="1:32" ht="14.25">
      <c r="A1293" s="64"/>
      <c r="B1293" s="65"/>
      <c r="C1293" s="65" t="s">
        <v>96</v>
      </c>
      <c r="D1293" s="66"/>
      <c r="E1293" s="45"/>
      <c r="F1293" s="67">
        <v>0.68</v>
      </c>
      <c r="G1293" s="56" t="s">
        <v>452</v>
      </c>
      <c r="H1293" s="80">
        <v>1.02</v>
      </c>
      <c r="I1293" s="68">
        <v>1</v>
      </c>
      <c r="J1293" s="80">
        <v>1.02</v>
      </c>
      <c r="Q1293" s="47">
        <v>1.02</v>
      </c>
    </row>
    <row r="1294" spans="1:32" ht="14.25">
      <c r="A1294" s="64"/>
      <c r="B1294" s="65"/>
      <c r="C1294" s="65" t="s">
        <v>97</v>
      </c>
      <c r="D1294" s="66"/>
      <c r="E1294" s="45"/>
      <c r="F1294" s="67">
        <v>2558.94</v>
      </c>
      <c r="G1294" s="56" t="s">
        <v>98</v>
      </c>
      <c r="H1294" s="58">
        <v>2558.94</v>
      </c>
      <c r="I1294" s="68">
        <v>1</v>
      </c>
      <c r="J1294" s="58">
        <v>2558.94</v>
      </c>
    </row>
    <row r="1295" spans="1:32" ht="14.25">
      <c r="A1295" s="64"/>
      <c r="B1295" s="65"/>
      <c r="C1295" s="65" t="s">
        <v>90</v>
      </c>
      <c r="D1295" s="66" t="s">
        <v>91</v>
      </c>
      <c r="E1295" s="45">
        <v>128</v>
      </c>
      <c r="F1295" s="67"/>
      <c r="G1295" s="56"/>
      <c r="H1295" s="58">
        <v>233.83</v>
      </c>
      <c r="I1295" s="68">
        <v>128</v>
      </c>
      <c r="J1295" s="58">
        <v>233.83</v>
      </c>
    </row>
    <row r="1296" spans="1:32" ht="14.25">
      <c r="A1296" s="64"/>
      <c r="B1296" s="65"/>
      <c r="C1296" s="65" t="s">
        <v>92</v>
      </c>
      <c r="D1296" s="66" t="s">
        <v>91</v>
      </c>
      <c r="E1296" s="45">
        <v>83</v>
      </c>
      <c r="F1296" s="67"/>
      <c r="G1296" s="56"/>
      <c r="H1296" s="58">
        <v>151.62</v>
      </c>
      <c r="I1296" s="68">
        <v>83</v>
      </c>
      <c r="J1296" s="58">
        <v>151.62</v>
      </c>
    </row>
    <row r="1297" spans="1:21" ht="14.25">
      <c r="A1297" s="69"/>
      <c r="B1297" s="70"/>
      <c r="C1297" s="70" t="s">
        <v>93</v>
      </c>
      <c r="D1297" s="71" t="s">
        <v>94</v>
      </c>
      <c r="E1297" s="72">
        <v>14.17</v>
      </c>
      <c r="F1297" s="73"/>
      <c r="G1297" s="74" t="s">
        <v>451</v>
      </c>
      <c r="H1297" s="75">
        <v>19.554599999999997</v>
      </c>
      <c r="I1297" s="76"/>
      <c r="J1297" s="75"/>
    </row>
    <row r="1298" spans="1:21" ht="15">
      <c r="C1298" s="77" t="s">
        <v>95</v>
      </c>
      <c r="G1298" s="263">
        <v>3144.7</v>
      </c>
      <c r="H1298" s="263"/>
      <c r="I1298" s="263">
        <v>3144.7</v>
      </c>
      <c r="J1298" s="263"/>
      <c r="O1298" s="79">
        <v>3144.7</v>
      </c>
      <c r="P1298" s="79">
        <v>3144.7</v>
      </c>
    </row>
    <row r="1299" spans="1:21" ht="57">
      <c r="A1299" s="64" t="s">
        <v>1363</v>
      </c>
      <c r="B1299" s="65" t="s">
        <v>1364</v>
      </c>
      <c r="C1299" s="65" t="s">
        <v>1365</v>
      </c>
      <c r="D1299" s="66" t="s">
        <v>460</v>
      </c>
      <c r="E1299" s="45">
        <v>1</v>
      </c>
      <c r="F1299" s="67"/>
      <c r="G1299" s="56"/>
      <c r="H1299" s="58"/>
      <c r="I1299" s="68" t="s">
        <v>98</v>
      </c>
      <c r="J1299" s="58"/>
      <c r="R1299" s="47">
        <v>23.55</v>
      </c>
      <c r="S1299" s="47">
        <v>23.55</v>
      </c>
      <c r="T1299" s="47">
        <v>15.27</v>
      </c>
      <c r="U1299" s="47">
        <v>15.27</v>
      </c>
    </row>
    <row r="1300" spans="1:21" ht="14.25">
      <c r="A1300" s="64"/>
      <c r="B1300" s="65"/>
      <c r="C1300" s="65" t="s">
        <v>88</v>
      </c>
      <c r="D1300" s="66"/>
      <c r="E1300" s="45"/>
      <c r="F1300" s="67">
        <v>13.33</v>
      </c>
      <c r="G1300" s="56" t="s">
        <v>451</v>
      </c>
      <c r="H1300" s="58">
        <v>18.399999999999999</v>
      </c>
      <c r="I1300" s="68">
        <v>1</v>
      </c>
      <c r="J1300" s="58">
        <v>18.399999999999999</v>
      </c>
      <c r="Q1300" s="47">
        <v>18.399999999999999</v>
      </c>
    </row>
    <row r="1301" spans="1:21" ht="14.25">
      <c r="A1301" s="64"/>
      <c r="B1301" s="65"/>
      <c r="C1301" s="65" t="s">
        <v>89</v>
      </c>
      <c r="D1301" s="66"/>
      <c r="E1301" s="45"/>
      <c r="F1301" s="67">
        <v>4.58</v>
      </c>
      <c r="G1301" s="56" t="s">
        <v>452</v>
      </c>
      <c r="H1301" s="58">
        <v>6.87</v>
      </c>
      <c r="I1301" s="68">
        <v>1</v>
      </c>
      <c r="J1301" s="58">
        <v>6.87</v>
      </c>
    </row>
    <row r="1302" spans="1:21" ht="14.25">
      <c r="A1302" s="64"/>
      <c r="B1302" s="65"/>
      <c r="C1302" s="65" t="s">
        <v>97</v>
      </c>
      <c r="D1302" s="66"/>
      <c r="E1302" s="45"/>
      <c r="F1302" s="67">
        <v>80.66</v>
      </c>
      <c r="G1302" s="56" t="s">
        <v>98</v>
      </c>
      <c r="H1302" s="58">
        <v>80.66</v>
      </c>
      <c r="I1302" s="68">
        <v>1</v>
      </c>
      <c r="J1302" s="58">
        <v>80.66</v>
      </c>
    </row>
    <row r="1303" spans="1:21" ht="14.25">
      <c r="A1303" s="64"/>
      <c r="B1303" s="65"/>
      <c r="C1303" s="65" t="s">
        <v>90</v>
      </c>
      <c r="D1303" s="66" t="s">
        <v>91</v>
      </c>
      <c r="E1303" s="45">
        <v>128</v>
      </c>
      <c r="F1303" s="67"/>
      <c r="G1303" s="56"/>
      <c r="H1303" s="58">
        <v>23.55</v>
      </c>
      <c r="I1303" s="68">
        <v>128</v>
      </c>
      <c r="J1303" s="58">
        <v>23.55</v>
      </c>
    </row>
    <row r="1304" spans="1:21" ht="14.25">
      <c r="A1304" s="64"/>
      <c r="B1304" s="65"/>
      <c r="C1304" s="65" t="s">
        <v>92</v>
      </c>
      <c r="D1304" s="66" t="s">
        <v>91</v>
      </c>
      <c r="E1304" s="45">
        <v>83</v>
      </c>
      <c r="F1304" s="67"/>
      <c r="G1304" s="56"/>
      <c r="H1304" s="58">
        <v>15.27</v>
      </c>
      <c r="I1304" s="68">
        <v>83</v>
      </c>
      <c r="J1304" s="58">
        <v>15.27</v>
      </c>
    </row>
    <row r="1305" spans="1:21" ht="14.25">
      <c r="A1305" s="69"/>
      <c r="B1305" s="70"/>
      <c r="C1305" s="70" t="s">
        <v>93</v>
      </c>
      <c r="D1305" s="71" t="s">
        <v>94</v>
      </c>
      <c r="E1305" s="72">
        <v>1.47</v>
      </c>
      <c r="F1305" s="73"/>
      <c r="G1305" s="74" t="s">
        <v>451</v>
      </c>
      <c r="H1305" s="75">
        <v>2.0286</v>
      </c>
      <c r="I1305" s="76"/>
      <c r="J1305" s="75"/>
    </row>
    <row r="1306" spans="1:21" ht="15">
      <c r="C1306" s="77" t="s">
        <v>95</v>
      </c>
      <c r="G1306" s="263">
        <v>144.75</v>
      </c>
      <c r="H1306" s="263"/>
      <c r="I1306" s="263">
        <v>144.75</v>
      </c>
      <c r="J1306" s="263"/>
      <c r="O1306" s="79">
        <v>144.75</v>
      </c>
      <c r="P1306" s="79">
        <v>144.75</v>
      </c>
    </row>
    <row r="1307" spans="1:21" ht="68.25">
      <c r="A1307" s="69" t="s">
        <v>1366</v>
      </c>
      <c r="B1307" s="70" t="s">
        <v>434</v>
      </c>
      <c r="C1307" s="70" t="s">
        <v>204</v>
      </c>
      <c r="D1307" s="71" t="s">
        <v>973</v>
      </c>
      <c r="E1307" s="72">
        <v>1</v>
      </c>
      <c r="F1307" s="73">
        <v>1071.78</v>
      </c>
      <c r="G1307" s="74" t="s">
        <v>98</v>
      </c>
      <c r="H1307" s="75">
        <v>1071.78</v>
      </c>
      <c r="I1307" s="76">
        <v>1</v>
      </c>
      <c r="J1307" s="75">
        <v>1071.78</v>
      </c>
      <c r="R1307" s="47">
        <v>0</v>
      </c>
      <c r="S1307" s="47">
        <v>0</v>
      </c>
      <c r="T1307" s="47">
        <v>0</v>
      </c>
      <c r="U1307" s="47">
        <v>0</v>
      </c>
    </row>
    <row r="1308" spans="1:21" ht="15">
      <c r="C1308" s="77" t="s">
        <v>95</v>
      </c>
      <c r="G1308" s="263">
        <v>1071.78</v>
      </c>
      <c r="H1308" s="263"/>
      <c r="I1308" s="263">
        <v>1071.78</v>
      </c>
      <c r="J1308" s="263"/>
      <c r="O1308" s="47">
        <v>1071.78</v>
      </c>
      <c r="P1308" s="47">
        <v>1071.78</v>
      </c>
    </row>
    <row r="1309" spans="1:21" ht="57">
      <c r="A1309" s="64" t="s">
        <v>1367</v>
      </c>
      <c r="B1309" s="65" t="s">
        <v>1364</v>
      </c>
      <c r="C1309" s="65" t="s">
        <v>1365</v>
      </c>
      <c r="D1309" s="66" t="s">
        <v>460</v>
      </c>
      <c r="E1309" s="45">
        <v>2</v>
      </c>
      <c r="F1309" s="67"/>
      <c r="G1309" s="56"/>
      <c r="H1309" s="58"/>
      <c r="I1309" s="68" t="s">
        <v>98</v>
      </c>
      <c r="J1309" s="58"/>
      <c r="R1309" s="47">
        <v>47.09</v>
      </c>
      <c r="S1309" s="47">
        <v>47.09</v>
      </c>
      <c r="T1309" s="47">
        <v>30.54</v>
      </c>
      <c r="U1309" s="47">
        <v>30.54</v>
      </c>
    </row>
    <row r="1310" spans="1:21" ht="14.25">
      <c r="A1310" s="64"/>
      <c r="B1310" s="65"/>
      <c r="C1310" s="65" t="s">
        <v>88</v>
      </c>
      <c r="D1310" s="66"/>
      <c r="E1310" s="45"/>
      <c r="F1310" s="67">
        <v>13.33</v>
      </c>
      <c r="G1310" s="56" t="s">
        <v>451</v>
      </c>
      <c r="H1310" s="58">
        <v>36.79</v>
      </c>
      <c r="I1310" s="68">
        <v>1</v>
      </c>
      <c r="J1310" s="58">
        <v>36.79</v>
      </c>
      <c r="Q1310" s="47">
        <v>36.79</v>
      </c>
    </row>
    <row r="1311" spans="1:21" ht="14.25">
      <c r="A1311" s="64"/>
      <c r="B1311" s="65"/>
      <c r="C1311" s="65" t="s">
        <v>89</v>
      </c>
      <c r="D1311" s="66"/>
      <c r="E1311" s="45"/>
      <c r="F1311" s="67">
        <v>4.58</v>
      </c>
      <c r="G1311" s="56" t="s">
        <v>452</v>
      </c>
      <c r="H1311" s="58">
        <v>13.74</v>
      </c>
      <c r="I1311" s="68">
        <v>1</v>
      </c>
      <c r="J1311" s="58">
        <v>13.74</v>
      </c>
    </row>
    <row r="1312" spans="1:21" ht="14.25">
      <c r="A1312" s="64"/>
      <c r="B1312" s="65"/>
      <c r="C1312" s="65" t="s">
        <v>97</v>
      </c>
      <c r="D1312" s="66"/>
      <c r="E1312" s="45"/>
      <c r="F1312" s="67">
        <v>80.66</v>
      </c>
      <c r="G1312" s="56" t="s">
        <v>98</v>
      </c>
      <c r="H1312" s="58">
        <v>161.32</v>
      </c>
      <c r="I1312" s="68">
        <v>1</v>
      </c>
      <c r="J1312" s="58">
        <v>161.32</v>
      </c>
    </row>
    <row r="1313" spans="1:21" ht="14.25">
      <c r="A1313" s="64" t="s">
        <v>1368</v>
      </c>
      <c r="B1313" s="65" t="s">
        <v>1369</v>
      </c>
      <c r="C1313" s="65" t="s">
        <v>1370</v>
      </c>
      <c r="D1313" s="66" t="s">
        <v>454</v>
      </c>
      <c r="E1313" s="45">
        <v>2</v>
      </c>
      <c r="F1313" s="67">
        <v>0</v>
      </c>
      <c r="G1313" s="84" t="s">
        <v>98</v>
      </c>
      <c r="H1313" s="58">
        <v>0</v>
      </c>
      <c r="I1313" s="68">
        <v>1</v>
      </c>
      <c r="J1313" s="58">
        <v>0</v>
      </c>
      <c r="R1313" s="47">
        <v>0</v>
      </c>
      <c r="S1313" s="47">
        <v>0</v>
      </c>
      <c r="T1313" s="47">
        <v>0</v>
      </c>
      <c r="U1313" s="47">
        <v>0</v>
      </c>
    </row>
    <row r="1314" spans="1:21" ht="14.25">
      <c r="A1314" s="64"/>
      <c r="B1314" s="65"/>
      <c r="C1314" s="65" t="s">
        <v>90</v>
      </c>
      <c r="D1314" s="66" t="s">
        <v>91</v>
      </c>
      <c r="E1314" s="45">
        <v>128</v>
      </c>
      <c r="F1314" s="67"/>
      <c r="G1314" s="56"/>
      <c r="H1314" s="58">
        <v>47.09</v>
      </c>
      <c r="I1314" s="68">
        <v>128</v>
      </c>
      <c r="J1314" s="58">
        <v>47.09</v>
      </c>
    </row>
    <row r="1315" spans="1:21" ht="14.25">
      <c r="A1315" s="64"/>
      <c r="B1315" s="65"/>
      <c r="C1315" s="65" t="s">
        <v>92</v>
      </c>
      <c r="D1315" s="66" t="s">
        <v>91</v>
      </c>
      <c r="E1315" s="45">
        <v>83</v>
      </c>
      <c r="F1315" s="67"/>
      <c r="G1315" s="56"/>
      <c r="H1315" s="58">
        <v>30.54</v>
      </c>
      <c r="I1315" s="68">
        <v>83</v>
      </c>
      <c r="J1315" s="58">
        <v>30.54</v>
      </c>
    </row>
    <row r="1316" spans="1:21" ht="14.25">
      <c r="A1316" s="69"/>
      <c r="B1316" s="70"/>
      <c r="C1316" s="70" t="s">
        <v>93</v>
      </c>
      <c r="D1316" s="71" t="s">
        <v>94</v>
      </c>
      <c r="E1316" s="72">
        <v>1.47</v>
      </c>
      <c r="F1316" s="73"/>
      <c r="G1316" s="74" t="s">
        <v>451</v>
      </c>
      <c r="H1316" s="75">
        <v>4.0571999999999999</v>
      </c>
      <c r="I1316" s="76"/>
      <c r="J1316" s="75"/>
    </row>
    <row r="1317" spans="1:21" ht="15">
      <c r="C1317" s="77" t="s">
        <v>95</v>
      </c>
      <c r="G1317" s="263">
        <v>289.48</v>
      </c>
      <c r="H1317" s="263"/>
      <c r="I1317" s="263">
        <v>289.48</v>
      </c>
      <c r="J1317" s="263"/>
      <c r="O1317" s="79">
        <v>289.48</v>
      </c>
      <c r="P1317" s="79">
        <v>289.48</v>
      </c>
    </row>
    <row r="1318" spans="1:21" ht="57">
      <c r="A1318" s="69" t="s">
        <v>1371</v>
      </c>
      <c r="B1318" s="70" t="s">
        <v>1372</v>
      </c>
      <c r="C1318" s="70" t="s">
        <v>1373</v>
      </c>
      <c r="D1318" s="71" t="s">
        <v>454</v>
      </c>
      <c r="E1318" s="72">
        <v>2</v>
      </c>
      <c r="F1318" s="73">
        <v>1308.69</v>
      </c>
      <c r="G1318" s="74" t="s">
        <v>98</v>
      </c>
      <c r="H1318" s="75">
        <v>2617.38</v>
      </c>
      <c r="I1318" s="76">
        <v>1</v>
      </c>
      <c r="J1318" s="75">
        <v>2617.38</v>
      </c>
      <c r="R1318" s="47">
        <v>0</v>
      </c>
      <c r="S1318" s="47">
        <v>0</v>
      </c>
      <c r="T1318" s="47">
        <v>0</v>
      </c>
      <c r="U1318" s="47">
        <v>0</v>
      </c>
    </row>
    <row r="1319" spans="1:21" ht="15">
      <c r="C1319" s="77" t="s">
        <v>95</v>
      </c>
      <c r="G1319" s="263">
        <v>2617.38</v>
      </c>
      <c r="H1319" s="263"/>
      <c r="I1319" s="263">
        <v>2617.38</v>
      </c>
      <c r="J1319" s="263"/>
      <c r="O1319" s="47">
        <v>2617.38</v>
      </c>
      <c r="P1319" s="47">
        <v>2617.38</v>
      </c>
    </row>
    <row r="1320" spans="1:21" ht="57">
      <c r="A1320" s="64" t="s">
        <v>1374</v>
      </c>
      <c r="B1320" s="65" t="s">
        <v>1364</v>
      </c>
      <c r="C1320" s="65" t="s">
        <v>1365</v>
      </c>
      <c r="D1320" s="66" t="s">
        <v>460</v>
      </c>
      <c r="E1320" s="45">
        <v>1</v>
      </c>
      <c r="F1320" s="67"/>
      <c r="G1320" s="56"/>
      <c r="H1320" s="58"/>
      <c r="I1320" s="68" t="s">
        <v>98</v>
      </c>
      <c r="J1320" s="58"/>
      <c r="R1320" s="47">
        <v>23.55</v>
      </c>
      <c r="S1320" s="47">
        <v>23.55</v>
      </c>
      <c r="T1320" s="47">
        <v>15.27</v>
      </c>
      <c r="U1320" s="47">
        <v>15.27</v>
      </c>
    </row>
    <row r="1321" spans="1:21" ht="14.25">
      <c r="A1321" s="64"/>
      <c r="B1321" s="65"/>
      <c r="C1321" s="65" t="s">
        <v>88</v>
      </c>
      <c r="D1321" s="66"/>
      <c r="E1321" s="45"/>
      <c r="F1321" s="67">
        <v>13.33</v>
      </c>
      <c r="G1321" s="56" t="s">
        <v>451</v>
      </c>
      <c r="H1321" s="58">
        <v>18.399999999999999</v>
      </c>
      <c r="I1321" s="68">
        <v>1</v>
      </c>
      <c r="J1321" s="58">
        <v>18.399999999999999</v>
      </c>
      <c r="Q1321" s="47">
        <v>18.399999999999999</v>
      </c>
    </row>
    <row r="1322" spans="1:21" ht="14.25">
      <c r="A1322" s="64"/>
      <c r="B1322" s="65"/>
      <c r="C1322" s="65" t="s">
        <v>89</v>
      </c>
      <c r="D1322" s="66"/>
      <c r="E1322" s="45"/>
      <c r="F1322" s="67">
        <v>4.58</v>
      </c>
      <c r="G1322" s="56" t="s">
        <v>452</v>
      </c>
      <c r="H1322" s="58">
        <v>6.87</v>
      </c>
      <c r="I1322" s="68">
        <v>1</v>
      </c>
      <c r="J1322" s="58">
        <v>6.87</v>
      </c>
    </row>
    <row r="1323" spans="1:21" ht="14.25">
      <c r="A1323" s="64"/>
      <c r="B1323" s="65"/>
      <c r="C1323" s="65" t="s">
        <v>97</v>
      </c>
      <c r="D1323" s="66"/>
      <c r="E1323" s="45"/>
      <c r="F1323" s="67">
        <v>80.66</v>
      </c>
      <c r="G1323" s="56" t="s">
        <v>98</v>
      </c>
      <c r="H1323" s="58">
        <v>80.66</v>
      </c>
      <c r="I1323" s="68">
        <v>1</v>
      </c>
      <c r="J1323" s="58">
        <v>80.66</v>
      </c>
    </row>
    <row r="1324" spans="1:21" ht="14.25">
      <c r="A1324" s="64" t="s">
        <v>1375</v>
      </c>
      <c r="B1324" s="65" t="s">
        <v>1369</v>
      </c>
      <c r="C1324" s="65" t="s">
        <v>1370</v>
      </c>
      <c r="D1324" s="66" t="s">
        <v>454</v>
      </c>
      <c r="E1324" s="45">
        <v>1</v>
      </c>
      <c r="F1324" s="67">
        <v>0</v>
      </c>
      <c r="G1324" s="84" t="s">
        <v>98</v>
      </c>
      <c r="H1324" s="58">
        <v>0</v>
      </c>
      <c r="I1324" s="68">
        <v>1</v>
      </c>
      <c r="J1324" s="58">
        <v>0</v>
      </c>
      <c r="R1324" s="47">
        <v>0</v>
      </c>
      <c r="S1324" s="47">
        <v>0</v>
      </c>
      <c r="T1324" s="47">
        <v>0</v>
      </c>
      <c r="U1324" s="47">
        <v>0</v>
      </c>
    </row>
    <row r="1325" spans="1:21" ht="14.25">
      <c r="A1325" s="64"/>
      <c r="B1325" s="65"/>
      <c r="C1325" s="65" t="s">
        <v>90</v>
      </c>
      <c r="D1325" s="66" t="s">
        <v>91</v>
      </c>
      <c r="E1325" s="45">
        <v>128</v>
      </c>
      <c r="F1325" s="67"/>
      <c r="G1325" s="56"/>
      <c r="H1325" s="58">
        <v>23.55</v>
      </c>
      <c r="I1325" s="68">
        <v>128</v>
      </c>
      <c r="J1325" s="58">
        <v>23.55</v>
      </c>
    </row>
    <row r="1326" spans="1:21" ht="14.25">
      <c r="A1326" s="64"/>
      <c r="B1326" s="65"/>
      <c r="C1326" s="65" t="s">
        <v>92</v>
      </c>
      <c r="D1326" s="66" t="s">
        <v>91</v>
      </c>
      <c r="E1326" s="45">
        <v>83</v>
      </c>
      <c r="F1326" s="67"/>
      <c r="G1326" s="56"/>
      <c r="H1326" s="58">
        <v>15.27</v>
      </c>
      <c r="I1326" s="68">
        <v>83</v>
      </c>
      <c r="J1326" s="58">
        <v>15.27</v>
      </c>
    </row>
    <row r="1327" spans="1:21" ht="14.25">
      <c r="A1327" s="69"/>
      <c r="B1327" s="70"/>
      <c r="C1327" s="70" t="s">
        <v>93</v>
      </c>
      <c r="D1327" s="71" t="s">
        <v>94</v>
      </c>
      <c r="E1327" s="72">
        <v>1.47</v>
      </c>
      <c r="F1327" s="73"/>
      <c r="G1327" s="74" t="s">
        <v>451</v>
      </c>
      <c r="H1327" s="75">
        <v>2.0286</v>
      </c>
      <c r="I1327" s="76"/>
      <c r="J1327" s="75"/>
    </row>
    <row r="1328" spans="1:21" ht="15">
      <c r="C1328" s="77" t="s">
        <v>95</v>
      </c>
      <c r="G1328" s="263">
        <v>144.75</v>
      </c>
      <c r="H1328" s="263"/>
      <c r="I1328" s="263">
        <v>144.75</v>
      </c>
      <c r="J1328" s="263"/>
      <c r="O1328" s="79">
        <v>144.75</v>
      </c>
      <c r="P1328" s="79">
        <v>144.75</v>
      </c>
    </row>
    <row r="1329" spans="1:21" ht="71.25">
      <c r="A1329" s="69" t="s">
        <v>1376</v>
      </c>
      <c r="B1329" s="70" t="s">
        <v>1377</v>
      </c>
      <c r="C1329" s="70" t="s">
        <v>1378</v>
      </c>
      <c r="D1329" s="71" t="s">
        <v>454</v>
      </c>
      <c r="E1329" s="72">
        <v>1</v>
      </c>
      <c r="F1329" s="73">
        <v>188.05</v>
      </c>
      <c r="G1329" s="74" t="s">
        <v>98</v>
      </c>
      <c r="H1329" s="75">
        <v>188.05</v>
      </c>
      <c r="I1329" s="76">
        <v>1</v>
      </c>
      <c r="J1329" s="75">
        <v>188.05</v>
      </c>
      <c r="R1329" s="47">
        <v>0</v>
      </c>
      <c r="S1329" s="47">
        <v>0</v>
      </c>
      <c r="T1329" s="47">
        <v>0</v>
      </c>
      <c r="U1329" s="47">
        <v>0</v>
      </c>
    </row>
    <row r="1330" spans="1:21" ht="15">
      <c r="C1330" s="77" t="s">
        <v>95</v>
      </c>
      <c r="G1330" s="263">
        <v>188.05</v>
      </c>
      <c r="H1330" s="263"/>
      <c r="I1330" s="263">
        <v>188.05</v>
      </c>
      <c r="J1330" s="263"/>
      <c r="O1330" s="47">
        <v>188.05</v>
      </c>
      <c r="P1330" s="47">
        <v>188.05</v>
      </c>
    </row>
    <row r="1331" spans="1:21" ht="28.5">
      <c r="A1331" s="64" t="s">
        <v>1379</v>
      </c>
      <c r="B1331" s="65" t="s">
        <v>1380</v>
      </c>
      <c r="C1331" s="65" t="s">
        <v>1381</v>
      </c>
      <c r="D1331" s="66" t="s">
        <v>1382</v>
      </c>
      <c r="E1331" s="45">
        <v>6</v>
      </c>
      <c r="F1331" s="67"/>
      <c r="G1331" s="56"/>
      <c r="H1331" s="58"/>
      <c r="I1331" s="68" t="s">
        <v>98</v>
      </c>
      <c r="J1331" s="58"/>
      <c r="R1331" s="47">
        <v>23.1</v>
      </c>
      <c r="S1331" s="47">
        <v>23.1</v>
      </c>
      <c r="T1331" s="47">
        <v>14.98</v>
      </c>
      <c r="U1331" s="47">
        <v>14.98</v>
      </c>
    </row>
    <row r="1332" spans="1:21" ht="14.25">
      <c r="A1332" s="64"/>
      <c r="B1332" s="65"/>
      <c r="C1332" s="65" t="s">
        <v>88</v>
      </c>
      <c r="D1332" s="66"/>
      <c r="E1332" s="45"/>
      <c r="F1332" s="67">
        <v>2.1800000000000002</v>
      </c>
      <c r="G1332" s="56" t="s">
        <v>451</v>
      </c>
      <c r="H1332" s="58">
        <v>18.05</v>
      </c>
      <c r="I1332" s="68">
        <v>1</v>
      </c>
      <c r="J1332" s="58">
        <v>18.05</v>
      </c>
      <c r="Q1332" s="47">
        <v>18.05</v>
      </c>
    </row>
    <row r="1333" spans="1:21" ht="14.25">
      <c r="A1333" s="64"/>
      <c r="B1333" s="65"/>
      <c r="C1333" s="65" t="s">
        <v>97</v>
      </c>
      <c r="D1333" s="66"/>
      <c r="E1333" s="45"/>
      <c r="F1333" s="67">
        <v>224.54</v>
      </c>
      <c r="G1333" s="56" t="s">
        <v>98</v>
      </c>
      <c r="H1333" s="58">
        <v>1347.24</v>
      </c>
      <c r="I1333" s="68">
        <v>1</v>
      </c>
      <c r="J1333" s="58">
        <v>1347.24</v>
      </c>
    </row>
    <row r="1334" spans="1:21" ht="14.25">
      <c r="A1334" s="64"/>
      <c r="B1334" s="65"/>
      <c r="C1334" s="65" t="s">
        <v>90</v>
      </c>
      <c r="D1334" s="66" t="s">
        <v>91</v>
      </c>
      <c r="E1334" s="45">
        <v>128</v>
      </c>
      <c r="F1334" s="67"/>
      <c r="G1334" s="56"/>
      <c r="H1334" s="58">
        <v>23.1</v>
      </c>
      <c r="I1334" s="68">
        <v>128</v>
      </c>
      <c r="J1334" s="58">
        <v>23.1</v>
      </c>
    </row>
    <row r="1335" spans="1:21" ht="14.25">
      <c r="A1335" s="64"/>
      <c r="B1335" s="65"/>
      <c r="C1335" s="65" t="s">
        <v>92</v>
      </c>
      <c r="D1335" s="66" t="s">
        <v>91</v>
      </c>
      <c r="E1335" s="45">
        <v>83</v>
      </c>
      <c r="F1335" s="67"/>
      <c r="G1335" s="56"/>
      <c r="H1335" s="58">
        <v>14.98</v>
      </c>
      <c r="I1335" s="68">
        <v>83</v>
      </c>
      <c r="J1335" s="58">
        <v>14.98</v>
      </c>
    </row>
    <row r="1336" spans="1:21" ht="14.25">
      <c r="A1336" s="69"/>
      <c r="B1336" s="70"/>
      <c r="C1336" s="70" t="s">
        <v>93</v>
      </c>
      <c r="D1336" s="71" t="s">
        <v>94</v>
      </c>
      <c r="E1336" s="72">
        <v>0.22</v>
      </c>
      <c r="F1336" s="73"/>
      <c r="G1336" s="74" t="s">
        <v>451</v>
      </c>
      <c r="H1336" s="75">
        <v>1.8215999999999999</v>
      </c>
      <c r="I1336" s="76"/>
      <c r="J1336" s="75"/>
    </row>
    <row r="1337" spans="1:21" ht="15">
      <c r="C1337" s="77" t="s">
        <v>95</v>
      </c>
      <c r="G1337" s="263">
        <v>1403.37</v>
      </c>
      <c r="H1337" s="263"/>
      <c r="I1337" s="263">
        <v>1403.37</v>
      </c>
      <c r="J1337" s="263"/>
      <c r="O1337" s="79">
        <v>1403.37</v>
      </c>
      <c r="P1337" s="79">
        <v>1403.37</v>
      </c>
    </row>
    <row r="1338" spans="1:21" ht="28.5">
      <c r="A1338" s="64" t="s">
        <v>1383</v>
      </c>
      <c r="B1338" s="65" t="s">
        <v>1384</v>
      </c>
      <c r="C1338" s="65" t="s">
        <v>1385</v>
      </c>
      <c r="D1338" s="66" t="s">
        <v>1382</v>
      </c>
      <c r="E1338" s="45">
        <v>6</v>
      </c>
      <c r="F1338" s="67"/>
      <c r="G1338" s="56"/>
      <c r="H1338" s="58"/>
      <c r="I1338" s="68" t="s">
        <v>98</v>
      </c>
      <c r="J1338" s="58"/>
      <c r="R1338" s="47">
        <v>30.84</v>
      </c>
      <c r="S1338" s="47">
        <v>30.84</v>
      </c>
      <c r="T1338" s="47">
        <v>19.989999999999998</v>
      </c>
      <c r="U1338" s="47">
        <v>19.989999999999998</v>
      </c>
    </row>
    <row r="1339" spans="1:21" ht="14.25">
      <c r="A1339" s="64"/>
      <c r="B1339" s="65"/>
      <c r="C1339" s="65" t="s">
        <v>88</v>
      </c>
      <c r="D1339" s="66"/>
      <c r="E1339" s="45"/>
      <c r="F1339" s="67">
        <v>2.91</v>
      </c>
      <c r="G1339" s="56" t="s">
        <v>451</v>
      </c>
      <c r="H1339" s="58">
        <v>24.09</v>
      </c>
      <c r="I1339" s="68">
        <v>1</v>
      </c>
      <c r="J1339" s="58">
        <v>24.09</v>
      </c>
      <c r="Q1339" s="47">
        <v>24.09</v>
      </c>
    </row>
    <row r="1340" spans="1:21" ht="14.25">
      <c r="A1340" s="64"/>
      <c r="B1340" s="65"/>
      <c r="C1340" s="65" t="s">
        <v>97</v>
      </c>
      <c r="D1340" s="66"/>
      <c r="E1340" s="45"/>
      <c r="F1340" s="67">
        <v>335.96</v>
      </c>
      <c r="G1340" s="56" t="s">
        <v>98</v>
      </c>
      <c r="H1340" s="58">
        <v>2015.76</v>
      </c>
      <c r="I1340" s="68">
        <v>1</v>
      </c>
      <c r="J1340" s="58">
        <v>2015.76</v>
      </c>
    </row>
    <row r="1341" spans="1:21" ht="14.25">
      <c r="A1341" s="64"/>
      <c r="B1341" s="65"/>
      <c r="C1341" s="65" t="s">
        <v>90</v>
      </c>
      <c r="D1341" s="66" t="s">
        <v>91</v>
      </c>
      <c r="E1341" s="45">
        <v>128</v>
      </c>
      <c r="F1341" s="67"/>
      <c r="G1341" s="56"/>
      <c r="H1341" s="58">
        <v>30.84</v>
      </c>
      <c r="I1341" s="68">
        <v>128</v>
      </c>
      <c r="J1341" s="58">
        <v>30.84</v>
      </c>
    </row>
    <row r="1342" spans="1:21" ht="14.25">
      <c r="A1342" s="64"/>
      <c r="B1342" s="65"/>
      <c r="C1342" s="65" t="s">
        <v>92</v>
      </c>
      <c r="D1342" s="66" t="s">
        <v>91</v>
      </c>
      <c r="E1342" s="45">
        <v>83</v>
      </c>
      <c r="F1342" s="67"/>
      <c r="G1342" s="56"/>
      <c r="H1342" s="58">
        <v>19.989999999999998</v>
      </c>
      <c r="I1342" s="68">
        <v>83</v>
      </c>
      <c r="J1342" s="58">
        <v>19.989999999999998</v>
      </c>
    </row>
    <row r="1343" spans="1:21" ht="14.25">
      <c r="A1343" s="69"/>
      <c r="B1343" s="70"/>
      <c r="C1343" s="70" t="s">
        <v>93</v>
      </c>
      <c r="D1343" s="71" t="s">
        <v>94</v>
      </c>
      <c r="E1343" s="72">
        <v>0.31</v>
      </c>
      <c r="F1343" s="73"/>
      <c r="G1343" s="74" t="s">
        <v>451</v>
      </c>
      <c r="H1343" s="75">
        <v>2.5667999999999997</v>
      </c>
      <c r="I1343" s="76"/>
      <c r="J1343" s="75"/>
    </row>
    <row r="1344" spans="1:21" ht="15">
      <c r="C1344" s="77" t="s">
        <v>95</v>
      </c>
      <c r="G1344" s="263">
        <v>2090.6799999999998</v>
      </c>
      <c r="H1344" s="263"/>
      <c r="I1344" s="263">
        <v>2090.6799999999998</v>
      </c>
      <c r="J1344" s="263"/>
      <c r="O1344" s="79">
        <v>2090.6799999999998</v>
      </c>
      <c r="P1344" s="79">
        <v>2090.6799999999998</v>
      </c>
    </row>
    <row r="1345" spans="1:21" ht="57">
      <c r="A1345" s="64" t="s">
        <v>1386</v>
      </c>
      <c r="B1345" s="65" t="s">
        <v>1364</v>
      </c>
      <c r="C1345" s="65" t="s">
        <v>1365</v>
      </c>
      <c r="D1345" s="66" t="s">
        <v>460</v>
      </c>
      <c r="E1345" s="45">
        <v>4</v>
      </c>
      <c r="F1345" s="67"/>
      <c r="G1345" s="56"/>
      <c r="H1345" s="58"/>
      <c r="I1345" s="68" t="s">
        <v>98</v>
      </c>
      <c r="J1345" s="58"/>
      <c r="R1345" s="47">
        <v>94.18</v>
      </c>
      <c r="S1345" s="47">
        <v>94.18</v>
      </c>
      <c r="T1345" s="47">
        <v>61.07</v>
      </c>
      <c r="U1345" s="47">
        <v>61.07</v>
      </c>
    </row>
    <row r="1346" spans="1:21" ht="14.25">
      <c r="A1346" s="64"/>
      <c r="B1346" s="65"/>
      <c r="C1346" s="65" t="s">
        <v>88</v>
      </c>
      <c r="D1346" s="66"/>
      <c r="E1346" s="45"/>
      <c r="F1346" s="67">
        <v>13.33</v>
      </c>
      <c r="G1346" s="56" t="s">
        <v>451</v>
      </c>
      <c r="H1346" s="58">
        <v>73.58</v>
      </c>
      <c r="I1346" s="68">
        <v>1</v>
      </c>
      <c r="J1346" s="58">
        <v>73.58</v>
      </c>
      <c r="Q1346" s="47">
        <v>73.58</v>
      </c>
    </row>
    <row r="1347" spans="1:21" ht="14.25">
      <c r="A1347" s="64"/>
      <c r="B1347" s="65"/>
      <c r="C1347" s="65" t="s">
        <v>89</v>
      </c>
      <c r="D1347" s="66"/>
      <c r="E1347" s="45"/>
      <c r="F1347" s="67">
        <v>4.58</v>
      </c>
      <c r="G1347" s="56" t="s">
        <v>452</v>
      </c>
      <c r="H1347" s="58">
        <v>27.48</v>
      </c>
      <c r="I1347" s="68">
        <v>1</v>
      </c>
      <c r="J1347" s="58">
        <v>27.48</v>
      </c>
    </row>
    <row r="1348" spans="1:21" ht="14.25">
      <c r="A1348" s="64"/>
      <c r="B1348" s="65"/>
      <c r="C1348" s="65" t="s">
        <v>97</v>
      </c>
      <c r="D1348" s="66"/>
      <c r="E1348" s="45"/>
      <c r="F1348" s="67">
        <v>80.66</v>
      </c>
      <c r="G1348" s="56" t="s">
        <v>98</v>
      </c>
      <c r="H1348" s="58">
        <v>322.64</v>
      </c>
      <c r="I1348" s="68">
        <v>1</v>
      </c>
      <c r="J1348" s="58">
        <v>322.64</v>
      </c>
    </row>
    <row r="1349" spans="1:21" ht="14.25">
      <c r="A1349" s="64" t="s">
        <v>1387</v>
      </c>
      <c r="B1349" s="65" t="s">
        <v>1369</v>
      </c>
      <c r="C1349" s="65" t="s">
        <v>1370</v>
      </c>
      <c r="D1349" s="66" t="s">
        <v>454</v>
      </c>
      <c r="E1349" s="45">
        <v>4</v>
      </c>
      <c r="F1349" s="67">
        <v>0</v>
      </c>
      <c r="G1349" s="84" t="s">
        <v>98</v>
      </c>
      <c r="H1349" s="58">
        <v>0</v>
      </c>
      <c r="I1349" s="68">
        <v>1</v>
      </c>
      <c r="J1349" s="58">
        <v>0</v>
      </c>
      <c r="R1349" s="47">
        <v>0</v>
      </c>
      <c r="S1349" s="47">
        <v>0</v>
      </c>
      <c r="T1349" s="47">
        <v>0</v>
      </c>
      <c r="U1349" s="47">
        <v>0</v>
      </c>
    </row>
    <row r="1350" spans="1:21" ht="14.25">
      <c r="A1350" s="64"/>
      <c r="B1350" s="65"/>
      <c r="C1350" s="65" t="s">
        <v>90</v>
      </c>
      <c r="D1350" s="66" t="s">
        <v>91</v>
      </c>
      <c r="E1350" s="45">
        <v>128</v>
      </c>
      <c r="F1350" s="67"/>
      <c r="G1350" s="56"/>
      <c r="H1350" s="58">
        <v>94.18</v>
      </c>
      <c r="I1350" s="68">
        <v>128</v>
      </c>
      <c r="J1350" s="58">
        <v>94.18</v>
      </c>
    </row>
    <row r="1351" spans="1:21" ht="14.25">
      <c r="A1351" s="64"/>
      <c r="B1351" s="65"/>
      <c r="C1351" s="65" t="s">
        <v>92</v>
      </c>
      <c r="D1351" s="66" t="s">
        <v>91</v>
      </c>
      <c r="E1351" s="45">
        <v>83</v>
      </c>
      <c r="F1351" s="67"/>
      <c r="G1351" s="56"/>
      <c r="H1351" s="58">
        <v>61.07</v>
      </c>
      <c r="I1351" s="68">
        <v>83</v>
      </c>
      <c r="J1351" s="58">
        <v>61.07</v>
      </c>
    </row>
    <row r="1352" spans="1:21" ht="14.25">
      <c r="A1352" s="69"/>
      <c r="B1352" s="70"/>
      <c r="C1352" s="70" t="s">
        <v>93</v>
      </c>
      <c r="D1352" s="71" t="s">
        <v>94</v>
      </c>
      <c r="E1352" s="72">
        <v>1.47</v>
      </c>
      <c r="F1352" s="73"/>
      <c r="G1352" s="74" t="s">
        <v>451</v>
      </c>
      <c r="H1352" s="75">
        <v>8.1143999999999998</v>
      </c>
      <c r="I1352" s="76"/>
      <c r="J1352" s="75"/>
    </row>
    <row r="1353" spans="1:21" ht="15">
      <c r="C1353" s="77" t="s">
        <v>95</v>
      </c>
      <c r="G1353" s="263">
        <v>578.95000000000005</v>
      </c>
      <c r="H1353" s="263"/>
      <c r="I1353" s="263">
        <v>578.95000000000005</v>
      </c>
      <c r="J1353" s="263"/>
      <c r="O1353" s="79">
        <v>578.95000000000005</v>
      </c>
      <c r="P1353" s="79">
        <v>578.95000000000005</v>
      </c>
    </row>
    <row r="1354" spans="1:21" ht="71.25">
      <c r="A1354" s="69" t="s">
        <v>1388</v>
      </c>
      <c r="B1354" s="70" t="s">
        <v>1389</v>
      </c>
      <c r="C1354" s="70" t="s">
        <v>1390</v>
      </c>
      <c r="D1354" s="71" t="s">
        <v>454</v>
      </c>
      <c r="E1354" s="72">
        <v>4</v>
      </c>
      <c r="F1354" s="73">
        <v>164.6</v>
      </c>
      <c r="G1354" s="74" t="s">
        <v>98</v>
      </c>
      <c r="H1354" s="75">
        <v>658.4</v>
      </c>
      <c r="I1354" s="76">
        <v>1</v>
      </c>
      <c r="J1354" s="75">
        <v>658.4</v>
      </c>
      <c r="R1354" s="47">
        <v>0</v>
      </c>
      <c r="S1354" s="47">
        <v>0</v>
      </c>
      <c r="T1354" s="47">
        <v>0</v>
      </c>
      <c r="U1354" s="47">
        <v>0</v>
      </c>
    </row>
    <row r="1355" spans="1:21" ht="15">
      <c r="C1355" s="77" t="s">
        <v>95</v>
      </c>
      <c r="G1355" s="263">
        <v>658.4</v>
      </c>
      <c r="H1355" s="263"/>
      <c r="I1355" s="263">
        <v>658.4</v>
      </c>
      <c r="J1355" s="263"/>
      <c r="O1355" s="47">
        <v>658.4</v>
      </c>
      <c r="P1355" s="47">
        <v>658.4</v>
      </c>
    </row>
    <row r="1356" spans="1:21" ht="57">
      <c r="A1356" s="64" t="s">
        <v>1391</v>
      </c>
      <c r="B1356" s="65" t="s">
        <v>1392</v>
      </c>
      <c r="C1356" s="65" t="s">
        <v>727</v>
      </c>
      <c r="D1356" s="66" t="s">
        <v>460</v>
      </c>
      <c r="E1356" s="45">
        <v>4</v>
      </c>
      <c r="F1356" s="67"/>
      <c r="G1356" s="56"/>
      <c r="H1356" s="58"/>
      <c r="I1356" s="68" t="s">
        <v>98</v>
      </c>
      <c r="J1356" s="58"/>
      <c r="R1356" s="47">
        <v>94.18</v>
      </c>
      <c r="S1356" s="47">
        <v>94.18</v>
      </c>
      <c r="T1356" s="47">
        <v>61.07</v>
      </c>
      <c r="U1356" s="47">
        <v>61.07</v>
      </c>
    </row>
    <row r="1357" spans="1:21" ht="14.25">
      <c r="A1357" s="64"/>
      <c r="B1357" s="65"/>
      <c r="C1357" s="65" t="s">
        <v>88</v>
      </c>
      <c r="D1357" s="66"/>
      <c r="E1357" s="45"/>
      <c r="F1357" s="67">
        <v>13.33</v>
      </c>
      <c r="G1357" s="56" t="s">
        <v>451</v>
      </c>
      <c r="H1357" s="58">
        <v>73.58</v>
      </c>
      <c r="I1357" s="68">
        <v>1</v>
      </c>
      <c r="J1357" s="58">
        <v>73.58</v>
      </c>
      <c r="Q1357" s="47">
        <v>73.58</v>
      </c>
    </row>
    <row r="1358" spans="1:21" ht="14.25">
      <c r="A1358" s="64"/>
      <c r="B1358" s="65"/>
      <c r="C1358" s="65" t="s">
        <v>89</v>
      </c>
      <c r="D1358" s="66"/>
      <c r="E1358" s="45"/>
      <c r="F1358" s="67">
        <v>3.71</v>
      </c>
      <c r="G1358" s="56" t="s">
        <v>452</v>
      </c>
      <c r="H1358" s="58">
        <v>22.26</v>
      </c>
      <c r="I1358" s="68">
        <v>1</v>
      </c>
      <c r="J1358" s="58">
        <v>22.26</v>
      </c>
    </row>
    <row r="1359" spans="1:21" ht="14.25">
      <c r="A1359" s="64"/>
      <c r="B1359" s="65"/>
      <c r="C1359" s="65" t="s">
        <v>97</v>
      </c>
      <c r="D1359" s="66"/>
      <c r="E1359" s="45"/>
      <c r="F1359" s="67">
        <v>58.81</v>
      </c>
      <c r="G1359" s="56" t="s">
        <v>98</v>
      </c>
      <c r="H1359" s="58">
        <v>235.24</v>
      </c>
      <c r="I1359" s="68">
        <v>1</v>
      </c>
      <c r="J1359" s="58">
        <v>235.24</v>
      </c>
    </row>
    <row r="1360" spans="1:21" ht="14.25">
      <c r="A1360" s="64" t="s">
        <v>1393</v>
      </c>
      <c r="B1360" s="65" t="s">
        <v>1369</v>
      </c>
      <c r="C1360" s="65" t="s">
        <v>1370</v>
      </c>
      <c r="D1360" s="66" t="s">
        <v>454</v>
      </c>
      <c r="E1360" s="45">
        <v>4</v>
      </c>
      <c r="F1360" s="67">
        <v>0</v>
      </c>
      <c r="G1360" s="84" t="s">
        <v>98</v>
      </c>
      <c r="H1360" s="58">
        <v>0</v>
      </c>
      <c r="I1360" s="68">
        <v>1</v>
      </c>
      <c r="J1360" s="58">
        <v>0</v>
      </c>
      <c r="R1360" s="47">
        <v>0</v>
      </c>
      <c r="S1360" s="47">
        <v>0</v>
      </c>
      <c r="T1360" s="47">
        <v>0</v>
      </c>
      <c r="U1360" s="47">
        <v>0</v>
      </c>
    </row>
    <row r="1361" spans="1:21" ht="14.25">
      <c r="A1361" s="64"/>
      <c r="B1361" s="65"/>
      <c r="C1361" s="65" t="s">
        <v>90</v>
      </c>
      <c r="D1361" s="66" t="s">
        <v>91</v>
      </c>
      <c r="E1361" s="45">
        <v>128</v>
      </c>
      <c r="F1361" s="67"/>
      <c r="G1361" s="56"/>
      <c r="H1361" s="58">
        <v>94.18</v>
      </c>
      <c r="I1361" s="68">
        <v>128</v>
      </c>
      <c r="J1361" s="58">
        <v>94.18</v>
      </c>
    </row>
    <row r="1362" spans="1:21" ht="14.25">
      <c r="A1362" s="64"/>
      <c r="B1362" s="65"/>
      <c r="C1362" s="65" t="s">
        <v>92</v>
      </c>
      <c r="D1362" s="66" t="s">
        <v>91</v>
      </c>
      <c r="E1362" s="45">
        <v>83</v>
      </c>
      <c r="F1362" s="67"/>
      <c r="G1362" s="56"/>
      <c r="H1362" s="58">
        <v>61.07</v>
      </c>
      <c r="I1362" s="68">
        <v>83</v>
      </c>
      <c r="J1362" s="58">
        <v>61.07</v>
      </c>
    </row>
    <row r="1363" spans="1:21" ht="14.25">
      <c r="A1363" s="69"/>
      <c r="B1363" s="70"/>
      <c r="C1363" s="70" t="s">
        <v>93</v>
      </c>
      <c r="D1363" s="71" t="s">
        <v>94</v>
      </c>
      <c r="E1363" s="72">
        <v>1.47</v>
      </c>
      <c r="F1363" s="73"/>
      <c r="G1363" s="74" t="s">
        <v>451</v>
      </c>
      <c r="H1363" s="75">
        <v>8.1143999999999998</v>
      </c>
      <c r="I1363" s="76"/>
      <c r="J1363" s="75"/>
    </row>
    <row r="1364" spans="1:21" ht="15">
      <c r="C1364" s="77" t="s">
        <v>95</v>
      </c>
      <c r="G1364" s="263">
        <v>486.33</v>
      </c>
      <c r="H1364" s="263"/>
      <c r="I1364" s="263">
        <v>486.33</v>
      </c>
      <c r="J1364" s="263"/>
      <c r="O1364" s="79">
        <v>486.33</v>
      </c>
      <c r="P1364" s="79">
        <v>486.33</v>
      </c>
    </row>
    <row r="1365" spans="1:21" ht="71.25">
      <c r="A1365" s="69" t="s">
        <v>1394</v>
      </c>
      <c r="B1365" s="70" t="s">
        <v>1395</v>
      </c>
      <c r="C1365" s="70" t="s">
        <v>1396</v>
      </c>
      <c r="D1365" s="71" t="s">
        <v>454</v>
      </c>
      <c r="E1365" s="72">
        <v>4</v>
      </c>
      <c r="F1365" s="73">
        <v>31.11</v>
      </c>
      <c r="G1365" s="74" t="s">
        <v>98</v>
      </c>
      <c r="H1365" s="75">
        <v>124.44</v>
      </c>
      <c r="I1365" s="76">
        <v>1</v>
      </c>
      <c r="J1365" s="75">
        <v>124.44</v>
      </c>
      <c r="R1365" s="47">
        <v>0</v>
      </c>
      <c r="S1365" s="47">
        <v>0</v>
      </c>
      <c r="T1365" s="47">
        <v>0</v>
      </c>
      <c r="U1365" s="47">
        <v>0</v>
      </c>
    </row>
    <row r="1366" spans="1:21" ht="15">
      <c r="C1366" s="77" t="s">
        <v>95</v>
      </c>
      <c r="G1366" s="263">
        <v>124.44</v>
      </c>
      <c r="H1366" s="263"/>
      <c r="I1366" s="263">
        <v>124.44</v>
      </c>
      <c r="J1366" s="263"/>
      <c r="O1366" s="47">
        <v>124.44</v>
      </c>
      <c r="P1366" s="47">
        <v>124.44</v>
      </c>
    </row>
    <row r="1367" spans="1:21" ht="42.75">
      <c r="A1367" s="64" t="s">
        <v>1397</v>
      </c>
      <c r="B1367" s="65" t="s">
        <v>1398</v>
      </c>
      <c r="C1367" s="65" t="s">
        <v>1399</v>
      </c>
      <c r="D1367" s="66" t="s">
        <v>1400</v>
      </c>
      <c r="E1367" s="45">
        <v>0.1</v>
      </c>
      <c r="F1367" s="67"/>
      <c r="G1367" s="56"/>
      <c r="H1367" s="58"/>
      <c r="I1367" s="68" t="s">
        <v>98</v>
      </c>
      <c r="J1367" s="58"/>
      <c r="R1367" s="47">
        <v>16.36</v>
      </c>
      <c r="S1367" s="47">
        <v>16.36</v>
      </c>
      <c r="T1367" s="47">
        <v>10.61</v>
      </c>
      <c r="U1367" s="47">
        <v>10.61</v>
      </c>
    </row>
    <row r="1368" spans="1:21" ht="14.25">
      <c r="A1368" s="64"/>
      <c r="B1368" s="65"/>
      <c r="C1368" s="65" t="s">
        <v>88</v>
      </c>
      <c r="D1368" s="66"/>
      <c r="E1368" s="45"/>
      <c r="F1368" s="67">
        <v>92.16</v>
      </c>
      <c r="G1368" s="56" t="s">
        <v>451</v>
      </c>
      <c r="H1368" s="58">
        <v>12.72</v>
      </c>
      <c r="I1368" s="68">
        <v>1</v>
      </c>
      <c r="J1368" s="58">
        <v>12.72</v>
      </c>
      <c r="Q1368" s="47">
        <v>12.72</v>
      </c>
    </row>
    <row r="1369" spans="1:21" ht="14.25">
      <c r="A1369" s="64"/>
      <c r="B1369" s="65"/>
      <c r="C1369" s="65" t="s">
        <v>89</v>
      </c>
      <c r="D1369" s="66"/>
      <c r="E1369" s="45"/>
      <c r="F1369" s="67">
        <v>75.25</v>
      </c>
      <c r="G1369" s="56" t="s">
        <v>452</v>
      </c>
      <c r="H1369" s="58">
        <v>11.29</v>
      </c>
      <c r="I1369" s="68">
        <v>1</v>
      </c>
      <c r="J1369" s="58">
        <v>11.29</v>
      </c>
    </row>
    <row r="1370" spans="1:21" ht="14.25">
      <c r="A1370" s="64"/>
      <c r="B1370" s="65"/>
      <c r="C1370" s="65" t="s">
        <v>96</v>
      </c>
      <c r="D1370" s="66"/>
      <c r="E1370" s="45"/>
      <c r="F1370" s="67">
        <v>0.41</v>
      </c>
      <c r="G1370" s="56" t="s">
        <v>452</v>
      </c>
      <c r="H1370" s="80">
        <v>0.06</v>
      </c>
      <c r="I1370" s="68">
        <v>1</v>
      </c>
      <c r="J1370" s="80">
        <v>0.06</v>
      </c>
      <c r="Q1370" s="47">
        <v>0.06</v>
      </c>
    </row>
    <row r="1371" spans="1:21" ht="14.25">
      <c r="A1371" s="64"/>
      <c r="B1371" s="65"/>
      <c r="C1371" s="65" t="s">
        <v>97</v>
      </c>
      <c r="D1371" s="66"/>
      <c r="E1371" s="45"/>
      <c r="F1371" s="67">
        <v>6909.13</v>
      </c>
      <c r="G1371" s="56" t="s">
        <v>98</v>
      </c>
      <c r="H1371" s="58">
        <v>690.91</v>
      </c>
      <c r="I1371" s="68">
        <v>1</v>
      </c>
      <c r="J1371" s="58">
        <v>690.91</v>
      </c>
    </row>
    <row r="1372" spans="1:21" ht="42.75">
      <c r="A1372" s="64" t="s">
        <v>1401</v>
      </c>
      <c r="B1372" s="65" t="s">
        <v>1402</v>
      </c>
      <c r="C1372" s="65" t="s">
        <v>1403</v>
      </c>
      <c r="D1372" s="66" t="s">
        <v>454</v>
      </c>
      <c r="E1372" s="45">
        <v>-1</v>
      </c>
      <c r="F1372" s="67">
        <v>689.98</v>
      </c>
      <c r="G1372" s="84" t="s">
        <v>98</v>
      </c>
      <c r="H1372" s="58">
        <v>-689.98</v>
      </c>
      <c r="I1372" s="68">
        <v>1</v>
      </c>
      <c r="J1372" s="58">
        <v>-689.98</v>
      </c>
      <c r="R1372" s="47">
        <v>0</v>
      </c>
      <c r="S1372" s="47">
        <v>0</v>
      </c>
      <c r="T1372" s="47">
        <v>0</v>
      </c>
      <c r="U1372" s="47">
        <v>0</v>
      </c>
    </row>
    <row r="1373" spans="1:21" ht="14.25">
      <c r="A1373" s="64"/>
      <c r="B1373" s="65"/>
      <c r="C1373" s="65" t="s">
        <v>90</v>
      </c>
      <c r="D1373" s="66" t="s">
        <v>91</v>
      </c>
      <c r="E1373" s="45">
        <v>128</v>
      </c>
      <c r="F1373" s="67"/>
      <c r="G1373" s="56"/>
      <c r="H1373" s="58">
        <v>16.36</v>
      </c>
      <c r="I1373" s="68">
        <v>128</v>
      </c>
      <c r="J1373" s="58">
        <v>16.36</v>
      </c>
    </row>
    <row r="1374" spans="1:21" ht="14.25">
      <c r="A1374" s="64"/>
      <c r="B1374" s="65"/>
      <c r="C1374" s="65" t="s">
        <v>92</v>
      </c>
      <c r="D1374" s="66" t="s">
        <v>91</v>
      </c>
      <c r="E1374" s="45">
        <v>83</v>
      </c>
      <c r="F1374" s="67"/>
      <c r="G1374" s="56"/>
      <c r="H1374" s="58">
        <v>10.61</v>
      </c>
      <c r="I1374" s="68">
        <v>83</v>
      </c>
      <c r="J1374" s="58">
        <v>10.61</v>
      </c>
    </row>
    <row r="1375" spans="1:21" ht="14.25">
      <c r="A1375" s="69"/>
      <c r="B1375" s="70"/>
      <c r="C1375" s="70" t="s">
        <v>93</v>
      </c>
      <c r="D1375" s="71" t="s">
        <v>94</v>
      </c>
      <c r="E1375" s="72">
        <v>9.92</v>
      </c>
      <c r="F1375" s="73"/>
      <c r="G1375" s="74" t="s">
        <v>451</v>
      </c>
      <c r="H1375" s="75">
        <v>1.36896</v>
      </c>
      <c r="I1375" s="76"/>
      <c r="J1375" s="75"/>
    </row>
    <row r="1376" spans="1:21" ht="15">
      <c r="C1376" s="77" t="s">
        <v>95</v>
      </c>
      <c r="G1376" s="263">
        <v>51.909999999999968</v>
      </c>
      <c r="H1376" s="263"/>
      <c r="I1376" s="263">
        <v>51.909999999999968</v>
      </c>
      <c r="J1376" s="263"/>
      <c r="O1376" s="79">
        <v>51.909999999999968</v>
      </c>
      <c r="P1376" s="79">
        <v>51.909999999999968</v>
      </c>
    </row>
    <row r="1377" spans="1:32" ht="42.75">
      <c r="A1377" s="69" t="s">
        <v>1404</v>
      </c>
      <c r="B1377" s="70" t="s">
        <v>1405</v>
      </c>
      <c r="C1377" s="70" t="s">
        <v>1406</v>
      </c>
      <c r="D1377" s="71" t="s">
        <v>454</v>
      </c>
      <c r="E1377" s="72">
        <v>1</v>
      </c>
      <c r="F1377" s="73">
        <v>1599.88</v>
      </c>
      <c r="G1377" s="74" t="s">
        <v>98</v>
      </c>
      <c r="H1377" s="75">
        <v>1599.88</v>
      </c>
      <c r="I1377" s="76">
        <v>1</v>
      </c>
      <c r="J1377" s="75">
        <v>1599.88</v>
      </c>
      <c r="R1377" s="47">
        <v>0</v>
      </c>
      <c r="S1377" s="47">
        <v>0</v>
      </c>
      <c r="T1377" s="47">
        <v>0</v>
      </c>
      <c r="U1377" s="47">
        <v>0</v>
      </c>
    </row>
    <row r="1378" spans="1:32" ht="15">
      <c r="C1378" s="77" t="s">
        <v>95</v>
      </c>
      <c r="G1378" s="263">
        <v>1599.88</v>
      </c>
      <c r="H1378" s="263"/>
      <c r="I1378" s="263">
        <v>1599.88</v>
      </c>
      <c r="J1378" s="263"/>
      <c r="O1378" s="47">
        <v>1599.88</v>
      </c>
      <c r="P1378" s="47">
        <v>1599.88</v>
      </c>
    </row>
    <row r="1379" spans="1:32" ht="14.25">
      <c r="A1379" s="64" t="s">
        <v>1407</v>
      </c>
      <c r="B1379" s="65" t="s">
        <v>1408</v>
      </c>
      <c r="C1379" s="65" t="s">
        <v>1409</v>
      </c>
      <c r="D1379" s="66" t="s">
        <v>460</v>
      </c>
      <c r="E1379" s="45">
        <v>2</v>
      </c>
      <c r="F1379" s="67"/>
      <c r="G1379" s="56"/>
      <c r="H1379" s="58"/>
      <c r="I1379" s="68" t="s">
        <v>98</v>
      </c>
      <c r="J1379" s="58"/>
      <c r="R1379" s="47">
        <v>56.82</v>
      </c>
      <c r="S1379" s="47">
        <v>56.82</v>
      </c>
      <c r="T1379" s="47">
        <v>36.840000000000003</v>
      </c>
      <c r="U1379" s="47">
        <v>36.840000000000003</v>
      </c>
    </row>
    <row r="1380" spans="1:32" ht="14.25">
      <c r="A1380" s="64"/>
      <c r="B1380" s="65"/>
      <c r="C1380" s="65" t="s">
        <v>88</v>
      </c>
      <c r="D1380" s="66"/>
      <c r="E1380" s="45"/>
      <c r="F1380" s="67">
        <v>15.79</v>
      </c>
      <c r="G1380" s="56" t="s">
        <v>451</v>
      </c>
      <c r="H1380" s="58">
        <v>43.58</v>
      </c>
      <c r="I1380" s="68">
        <v>1</v>
      </c>
      <c r="J1380" s="58">
        <v>43.58</v>
      </c>
      <c r="Q1380" s="47">
        <v>43.58</v>
      </c>
    </row>
    <row r="1381" spans="1:32" ht="14.25">
      <c r="A1381" s="64"/>
      <c r="B1381" s="65"/>
      <c r="C1381" s="65" t="s">
        <v>89</v>
      </c>
      <c r="D1381" s="66"/>
      <c r="E1381" s="45"/>
      <c r="F1381" s="67">
        <v>8.34</v>
      </c>
      <c r="G1381" s="56" t="s">
        <v>452</v>
      </c>
      <c r="H1381" s="58">
        <v>25.02</v>
      </c>
      <c r="I1381" s="68">
        <v>1</v>
      </c>
      <c r="J1381" s="58">
        <v>25.02</v>
      </c>
    </row>
    <row r="1382" spans="1:32" ht="14.25">
      <c r="A1382" s="64"/>
      <c r="B1382" s="65"/>
      <c r="C1382" s="65" t="s">
        <v>96</v>
      </c>
      <c r="D1382" s="66"/>
      <c r="E1382" s="45"/>
      <c r="F1382" s="67">
        <v>0.27</v>
      </c>
      <c r="G1382" s="56" t="s">
        <v>452</v>
      </c>
      <c r="H1382" s="80">
        <v>0.81</v>
      </c>
      <c r="I1382" s="68">
        <v>1</v>
      </c>
      <c r="J1382" s="80">
        <v>0.81</v>
      </c>
      <c r="Q1382" s="47">
        <v>0.81</v>
      </c>
    </row>
    <row r="1383" spans="1:32" ht="14.25">
      <c r="A1383" s="64"/>
      <c r="B1383" s="65"/>
      <c r="C1383" s="65" t="s">
        <v>97</v>
      </c>
      <c r="D1383" s="66"/>
      <c r="E1383" s="45"/>
      <c r="F1383" s="67">
        <v>83.08</v>
      </c>
      <c r="G1383" s="56" t="s">
        <v>98</v>
      </c>
      <c r="H1383" s="58">
        <v>166.16</v>
      </c>
      <c r="I1383" s="68">
        <v>1</v>
      </c>
      <c r="J1383" s="58">
        <v>166.16</v>
      </c>
    </row>
    <row r="1384" spans="1:32" ht="57">
      <c r="A1384" s="64" t="s">
        <v>1410</v>
      </c>
      <c r="B1384" s="65" t="s">
        <v>1411</v>
      </c>
      <c r="C1384" s="65" t="s">
        <v>1412</v>
      </c>
      <c r="D1384" s="66" t="s">
        <v>454</v>
      </c>
      <c r="E1384" s="45">
        <v>-2</v>
      </c>
      <c r="F1384" s="67">
        <v>60.7</v>
      </c>
      <c r="G1384" s="84" t="s">
        <v>98</v>
      </c>
      <c r="H1384" s="58">
        <v>-121.4</v>
      </c>
      <c r="I1384" s="68">
        <v>1</v>
      </c>
      <c r="J1384" s="58">
        <v>-121.4</v>
      </c>
      <c r="R1384" s="47">
        <v>0</v>
      </c>
      <c r="S1384" s="47">
        <v>0</v>
      </c>
      <c r="T1384" s="47">
        <v>0</v>
      </c>
      <c r="U1384" s="47">
        <v>0</v>
      </c>
    </row>
    <row r="1385" spans="1:32" ht="14.25">
      <c r="A1385" s="64"/>
      <c r="B1385" s="65"/>
      <c r="C1385" s="65" t="s">
        <v>90</v>
      </c>
      <c r="D1385" s="66" t="s">
        <v>91</v>
      </c>
      <c r="E1385" s="45">
        <v>128</v>
      </c>
      <c r="F1385" s="67"/>
      <c r="G1385" s="56"/>
      <c r="H1385" s="58">
        <v>56.82</v>
      </c>
      <c r="I1385" s="68">
        <v>128</v>
      </c>
      <c r="J1385" s="58">
        <v>56.82</v>
      </c>
    </row>
    <row r="1386" spans="1:32" ht="14.25">
      <c r="A1386" s="64"/>
      <c r="B1386" s="65"/>
      <c r="C1386" s="65" t="s">
        <v>92</v>
      </c>
      <c r="D1386" s="66" t="s">
        <v>91</v>
      </c>
      <c r="E1386" s="45">
        <v>83</v>
      </c>
      <c r="F1386" s="67"/>
      <c r="G1386" s="56"/>
      <c r="H1386" s="58">
        <v>36.840000000000003</v>
      </c>
      <c r="I1386" s="68">
        <v>83</v>
      </c>
      <c r="J1386" s="58">
        <v>36.840000000000003</v>
      </c>
    </row>
    <row r="1387" spans="1:32" ht="14.25">
      <c r="A1387" s="69"/>
      <c r="B1387" s="70"/>
      <c r="C1387" s="70" t="s">
        <v>93</v>
      </c>
      <c r="D1387" s="71" t="s">
        <v>94</v>
      </c>
      <c r="E1387" s="72">
        <v>1.66</v>
      </c>
      <c r="F1387" s="73"/>
      <c r="G1387" s="74" t="s">
        <v>451</v>
      </c>
      <c r="H1387" s="75">
        <v>4.581599999999999</v>
      </c>
      <c r="I1387" s="76"/>
      <c r="J1387" s="75"/>
    </row>
    <row r="1388" spans="1:32" ht="15">
      <c r="C1388" s="77" t="s">
        <v>95</v>
      </c>
      <c r="G1388" s="263">
        <v>207.02</v>
      </c>
      <c r="H1388" s="263"/>
      <c r="I1388" s="263">
        <v>207.01999999999998</v>
      </c>
      <c r="J1388" s="263"/>
      <c r="O1388" s="79">
        <v>207.02</v>
      </c>
      <c r="P1388" s="79">
        <v>207.01999999999998</v>
      </c>
    </row>
    <row r="1389" spans="1:32" ht="28.5">
      <c r="A1389" s="69" t="s">
        <v>1413</v>
      </c>
      <c r="B1389" s="70" t="s">
        <v>1414</v>
      </c>
      <c r="C1389" s="70" t="s">
        <v>1415</v>
      </c>
      <c r="D1389" s="71" t="s">
        <v>973</v>
      </c>
      <c r="E1389" s="72">
        <v>2</v>
      </c>
      <c r="F1389" s="73">
        <v>81.31</v>
      </c>
      <c r="G1389" s="74" t="s">
        <v>98</v>
      </c>
      <c r="H1389" s="75">
        <v>162.62</v>
      </c>
      <c r="I1389" s="76">
        <v>1</v>
      </c>
      <c r="J1389" s="75">
        <v>162.62</v>
      </c>
      <c r="R1389" s="47">
        <v>0</v>
      </c>
      <c r="S1389" s="47">
        <v>0</v>
      </c>
      <c r="T1389" s="47">
        <v>0</v>
      </c>
      <c r="U1389" s="47">
        <v>0</v>
      </c>
    </row>
    <row r="1390" spans="1:32" ht="15">
      <c r="C1390" s="77" t="s">
        <v>95</v>
      </c>
      <c r="G1390" s="263">
        <v>162.62</v>
      </c>
      <c r="H1390" s="263"/>
      <c r="I1390" s="263">
        <v>162.62</v>
      </c>
      <c r="J1390" s="263"/>
      <c r="O1390" s="47">
        <v>162.62</v>
      </c>
      <c r="P1390" s="47">
        <v>162.62</v>
      </c>
    </row>
    <row r="1392" spans="1:32" ht="15">
      <c r="A1392" s="261" t="s">
        <v>1416</v>
      </c>
      <c r="B1392" s="261"/>
      <c r="C1392" s="261"/>
      <c r="D1392" s="261"/>
      <c r="E1392" s="261"/>
      <c r="F1392" s="261"/>
      <c r="G1392" s="263">
        <v>14964.49</v>
      </c>
      <c r="H1392" s="263"/>
      <c r="I1392" s="263">
        <v>14964.49</v>
      </c>
      <c r="J1392" s="263"/>
      <c r="AF1392" s="85" t="s">
        <v>1416</v>
      </c>
    </row>
    <row r="1396" spans="1:31" ht="16.5">
      <c r="A1396" s="264" t="s">
        <v>1417</v>
      </c>
      <c r="B1396" s="264"/>
      <c r="C1396" s="264"/>
      <c r="D1396" s="264"/>
      <c r="E1396" s="264"/>
      <c r="F1396" s="264"/>
      <c r="G1396" s="264"/>
      <c r="H1396" s="264"/>
      <c r="I1396" s="264"/>
      <c r="J1396" s="264"/>
      <c r="AE1396" s="63" t="s">
        <v>1417</v>
      </c>
    </row>
    <row r="1397" spans="1:31" ht="42.75">
      <c r="A1397" s="64" t="s">
        <v>1418</v>
      </c>
      <c r="B1397" s="65" t="s">
        <v>1360</v>
      </c>
      <c r="C1397" s="65" t="s">
        <v>1361</v>
      </c>
      <c r="D1397" s="66" t="s">
        <v>1362</v>
      </c>
      <c r="E1397" s="45">
        <v>1</v>
      </c>
      <c r="F1397" s="67"/>
      <c r="G1397" s="56"/>
      <c r="H1397" s="58"/>
      <c r="I1397" s="68" t="s">
        <v>98</v>
      </c>
      <c r="J1397" s="58"/>
      <c r="R1397" s="47">
        <v>233.83</v>
      </c>
      <c r="S1397" s="47">
        <v>233.83</v>
      </c>
      <c r="T1397" s="47">
        <v>151.62</v>
      </c>
      <c r="U1397" s="47">
        <v>151.62</v>
      </c>
    </row>
    <row r="1398" spans="1:31" ht="14.25">
      <c r="A1398" s="64"/>
      <c r="B1398" s="65"/>
      <c r="C1398" s="65" t="s">
        <v>88</v>
      </c>
      <c r="D1398" s="66"/>
      <c r="E1398" s="45"/>
      <c r="F1398" s="67">
        <v>131.63999999999999</v>
      </c>
      <c r="G1398" s="56" t="s">
        <v>451</v>
      </c>
      <c r="H1398" s="58">
        <v>181.66</v>
      </c>
      <c r="I1398" s="68">
        <v>1</v>
      </c>
      <c r="J1398" s="58">
        <v>181.66</v>
      </c>
      <c r="Q1398" s="47">
        <v>181.66</v>
      </c>
    </row>
    <row r="1399" spans="1:31" ht="14.25">
      <c r="A1399" s="64"/>
      <c r="B1399" s="65"/>
      <c r="C1399" s="65" t="s">
        <v>89</v>
      </c>
      <c r="D1399" s="66"/>
      <c r="E1399" s="45"/>
      <c r="F1399" s="67">
        <v>12.43</v>
      </c>
      <c r="G1399" s="56" t="s">
        <v>452</v>
      </c>
      <c r="H1399" s="58">
        <v>18.649999999999999</v>
      </c>
      <c r="I1399" s="68">
        <v>1</v>
      </c>
      <c r="J1399" s="58">
        <v>18.649999999999999</v>
      </c>
    </row>
    <row r="1400" spans="1:31" ht="14.25">
      <c r="A1400" s="64"/>
      <c r="B1400" s="65"/>
      <c r="C1400" s="65" t="s">
        <v>96</v>
      </c>
      <c r="D1400" s="66"/>
      <c r="E1400" s="45"/>
      <c r="F1400" s="67">
        <v>0.68</v>
      </c>
      <c r="G1400" s="56" t="s">
        <v>452</v>
      </c>
      <c r="H1400" s="80">
        <v>1.02</v>
      </c>
      <c r="I1400" s="68">
        <v>1</v>
      </c>
      <c r="J1400" s="80">
        <v>1.02</v>
      </c>
      <c r="Q1400" s="47">
        <v>1.02</v>
      </c>
    </row>
    <row r="1401" spans="1:31" ht="14.25">
      <c r="A1401" s="64"/>
      <c r="B1401" s="65"/>
      <c r="C1401" s="65" t="s">
        <v>97</v>
      </c>
      <c r="D1401" s="66"/>
      <c r="E1401" s="45"/>
      <c r="F1401" s="67">
        <v>2558.94</v>
      </c>
      <c r="G1401" s="56" t="s">
        <v>98</v>
      </c>
      <c r="H1401" s="58">
        <v>2558.94</v>
      </c>
      <c r="I1401" s="68">
        <v>1</v>
      </c>
      <c r="J1401" s="58">
        <v>2558.94</v>
      </c>
    </row>
    <row r="1402" spans="1:31" ht="14.25">
      <c r="A1402" s="64"/>
      <c r="B1402" s="65"/>
      <c r="C1402" s="65" t="s">
        <v>90</v>
      </c>
      <c r="D1402" s="66" t="s">
        <v>91</v>
      </c>
      <c r="E1402" s="45">
        <v>128</v>
      </c>
      <c r="F1402" s="67"/>
      <c r="G1402" s="56"/>
      <c r="H1402" s="58">
        <v>233.83</v>
      </c>
      <c r="I1402" s="68">
        <v>128</v>
      </c>
      <c r="J1402" s="58">
        <v>233.83</v>
      </c>
    </row>
    <row r="1403" spans="1:31" ht="14.25">
      <c r="A1403" s="64"/>
      <c r="B1403" s="65"/>
      <c r="C1403" s="65" t="s">
        <v>92</v>
      </c>
      <c r="D1403" s="66" t="s">
        <v>91</v>
      </c>
      <c r="E1403" s="45">
        <v>83</v>
      </c>
      <c r="F1403" s="67"/>
      <c r="G1403" s="56"/>
      <c r="H1403" s="58">
        <v>151.62</v>
      </c>
      <c r="I1403" s="68">
        <v>83</v>
      </c>
      <c r="J1403" s="58">
        <v>151.62</v>
      </c>
    </row>
    <row r="1404" spans="1:31" ht="14.25">
      <c r="A1404" s="69"/>
      <c r="B1404" s="70"/>
      <c r="C1404" s="70" t="s">
        <v>93</v>
      </c>
      <c r="D1404" s="71" t="s">
        <v>94</v>
      </c>
      <c r="E1404" s="72">
        <v>14.17</v>
      </c>
      <c r="F1404" s="73"/>
      <c r="G1404" s="74" t="s">
        <v>451</v>
      </c>
      <c r="H1404" s="75">
        <v>19.554599999999997</v>
      </c>
      <c r="I1404" s="76"/>
      <c r="J1404" s="75"/>
    </row>
    <row r="1405" spans="1:31" ht="15">
      <c r="C1405" s="77" t="s">
        <v>95</v>
      </c>
      <c r="G1405" s="263">
        <v>3144.7</v>
      </c>
      <c r="H1405" s="263"/>
      <c r="I1405" s="263">
        <v>3144.7</v>
      </c>
      <c r="J1405" s="263"/>
      <c r="O1405" s="79">
        <v>3144.7</v>
      </c>
      <c r="P1405" s="79">
        <v>3144.7</v>
      </c>
    </row>
    <row r="1406" spans="1:31" ht="57">
      <c r="A1406" s="64" t="s">
        <v>1419</v>
      </c>
      <c r="B1406" s="65" t="s">
        <v>1392</v>
      </c>
      <c r="C1406" s="65" t="s">
        <v>727</v>
      </c>
      <c r="D1406" s="66" t="s">
        <v>460</v>
      </c>
      <c r="E1406" s="45">
        <v>1</v>
      </c>
      <c r="F1406" s="67"/>
      <c r="G1406" s="56"/>
      <c r="H1406" s="58"/>
      <c r="I1406" s="68" t="s">
        <v>98</v>
      </c>
      <c r="J1406" s="58"/>
      <c r="R1406" s="47">
        <v>23.55</v>
      </c>
      <c r="S1406" s="47">
        <v>23.55</v>
      </c>
      <c r="T1406" s="47">
        <v>15.27</v>
      </c>
      <c r="U1406" s="47">
        <v>15.27</v>
      </c>
    </row>
    <row r="1407" spans="1:31" ht="14.25">
      <c r="A1407" s="64"/>
      <c r="B1407" s="65"/>
      <c r="C1407" s="65" t="s">
        <v>88</v>
      </c>
      <c r="D1407" s="66"/>
      <c r="E1407" s="45"/>
      <c r="F1407" s="67">
        <v>13.33</v>
      </c>
      <c r="G1407" s="56" t="s">
        <v>451</v>
      </c>
      <c r="H1407" s="58">
        <v>18.399999999999999</v>
      </c>
      <c r="I1407" s="68">
        <v>1</v>
      </c>
      <c r="J1407" s="58">
        <v>18.399999999999999</v>
      </c>
      <c r="Q1407" s="47">
        <v>18.399999999999999</v>
      </c>
    </row>
    <row r="1408" spans="1:31" ht="14.25">
      <c r="A1408" s="64"/>
      <c r="B1408" s="65"/>
      <c r="C1408" s="65" t="s">
        <v>89</v>
      </c>
      <c r="D1408" s="66"/>
      <c r="E1408" s="45"/>
      <c r="F1408" s="67">
        <v>3.71</v>
      </c>
      <c r="G1408" s="56" t="s">
        <v>452</v>
      </c>
      <c r="H1408" s="58">
        <v>5.57</v>
      </c>
      <c r="I1408" s="68">
        <v>1</v>
      </c>
      <c r="J1408" s="58">
        <v>5.57</v>
      </c>
    </row>
    <row r="1409" spans="1:21" ht="14.25">
      <c r="A1409" s="64"/>
      <c r="B1409" s="65"/>
      <c r="C1409" s="65" t="s">
        <v>97</v>
      </c>
      <c r="D1409" s="66"/>
      <c r="E1409" s="45"/>
      <c r="F1409" s="67">
        <v>58.81</v>
      </c>
      <c r="G1409" s="56" t="s">
        <v>98</v>
      </c>
      <c r="H1409" s="58">
        <v>58.81</v>
      </c>
      <c r="I1409" s="68">
        <v>1</v>
      </c>
      <c r="J1409" s="58">
        <v>58.81</v>
      </c>
    </row>
    <row r="1410" spans="1:21" ht="14.25">
      <c r="A1410" s="64"/>
      <c r="B1410" s="65"/>
      <c r="C1410" s="65" t="s">
        <v>90</v>
      </c>
      <c r="D1410" s="66" t="s">
        <v>91</v>
      </c>
      <c r="E1410" s="45">
        <v>128</v>
      </c>
      <c r="F1410" s="67"/>
      <c r="G1410" s="56"/>
      <c r="H1410" s="58">
        <v>23.55</v>
      </c>
      <c r="I1410" s="68">
        <v>128</v>
      </c>
      <c r="J1410" s="58">
        <v>23.55</v>
      </c>
    </row>
    <row r="1411" spans="1:21" ht="14.25">
      <c r="A1411" s="64"/>
      <c r="B1411" s="65"/>
      <c r="C1411" s="65" t="s">
        <v>92</v>
      </c>
      <c r="D1411" s="66" t="s">
        <v>91</v>
      </c>
      <c r="E1411" s="45">
        <v>83</v>
      </c>
      <c r="F1411" s="67"/>
      <c r="G1411" s="56"/>
      <c r="H1411" s="58">
        <v>15.27</v>
      </c>
      <c r="I1411" s="68">
        <v>83</v>
      </c>
      <c r="J1411" s="58">
        <v>15.27</v>
      </c>
    </row>
    <row r="1412" spans="1:21" ht="14.25">
      <c r="A1412" s="69"/>
      <c r="B1412" s="70"/>
      <c r="C1412" s="70" t="s">
        <v>93</v>
      </c>
      <c r="D1412" s="71" t="s">
        <v>94</v>
      </c>
      <c r="E1412" s="72">
        <v>1.47</v>
      </c>
      <c r="F1412" s="73"/>
      <c r="G1412" s="74" t="s">
        <v>451</v>
      </c>
      <c r="H1412" s="75">
        <v>2.0286</v>
      </c>
      <c r="I1412" s="76"/>
      <c r="J1412" s="75"/>
    </row>
    <row r="1413" spans="1:21" ht="15">
      <c r="C1413" s="77" t="s">
        <v>95</v>
      </c>
      <c r="G1413" s="263">
        <v>121.6</v>
      </c>
      <c r="H1413" s="263"/>
      <c r="I1413" s="263">
        <v>121.6</v>
      </c>
      <c r="J1413" s="263"/>
      <c r="O1413" s="79">
        <v>121.6</v>
      </c>
      <c r="P1413" s="79">
        <v>121.6</v>
      </c>
    </row>
    <row r="1414" spans="1:21" ht="68.25">
      <c r="A1414" s="69" t="s">
        <v>1420</v>
      </c>
      <c r="B1414" s="70" t="s">
        <v>434</v>
      </c>
      <c r="C1414" s="70" t="s">
        <v>205</v>
      </c>
      <c r="D1414" s="71" t="s">
        <v>973</v>
      </c>
      <c r="E1414" s="72">
        <v>1</v>
      </c>
      <c r="F1414" s="73">
        <v>1071.78</v>
      </c>
      <c r="G1414" s="74" t="s">
        <v>98</v>
      </c>
      <c r="H1414" s="75">
        <v>1071.78</v>
      </c>
      <c r="I1414" s="76">
        <v>1</v>
      </c>
      <c r="J1414" s="75">
        <v>1071.78</v>
      </c>
      <c r="R1414" s="47">
        <v>0</v>
      </c>
      <c r="S1414" s="47">
        <v>0</v>
      </c>
      <c r="T1414" s="47">
        <v>0</v>
      </c>
      <c r="U1414" s="47">
        <v>0</v>
      </c>
    </row>
    <row r="1415" spans="1:21" ht="15">
      <c r="C1415" s="77" t="s">
        <v>95</v>
      </c>
      <c r="G1415" s="263">
        <v>1071.78</v>
      </c>
      <c r="H1415" s="263"/>
      <c r="I1415" s="263">
        <v>1071.78</v>
      </c>
      <c r="J1415" s="263"/>
      <c r="O1415" s="47">
        <v>1071.78</v>
      </c>
      <c r="P1415" s="47">
        <v>1071.78</v>
      </c>
    </row>
    <row r="1416" spans="1:21" ht="57">
      <c r="A1416" s="64" t="s">
        <v>1421</v>
      </c>
      <c r="B1416" s="65" t="s">
        <v>1392</v>
      </c>
      <c r="C1416" s="65" t="s">
        <v>727</v>
      </c>
      <c r="D1416" s="66" t="s">
        <v>460</v>
      </c>
      <c r="E1416" s="45">
        <v>2</v>
      </c>
      <c r="F1416" s="67"/>
      <c r="G1416" s="56"/>
      <c r="H1416" s="58"/>
      <c r="I1416" s="68" t="s">
        <v>98</v>
      </c>
      <c r="J1416" s="58"/>
      <c r="R1416" s="47">
        <v>47.09</v>
      </c>
      <c r="S1416" s="47">
        <v>47.09</v>
      </c>
      <c r="T1416" s="47">
        <v>30.54</v>
      </c>
      <c r="U1416" s="47">
        <v>30.54</v>
      </c>
    </row>
    <row r="1417" spans="1:21" ht="14.25">
      <c r="A1417" s="64"/>
      <c r="B1417" s="65"/>
      <c r="C1417" s="65" t="s">
        <v>88</v>
      </c>
      <c r="D1417" s="66"/>
      <c r="E1417" s="45"/>
      <c r="F1417" s="67">
        <v>13.33</v>
      </c>
      <c r="G1417" s="56" t="s">
        <v>451</v>
      </c>
      <c r="H1417" s="58">
        <v>36.79</v>
      </c>
      <c r="I1417" s="68">
        <v>1</v>
      </c>
      <c r="J1417" s="58">
        <v>36.79</v>
      </c>
      <c r="Q1417" s="47">
        <v>36.79</v>
      </c>
    </row>
    <row r="1418" spans="1:21" ht="14.25">
      <c r="A1418" s="64"/>
      <c r="B1418" s="65"/>
      <c r="C1418" s="65" t="s">
        <v>89</v>
      </c>
      <c r="D1418" s="66"/>
      <c r="E1418" s="45"/>
      <c r="F1418" s="67">
        <v>3.71</v>
      </c>
      <c r="G1418" s="56" t="s">
        <v>452</v>
      </c>
      <c r="H1418" s="58">
        <v>11.13</v>
      </c>
      <c r="I1418" s="68">
        <v>1</v>
      </c>
      <c r="J1418" s="58">
        <v>11.13</v>
      </c>
    </row>
    <row r="1419" spans="1:21" ht="14.25">
      <c r="A1419" s="64"/>
      <c r="B1419" s="65"/>
      <c r="C1419" s="65" t="s">
        <v>97</v>
      </c>
      <c r="D1419" s="66"/>
      <c r="E1419" s="45"/>
      <c r="F1419" s="67">
        <v>58.81</v>
      </c>
      <c r="G1419" s="56" t="s">
        <v>98</v>
      </c>
      <c r="H1419" s="58">
        <v>117.62</v>
      </c>
      <c r="I1419" s="68">
        <v>1</v>
      </c>
      <c r="J1419" s="58">
        <v>117.62</v>
      </c>
    </row>
    <row r="1420" spans="1:21" ht="14.25">
      <c r="A1420" s="64"/>
      <c r="B1420" s="65"/>
      <c r="C1420" s="65" t="s">
        <v>90</v>
      </c>
      <c r="D1420" s="66" t="s">
        <v>91</v>
      </c>
      <c r="E1420" s="45">
        <v>128</v>
      </c>
      <c r="F1420" s="67"/>
      <c r="G1420" s="56"/>
      <c r="H1420" s="58">
        <v>47.09</v>
      </c>
      <c r="I1420" s="68">
        <v>128</v>
      </c>
      <c r="J1420" s="58">
        <v>47.09</v>
      </c>
    </row>
    <row r="1421" spans="1:21" ht="14.25">
      <c r="A1421" s="64"/>
      <c r="B1421" s="65"/>
      <c r="C1421" s="65" t="s">
        <v>92</v>
      </c>
      <c r="D1421" s="66" t="s">
        <v>91</v>
      </c>
      <c r="E1421" s="45">
        <v>83</v>
      </c>
      <c r="F1421" s="67"/>
      <c r="G1421" s="56"/>
      <c r="H1421" s="58">
        <v>30.54</v>
      </c>
      <c r="I1421" s="68">
        <v>83</v>
      </c>
      <c r="J1421" s="58">
        <v>30.54</v>
      </c>
    </row>
    <row r="1422" spans="1:21" ht="14.25">
      <c r="A1422" s="69"/>
      <c r="B1422" s="70"/>
      <c r="C1422" s="70" t="s">
        <v>93</v>
      </c>
      <c r="D1422" s="71" t="s">
        <v>94</v>
      </c>
      <c r="E1422" s="72">
        <v>1.47</v>
      </c>
      <c r="F1422" s="73"/>
      <c r="G1422" s="74" t="s">
        <v>451</v>
      </c>
      <c r="H1422" s="75">
        <v>4.0571999999999999</v>
      </c>
      <c r="I1422" s="76"/>
      <c r="J1422" s="75"/>
    </row>
    <row r="1423" spans="1:21" ht="15">
      <c r="C1423" s="77" t="s">
        <v>95</v>
      </c>
      <c r="G1423" s="263">
        <v>243.17</v>
      </c>
      <c r="H1423" s="263"/>
      <c r="I1423" s="263">
        <v>243.17</v>
      </c>
      <c r="J1423" s="263"/>
      <c r="O1423" s="79">
        <v>243.17</v>
      </c>
      <c r="P1423" s="79">
        <v>243.17</v>
      </c>
    </row>
    <row r="1424" spans="1:21" ht="57">
      <c r="A1424" s="69" t="s">
        <v>1422</v>
      </c>
      <c r="B1424" s="70" t="s">
        <v>1423</v>
      </c>
      <c r="C1424" s="70" t="s">
        <v>1424</v>
      </c>
      <c r="D1424" s="71" t="s">
        <v>454</v>
      </c>
      <c r="E1424" s="72">
        <v>2</v>
      </c>
      <c r="F1424" s="73">
        <v>734.78</v>
      </c>
      <c r="G1424" s="74" t="s">
        <v>98</v>
      </c>
      <c r="H1424" s="75">
        <v>1469.56</v>
      </c>
      <c r="I1424" s="76">
        <v>1</v>
      </c>
      <c r="J1424" s="75">
        <v>1469.56</v>
      </c>
      <c r="R1424" s="47">
        <v>0</v>
      </c>
      <c r="S1424" s="47">
        <v>0</v>
      </c>
      <c r="T1424" s="47">
        <v>0</v>
      </c>
      <c r="U1424" s="47">
        <v>0</v>
      </c>
    </row>
    <row r="1425" spans="1:21" ht="15">
      <c r="C1425" s="77" t="s">
        <v>95</v>
      </c>
      <c r="G1425" s="263">
        <v>1469.56</v>
      </c>
      <c r="H1425" s="263"/>
      <c r="I1425" s="263">
        <v>1469.56</v>
      </c>
      <c r="J1425" s="263"/>
      <c r="O1425" s="47">
        <v>1469.56</v>
      </c>
      <c r="P1425" s="47">
        <v>1469.56</v>
      </c>
    </row>
    <row r="1426" spans="1:21" ht="57">
      <c r="A1426" s="64" t="s">
        <v>1425</v>
      </c>
      <c r="B1426" s="65" t="s">
        <v>1392</v>
      </c>
      <c r="C1426" s="65" t="s">
        <v>727</v>
      </c>
      <c r="D1426" s="66" t="s">
        <v>460</v>
      </c>
      <c r="E1426" s="45">
        <v>1</v>
      </c>
      <c r="F1426" s="67"/>
      <c r="G1426" s="56"/>
      <c r="H1426" s="58"/>
      <c r="I1426" s="68" t="s">
        <v>98</v>
      </c>
      <c r="J1426" s="58"/>
      <c r="R1426" s="47">
        <v>23.55</v>
      </c>
      <c r="S1426" s="47">
        <v>23.55</v>
      </c>
      <c r="T1426" s="47">
        <v>15.27</v>
      </c>
      <c r="U1426" s="47">
        <v>15.27</v>
      </c>
    </row>
    <row r="1427" spans="1:21" ht="14.25">
      <c r="A1427" s="64"/>
      <c r="B1427" s="65"/>
      <c r="C1427" s="65" t="s">
        <v>88</v>
      </c>
      <c r="D1427" s="66"/>
      <c r="E1427" s="45"/>
      <c r="F1427" s="67">
        <v>13.33</v>
      </c>
      <c r="G1427" s="56" t="s">
        <v>451</v>
      </c>
      <c r="H1427" s="58">
        <v>18.399999999999999</v>
      </c>
      <c r="I1427" s="68">
        <v>1</v>
      </c>
      <c r="J1427" s="58">
        <v>18.399999999999999</v>
      </c>
      <c r="Q1427" s="47">
        <v>18.399999999999999</v>
      </c>
    </row>
    <row r="1428" spans="1:21" ht="14.25">
      <c r="A1428" s="64"/>
      <c r="B1428" s="65"/>
      <c r="C1428" s="65" t="s">
        <v>89</v>
      </c>
      <c r="D1428" s="66"/>
      <c r="E1428" s="45"/>
      <c r="F1428" s="67">
        <v>3.71</v>
      </c>
      <c r="G1428" s="56" t="s">
        <v>452</v>
      </c>
      <c r="H1428" s="58">
        <v>5.57</v>
      </c>
      <c r="I1428" s="68">
        <v>1</v>
      </c>
      <c r="J1428" s="58">
        <v>5.57</v>
      </c>
    </row>
    <row r="1429" spans="1:21" ht="14.25">
      <c r="A1429" s="64"/>
      <c r="B1429" s="65"/>
      <c r="C1429" s="65" t="s">
        <v>97</v>
      </c>
      <c r="D1429" s="66"/>
      <c r="E1429" s="45"/>
      <c r="F1429" s="67">
        <v>58.81</v>
      </c>
      <c r="G1429" s="56" t="s">
        <v>98</v>
      </c>
      <c r="H1429" s="58">
        <v>58.81</v>
      </c>
      <c r="I1429" s="68">
        <v>1</v>
      </c>
      <c r="J1429" s="58">
        <v>58.81</v>
      </c>
    </row>
    <row r="1430" spans="1:21" ht="14.25">
      <c r="A1430" s="64"/>
      <c r="B1430" s="65"/>
      <c r="C1430" s="65" t="s">
        <v>90</v>
      </c>
      <c r="D1430" s="66" t="s">
        <v>91</v>
      </c>
      <c r="E1430" s="45">
        <v>128</v>
      </c>
      <c r="F1430" s="67"/>
      <c r="G1430" s="56"/>
      <c r="H1430" s="58">
        <v>23.55</v>
      </c>
      <c r="I1430" s="68">
        <v>128</v>
      </c>
      <c r="J1430" s="58">
        <v>23.55</v>
      </c>
    </row>
    <row r="1431" spans="1:21" ht="14.25">
      <c r="A1431" s="64"/>
      <c r="B1431" s="65"/>
      <c r="C1431" s="65" t="s">
        <v>92</v>
      </c>
      <c r="D1431" s="66" t="s">
        <v>91</v>
      </c>
      <c r="E1431" s="45">
        <v>83</v>
      </c>
      <c r="F1431" s="67"/>
      <c r="G1431" s="56"/>
      <c r="H1431" s="58">
        <v>15.27</v>
      </c>
      <c r="I1431" s="68">
        <v>83</v>
      </c>
      <c r="J1431" s="58">
        <v>15.27</v>
      </c>
    </row>
    <row r="1432" spans="1:21" ht="14.25">
      <c r="A1432" s="69"/>
      <c r="B1432" s="70"/>
      <c r="C1432" s="70" t="s">
        <v>93</v>
      </c>
      <c r="D1432" s="71" t="s">
        <v>94</v>
      </c>
      <c r="E1432" s="72">
        <v>1.47</v>
      </c>
      <c r="F1432" s="73"/>
      <c r="G1432" s="74" t="s">
        <v>451</v>
      </c>
      <c r="H1432" s="75">
        <v>2.0286</v>
      </c>
      <c r="I1432" s="76"/>
      <c r="J1432" s="75"/>
    </row>
    <row r="1433" spans="1:21" ht="15">
      <c r="C1433" s="77" t="s">
        <v>95</v>
      </c>
      <c r="G1433" s="263">
        <v>121.6</v>
      </c>
      <c r="H1433" s="263"/>
      <c r="I1433" s="263">
        <v>121.6</v>
      </c>
      <c r="J1433" s="263"/>
      <c r="O1433" s="79">
        <v>121.6</v>
      </c>
      <c r="P1433" s="79">
        <v>121.6</v>
      </c>
    </row>
    <row r="1434" spans="1:21" ht="71.25">
      <c r="A1434" s="69" t="s">
        <v>1426</v>
      </c>
      <c r="B1434" s="70" t="s">
        <v>1427</v>
      </c>
      <c r="C1434" s="70" t="s">
        <v>1428</v>
      </c>
      <c r="D1434" s="71" t="s">
        <v>454</v>
      </c>
      <c r="E1434" s="72">
        <v>1</v>
      </c>
      <c r="F1434" s="73">
        <v>56.07</v>
      </c>
      <c r="G1434" s="74" t="s">
        <v>98</v>
      </c>
      <c r="H1434" s="75">
        <v>56.07</v>
      </c>
      <c r="I1434" s="76">
        <v>1</v>
      </c>
      <c r="J1434" s="75">
        <v>56.07</v>
      </c>
      <c r="R1434" s="47">
        <v>0</v>
      </c>
      <c r="S1434" s="47">
        <v>0</v>
      </c>
      <c r="T1434" s="47">
        <v>0</v>
      </c>
      <c r="U1434" s="47">
        <v>0</v>
      </c>
    </row>
    <row r="1435" spans="1:21" ht="15">
      <c r="C1435" s="77" t="s">
        <v>95</v>
      </c>
      <c r="G1435" s="263">
        <v>56.07</v>
      </c>
      <c r="H1435" s="263"/>
      <c r="I1435" s="263">
        <v>56.07</v>
      </c>
      <c r="J1435" s="263"/>
      <c r="O1435" s="47">
        <v>56.07</v>
      </c>
      <c r="P1435" s="47">
        <v>56.07</v>
      </c>
    </row>
    <row r="1436" spans="1:21" ht="28.5">
      <c r="A1436" s="64" t="s">
        <v>1429</v>
      </c>
      <c r="B1436" s="65" t="s">
        <v>1380</v>
      </c>
      <c r="C1436" s="65" t="s">
        <v>1381</v>
      </c>
      <c r="D1436" s="66" t="s">
        <v>1382</v>
      </c>
      <c r="E1436" s="45">
        <v>6</v>
      </c>
      <c r="F1436" s="67"/>
      <c r="G1436" s="56"/>
      <c r="H1436" s="58"/>
      <c r="I1436" s="68" t="s">
        <v>98</v>
      </c>
      <c r="J1436" s="58"/>
      <c r="R1436" s="47">
        <v>23.1</v>
      </c>
      <c r="S1436" s="47">
        <v>23.1</v>
      </c>
      <c r="T1436" s="47">
        <v>14.98</v>
      </c>
      <c r="U1436" s="47">
        <v>14.98</v>
      </c>
    </row>
    <row r="1437" spans="1:21" ht="14.25">
      <c r="A1437" s="64"/>
      <c r="B1437" s="65"/>
      <c r="C1437" s="65" t="s">
        <v>88</v>
      </c>
      <c r="D1437" s="66"/>
      <c r="E1437" s="45"/>
      <c r="F1437" s="67">
        <v>2.1800000000000002</v>
      </c>
      <c r="G1437" s="56" t="s">
        <v>451</v>
      </c>
      <c r="H1437" s="58">
        <v>18.05</v>
      </c>
      <c r="I1437" s="68">
        <v>1</v>
      </c>
      <c r="J1437" s="58">
        <v>18.05</v>
      </c>
      <c r="Q1437" s="47">
        <v>18.05</v>
      </c>
    </row>
    <row r="1438" spans="1:21" ht="14.25">
      <c r="A1438" s="64"/>
      <c r="B1438" s="65"/>
      <c r="C1438" s="65" t="s">
        <v>97</v>
      </c>
      <c r="D1438" s="66"/>
      <c r="E1438" s="45"/>
      <c r="F1438" s="67">
        <v>224.54</v>
      </c>
      <c r="G1438" s="56" t="s">
        <v>98</v>
      </c>
      <c r="H1438" s="58">
        <v>1347.24</v>
      </c>
      <c r="I1438" s="68">
        <v>1</v>
      </c>
      <c r="J1438" s="58">
        <v>1347.24</v>
      </c>
    </row>
    <row r="1439" spans="1:21" ht="14.25">
      <c r="A1439" s="64"/>
      <c r="B1439" s="65"/>
      <c r="C1439" s="65" t="s">
        <v>90</v>
      </c>
      <c r="D1439" s="66" t="s">
        <v>91</v>
      </c>
      <c r="E1439" s="45">
        <v>128</v>
      </c>
      <c r="F1439" s="67"/>
      <c r="G1439" s="56"/>
      <c r="H1439" s="58">
        <v>23.1</v>
      </c>
      <c r="I1439" s="68">
        <v>128</v>
      </c>
      <c r="J1439" s="58">
        <v>23.1</v>
      </c>
    </row>
    <row r="1440" spans="1:21" ht="14.25">
      <c r="A1440" s="64"/>
      <c r="B1440" s="65"/>
      <c r="C1440" s="65" t="s">
        <v>92</v>
      </c>
      <c r="D1440" s="66" t="s">
        <v>91</v>
      </c>
      <c r="E1440" s="45">
        <v>83</v>
      </c>
      <c r="F1440" s="67"/>
      <c r="G1440" s="56"/>
      <c r="H1440" s="58">
        <v>14.98</v>
      </c>
      <c r="I1440" s="68">
        <v>83</v>
      </c>
      <c r="J1440" s="58">
        <v>14.98</v>
      </c>
    </row>
    <row r="1441" spans="1:21" ht="14.25">
      <c r="A1441" s="69"/>
      <c r="B1441" s="70"/>
      <c r="C1441" s="70" t="s">
        <v>93</v>
      </c>
      <c r="D1441" s="71" t="s">
        <v>94</v>
      </c>
      <c r="E1441" s="72">
        <v>0.22</v>
      </c>
      <c r="F1441" s="73"/>
      <c r="G1441" s="74" t="s">
        <v>451</v>
      </c>
      <c r="H1441" s="75">
        <v>1.8215999999999999</v>
      </c>
      <c r="I1441" s="76"/>
      <c r="J1441" s="75"/>
    </row>
    <row r="1442" spans="1:21" ht="15">
      <c r="C1442" s="77" t="s">
        <v>95</v>
      </c>
      <c r="G1442" s="263">
        <v>1403.37</v>
      </c>
      <c r="H1442" s="263"/>
      <c r="I1442" s="263">
        <v>1403.37</v>
      </c>
      <c r="J1442" s="263"/>
      <c r="O1442" s="79">
        <v>1403.37</v>
      </c>
      <c r="P1442" s="79">
        <v>1403.37</v>
      </c>
    </row>
    <row r="1443" spans="1:21" ht="28.5">
      <c r="A1443" s="64" t="s">
        <v>1430</v>
      </c>
      <c r="B1443" s="65" t="s">
        <v>1384</v>
      </c>
      <c r="C1443" s="65" t="s">
        <v>1385</v>
      </c>
      <c r="D1443" s="66" t="s">
        <v>1382</v>
      </c>
      <c r="E1443" s="45">
        <v>6</v>
      </c>
      <c r="F1443" s="67"/>
      <c r="G1443" s="56"/>
      <c r="H1443" s="58"/>
      <c r="I1443" s="68" t="s">
        <v>98</v>
      </c>
      <c r="J1443" s="58"/>
      <c r="R1443" s="47">
        <v>30.84</v>
      </c>
      <c r="S1443" s="47">
        <v>30.84</v>
      </c>
      <c r="T1443" s="47">
        <v>19.989999999999998</v>
      </c>
      <c r="U1443" s="47">
        <v>19.989999999999998</v>
      </c>
    </row>
    <row r="1444" spans="1:21" ht="14.25">
      <c r="A1444" s="64"/>
      <c r="B1444" s="65"/>
      <c r="C1444" s="65" t="s">
        <v>88</v>
      </c>
      <c r="D1444" s="66"/>
      <c r="E1444" s="45"/>
      <c r="F1444" s="67">
        <v>2.91</v>
      </c>
      <c r="G1444" s="56" t="s">
        <v>451</v>
      </c>
      <c r="H1444" s="58">
        <v>24.09</v>
      </c>
      <c r="I1444" s="68">
        <v>1</v>
      </c>
      <c r="J1444" s="58">
        <v>24.09</v>
      </c>
      <c r="Q1444" s="47">
        <v>24.09</v>
      </c>
    </row>
    <row r="1445" spans="1:21" ht="14.25">
      <c r="A1445" s="64"/>
      <c r="B1445" s="65"/>
      <c r="C1445" s="65" t="s">
        <v>97</v>
      </c>
      <c r="D1445" s="66"/>
      <c r="E1445" s="45"/>
      <c r="F1445" s="67">
        <v>335.96</v>
      </c>
      <c r="G1445" s="56" t="s">
        <v>98</v>
      </c>
      <c r="H1445" s="58">
        <v>2015.76</v>
      </c>
      <c r="I1445" s="68">
        <v>1</v>
      </c>
      <c r="J1445" s="58">
        <v>2015.76</v>
      </c>
    </row>
    <row r="1446" spans="1:21" ht="14.25">
      <c r="A1446" s="64"/>
      <c r="B1446" s="65"/>
      <c r="C1446" s="65" t="s">
        <v>90</v>
      </c>
      <c r="D1446" s="66" t="s">
        <v>91</v>
      </c>
      <c r="E1446" s="45">
        <v>128</v>
      </c>
      <c r="F1446" s="67"/>
      <c r="G1446" s="56"/>
      <c r="H1446" s="58">
        <v>30.84</v>
      </c>
      <c r="I1446" s="68">
        <v>128</v>
      </c>
      <c r="J1446" s="58">
        <v>30.84</v>
      </c>
    </row>
    <row r="1447" spans="1:21" ht="14.25">
      <c r="A1447" s="64"/>
      <c r="B1447" s="65"/>
      <c r="C1447" s="65" t="s">
        <v>92</v>
      </c>
      <c r="D1447" s="66" t="s">
        <v>91</v>
      </c>
      <c r="E1447" s="45">
        <v>83</v>
      </c>
      <c r="F1447" s="67"/>
      <c r="G1447" s="56"/>
      <c r="H1447" s="58">
        <v>19.989999999999998</v>
      </c>
      <c r="I1447" s="68">
        <v>83</v>
      </c>
      <c r="J1447" s="58">
        <v>19.989999999999998</v>
      </c>
    </row>
    <row r="1448" spans="1:21" ht="14.25">
      <c r="A1448" s="69"/>
      <c r="B1448" s="70"/>
      <c r="C1448" s="70" t="s">
        <v>93</v>
      </c>
      <c r="D1448" s="71" t="s">
        <v>94</v>
      </c>
      <c r="E1448" s="72">
        <v>0.31</v>
      </c>
      <c r="F1448" s="73"/>
      <c r="G1448" s="74" t="s">
        <v>451</v>
      </c>
      <c r="H1448" s="75">
        <v>2.5667999999999997</v>
      </c>
      <c r="I1448" s="76"/>
      <c r="J1448" s="75"/>
    </row>
    <row r="1449" spans="1:21" ht="15">
      <c r="C1449" s="77" t="s">
        <v>95</v>
      </c>
      <c r="G1449" s="263">
        <v>2090.6799999999998</v>
      </c>
      <c r="H1449" s="263"/>
      <c r="I1449" s="263">
        <v>2090.6799999999998</v>
      </c>
      <c r="J1449" s="263"/>
      <c r="O1449" s="79">
        <v>2090.6799999999998</v>
      </c>
      <c r="P1449" s="79">
        <v>2090.6799999999998</v>
      </c>
    </row>
    <row r="1450" spans="1:21" ht="57">
      <c r="A1450" s="64" t="s">
        <v>1431</v>
      </c>
      <c r="B1450" s="65" t="s">
        <v>1392</v>
      </c>
      <c r="C1450" s="65" t="s">
        <v>727</v>
      </c>
      <c r="D1450" s="66" t="s">
        <v>460</v>
      </c>
      <c r="E1450" s="45">
        <v>4</v>
      </c>
      <c r="F1450" s="67"/>
      <c r="G1450" s="56"/>
      <c r="H1450" s="58"/>
      <c r="I1450" s="68" t="s">
        <v>98</v>
      </c>
      <c r="J1450" s="58"/>
      <c r="R1450" s="47">
        <v>94.18</v>
      </c>
      <c r="S1450" s="47">
        <v>94.18</v>
      </c>
      <c r="T1450" s="47">
        <v>61.07</v>
      </c>
      <c r="U1450" s="47">
        <v>61.07</v>
      </c>
    </row>
    <row r="1451" spans="1:21" ht="14.25">
      <c r="A1451" s="64"/>
      <c r="B1451" s="65"/>
      <c r="C1451" s="65" t="s">
        <v>88</v>
      </c>
      <c r="D1451" s="66"/>
      <c r="E1451" s="45"/>
      <c r="F1451" s="67">
        <v>13.33</v>
      </c>
      <c r="G1451" s="56" t="s">
        <v>451</v>
      </c>
      <c r="H1451" s="58">
        <v>73.58</v>
      </c>
      <c r="I1451" s="68">
        <v>1</v>
      </c>
      <c r="J1451" s="58">
        <v>73.58</v>
      </c>
      <c r="Q1451" s="47">
        <v>73.58</v>
      </c>
    </row>
    <row r="1452" spans="1:21" ht="14.25">
      <c r="A1452" s="64"/>
      <c r="B1452" s="65"/>
      <c r="C1452" s="65" t="s">
        <v>89</v>
      </c>
      <c r="D1452" s="66"/>
      <c r="E1452" s="45"/>
      <c r="F1452" s="67">
        <v>3.71</v>
      </c>
      <c r="G1452" s="56" t="s">
        <v>452</v>
      </c>
      <c r="H1452" s="58">
        <v>22.26</v>
      </c>
      <c r="I1452" s="68">
        <v>1</v>
      </c>
      <c r="J1452" s="58">
        <v>22.26</v>
      </c>
    </row>
    <row r="1453" spans="1:21" ht="14.25">
      <c r="A1453" s="64"/>
      <c r="B1453" s="65"/>
      <c r="C1453" s="65" t="s">
        <v>97</v>
      </c>
      <c r="D1453" s="66"/>
      <c r="E1453" s="45"/>
      <c r="F1453" s="67">
        <v>58.81</v>
      </c>
      <c r="G1453" s="56" t="s">
        <v>98</v>
      </c>
      <c r="H1453" s="58">
        <v>235.24</v>
      </c>
      <c r="I1453" s="68">
        <v>1</v>
      </c>
      <c r="J1453" s="58">
        <v>235.24</v>
      </c>
    </row>
    <row r="1454" spans="1:21" ht="14.25">
      <c r="A1454" s="64"/>
      <c r="B1454" s="65"/>
      <c r="C1454" s="65" t="s">
        <v>90</v>
      </c>
      <c r="D1454" s="66" t="s">
        <v>91</v>
      </c>
      <c r="E1454" s="45">
        <v>128</v>
      </c>
      <c r="F1454" s="67"/>
      <c r="G1454" s="56"/>
      <c r="H1454" s="58">
        <v>94.18</v>
      </c>
      <c r="I1454" s="68">
        <v>128</v>
      </c>
      <c r="J1454" s="58">
        <v>94.18</v>
      </c>
    </row>
    <row r="1455" spans="1:21" ht="14.25">
      <c r="A1455" s="64"/>
      <c r="B1455" s="65"/>
      <c r="C1455" s="65" t="s">
        <v>92</v>
      </c>
      <c r="D1455" s="66" t="s">
        <v>91</v>
      </c>
      <c r="E1455" s="45">
        <v>83</v>
      </c>
      <c r="F1455" s="67"/>
      <c r="G1455" s="56"/>
      <c r="H1455" s="58">
        <v>61.07</v>
      </c>
      <c r="I1455" s="68">
        <v>83</v>
      </c>
      <c r="J1455" s="58">
        <v>61.07</v>
      </c>
    </row>
    <row r="1456" spans="1:21" ht="14.25">
      <c r="A1456" s="69"/>
      <c r="B1456" s="70"/>
      <c r="C1456" s="70" t="s">
        <v>93</v>
      </c>
      <c r="D1456" s="71" t="s">
        <v>94</v>
      </c>
      <c r="E1456" s="72">
        <v>1.47</v>
      </c>
      <c r="F1456" s="73"/>
      <c r="G1456" s="74" t="s">
        <v>451</v>
      </c>
      <c r="H1456" s="75">
        <v>8.1143999999999998</v>
      </c>
      <c r="I1456" s="76"/>
      <c r="J1456" s="75"/>
    </row>
    <row r="1457" spans="1:21" ht="15">
      <c r="C1457" s="77" t="s">
        <v>95</v>
      </c>
      <c r="G1457" s="263">
        <v>486.33</v>
      </c>
      <c r="H1457" s="263"/>
      <c r="I1457" s="263">
        <v>486.33</v>
      </c>
      <c r="J1457" s="263"/>
      <c r="O1457" s="79">
        <v>486.33</v>
      </c>
      <c r="P1457" s="79">
        <v>486.33</v>
      </c>
    </row>
    <row r="1458" spans="1:21" ht="71.25">
      <c r="A1458" s="69" t="s">
        <v>1432</v>
      </c>
      <c r="B1458" s="70" t="s">
        <v>1433</v>
      </c>
      <c r="C1458" s="70" t="s">
        <v>1434</v>
      </c>
      <c r="D1458" s="71" t="s">
        <v>454</v>
      </c>
      <c r="E1458" s="72">
        <v>4</v>
      </c>
      <c r="F1458" s="73">
        <v>45.04</v>
      </c>
      <c r="G1458" s="74" t="s">
        <v>98</v>
      </c>
      <c r="H1458" s="75">
        <v>180.16</v>
      </c>
      <c r="I1458" s="76">
        <v>1</v>
      </c>
      <c r="J1458" s="75">
        <v>180.16</v>
      </c>
      <c r="R1458" s="47">
        <v>0</v>
      </c>
      <c r="S1458" s="47">
        <v>0</v>
      </c>
      <c r="T1458" s="47">
        <v>0</v>
      </c>
      <c r="U1458" s="47">
        <v>0</v>
      </c>
    </row>
    <row r="1459" spans="1:21" ht="15">
      <c r="C1459" s="77" t="s">
        <v>95</v>
      </c>
      <c r="G1459" s="263">
        <v>180.16</v>
      </c>
      <c r="H1459" s="263"/>
      <c r="I1459" s="263">
        <v>180.16</v>
      </c>
      <c r="J1459" s="263"/>
      <c r="O1459" s="47">
        <v>180.16</v>
      </c>
      <c r="P1459" s="47">
        <v>180.16</v>
      </c>
    </row>
    <row r="1460" spans="1:21" ht="57">
      <c r="A1460" s="64" t="s">
        <v>1435</v>
      </c>
      <c r="B1460" s="65" t="s">
        <v>1392</v>
      </c>
      <c r="C1460" s="65" t="s">
        <v>727</v>
      </c>
      <c r="D1460" s="66" t="s">
        <v>460</v>
      </c>
      <c r="E1460" s="45">
        <v>4</v>
      </c>
      <c r="F1460" s="67"/>
      <c r="G1460" s="56"/>
      <c r="H1460" s="58"/>
      <c r="I1460" s="68" t="s">
        <v>98</v>
      </c>
      <c r="J1460" s="58"/>
      <c r="R1460" s="47">
        <v>94.18</v>
      </c>
      <c r="S1460" s="47">
        <v>94.18</v>
      </c>
      <c r="T1460" s="47">
        <v>61.07</v>
      </c>
      <c r="U1460" s="47">
        <v>61.07</v>
      </c>
    </row>
    <row r="1461" spans="1:21" ht="14.25">
      <c r="A1461" s="64"/>
      <c r="B1461" s="65"/>
      <c r="C1461" s="65" t="s">
        <v>88</v>
      </c>
      <c r="D1461" s="66"/>
      <c r="E1461" s="45"/>
      <c r="F1461" s="67">
        <v>13.33</v>
      </c>
      <c r="G1461" s="56" t="s">
        <v>451</v>
      </c>
      <c r="H1461" s="58">
        <v>73.58</v>
      </c>
      <c r="I1461" s="68">
        <v>1</v>
      </c>
      <c r="J1461" s="58">
        <v>73.58</v>
      </c>
      <c r="Q1461" s="47">
        <v>73.58</v>
      </c>
    </row>
    <row r="1462" spans="1:21" ht="14.25">
      <c r="A1462" s="64"/>
      <c r="B1462" s="65"/>
      <c r="C1462" s="65" t="s">
        <v>89</v>
      </c>
      <c r="D1462" s="66"/>
      <c r="E1462" s="45"/>
      <c r="F1462" s="67">
        <v>3.71</v>
      </c>
      <c r="G1462" s="56" t="s">
        <v>452</v>
      </c>
      <c r="H1462" s="58">
        <v>22.26</v>
      </c>
      <c r="I1462" s="68">
        <v>1</v>
      </c>
      <c r="J1462" s="58">
        <v>22.26</v>
      </c>
    </row>
    <row r="1463" spans="1:21" ht="14.25">
      <c r="A1463" s="64"/>
      <c r="B1463" s="65"/>
      <c r="C1463" s="65" t="s">
        <v>97</v>
      </c>
      <c r="D1463" s="66"/>
      <c r="E1463" s="45"/>
      <c r="F1463" s="67">
        <v>58.81</v>
      </c>
      <c r="G1463" s="56" t="s">
        <v>98</v>
      </c>
      <c r="H1463" s="58">
        <v>235.24</v>
      </c>
      <c r="I1463" s="68">
        <v>1</v>
      </c>
      <c r="J1463" s="58">
        <v>235.24</v>
      </c>
    </row>
    <row r="1464" spans="1:21" ht="14.25">
      <c r="A1464" s="64"/>
      <c r="B1464" s="65"/>
      <c r="C1464" s="65" t="s">
        <v>90</v>
      </c>
      <c r="D1464" s="66" t="s">
        <v>91</v>
      </c>
      <c r="E1464" s="45">
        <v>128</v>
      </c>
      <c r="F1464" s="67"/>
      <c r="G1464" s="56"/>
      <c r="H1464" s="58">
        <v>94.18</v>
      </c>
      <c r="I1464" s="68">
        <v>128</v>
      </c>
      <c r="J1464" s="58">
        <v>94.18</v>
      </c>
    </row>
    <row r="1465" spans="1:21" ht="14.25">
      <c r="A1465" s="64"/>
      <c r="B1465" s="65"/>
      <c r="C1465" s="65" t="s">
        <v>92</v>
      </c>
      <c r="D1465" s="66" t="s">
        <v>91</v>
      </c>
      <c r="E1465" s="45">
        <v>83</v>
      </c>
      <c r="F1465" s="67"/>
      <c r="G1465" s="56"/>
      <c r="H1465" s="58">
        <v>61.07</v>
      </c>
      <c r="I1465" s="68">
        <v>83</v>
      </c>
      <c r="J1465" s="58">
        <v>61.07</v>
      </c>
    </row>
    <row r="1466" spans="1:21" ht="14.25">
      <c r="A1466" s="69"/>
      <c r="B1466" s="70"/>
      <c r="C1466" s="70" t="s">
        <v>93</v>
      </c>
      <c r="D1466" s="71" t="s">
        <v>94</v>
      </c>
      <c r="E1466" s="72">
        <v>1.47</v>
      </c>
      <c r="F1466" s="73"/>
      <c r="G1466" s="74" t="s">
        <v>451</v>
      </c>
      <c r="H1466" s="75">
        <v>8.1143999999999998</v>
      </c>
      <c r="I1466" s="76"/>
      <c r="J1466" s="75"/>
    </row>
    <row r="1467" spans="1:21" ht="15">
      <c r="C1467" s="77" t="s">
        <v>95</v>
      </c>
      <c r="G1467" s="263">
        <v>486.33</v>
      </c>
      <c r="H1467" s="263"/>
      <c r="I1467" s="263">
        <v>486.33</v>
      </c>
      <c r="J1467" s="263"/>
      <c r="O1467" s="79">
        <v>486.33</v>
      </c>
      <c r="P1467" s="79">
        <v>486.33</v>
      </c>
    </row>
    <row r="1468" spans="1:21" ht="71.25">
      <c r="A1468" s="69" t="s">
        <v>1436</v>
      </c>
      <c r="B1468" s="70" t="s">
        <v>1395</v>
      </c>
      <c r="C1468" s="70" t="s">
        <v>1396</v>
      </c>
      <c r="D1468" s="71" t="s">
        <v>454</v>
      </c>
      <c r="E1468" s="72">
        <v>4</v>
      </c>
      <c r="F1468" s="73">
        <v>31.11</v>
      </c>
      <c r="G1468" s="74" t="s">
        <v>98</v>
      </c>
      <c r="H1468" s="75">
        <v>124.44</v>
      </c>
      <c r="I1468" s="76">
        <v>1</v>
      </c>
      <c r="J1468" s="75">
        <v>124.44</v>
      </c>
      <c r="R1468" s="47">
        <v>0</v>
      </c>
      <c r="S1468" s="47">
        <v>0</v>
      </c>
      <c r="T1468" s="47">
        <v>0</v>
      </c>
      <c r="U1468" s="47">
        <v>0</v>
      </c>
    </row>
    <row r="1469" spans="1:21" ht="15">
      <c r="C1469" s="77" t="s">
        <v>95</v>
      </c>
      <c r="G1469" s="263">
        <v>124.44</v>
      </c>
      <c r="H1469" s="263"/>
      <c r="I1469" s="263">
        <v>124.44</v>
      </c>
      <c r="J1469" s="263"/>
      <c r="O1469" s="47">
        <v>124.44</v>
      </c>
      <c r="P1469" s="47">
        <v>124.44</v>
      </c>
    </row>
    <row r="1470" spans="1:21" ht="42.75">
      <c r="A1470" s="64" t="s">
        <v>1437</v>
      </c>
      <c r="B1470" s="65" t="s">
        <v>1438</v>
      </c>
      <c r="C1470" s="65" t="s">
        <v>1439</v>
      </c>
      <c r="D1470" s="66" t="s">
        <v>1400</v>
      </c>
      <c r="E1470" s="45">
        <v>0.1</v>
      </c>
      <c r="F1470" s="67"/>
      <c r="G1470" s="56"/>
      <c r="H1470" s="58"/>
      <c r="I1470" s="68" t="s">
        <v>98</v>
      </c>
      <c r="J1470" s="58"/>
      <c r="R1470" s="47">
        <v>13.61</v>
      </c>
      <c r="S1470" s="47">
        <v>13.61</v>
      </c>
      <c r="T1470" s="47">
        <v>8.82</v>
      </c>
      <c r="U1470" s="47">
        <v>8.82</v>
      </c>
    </row>
    <row r="1471" spans="1:21" ht="14.25">
      <c r="A1471" s="64"/>
      <c r="B1471" s="65"/>
      <c r="C1471" s="65" t="s">
        <v>88</v>
      </c>
      <c r="D1471" s="66"/>
      <c r="E1471" s="45"/>
      <c r="F1471" s="67">
        <v>76.89</v>
      </c>
      <c r="G1471" s="56" t="s">
        <v>451</v>
      </c>
      <c r="H1471" s="58">
        <v>10.61</v>
      </c>
      <c r="I1471" s="68">
        <v>1</v>
      </c>
      <c r="J1471" s="58">
        <v>10.61</v>
      </c>
      <c r="Q1471" s="47">
        <v>10.61</v>
      </c>
    </row>
    <row r="1472" spans="1:21" ht="14.25">
      <c r="A1472" s="64"/>
      <c r="B1472" s="65"/>
      <c r="C1472" s="65" t="s">
        <v>89</v>
      </c>
      <c r="D1472" s="66"/>
      <c r="E1472" s="45"/>
      <c r="F1472" s="67">
        <v>54.15</v>
      </c>
      <c r="G1472" s="56" t="s">
        <v>452</v>
      </c>
      <c r="H1472" s="58">
        <v>8.1199999999999992</v>
      </c>
      <c r="I1472" s="68">
        <v>1</v>
      </c>
      <c r="J1472" s="58">
        <v>8.1199999999999992</v>
      </c>
    </row>
    <row r="1473" spans="1:21" ht="14.25">
      <c r="A1473" s="64"/>
      <c r="B1473" s="65"/>
      <c r="C1473" s="65" t="s">
        <v>96</v>
      </c>
      <c r="D1473" s="66"/>
      <c r="E1473" s="45"/>
      <c r="F1473" s="67">
        <v>0.14000000000000001</v>
      </c>
      <c r="G1473" s="56" t="s">
        <v>452</v>
      </c>
      <c r="H1473" s="80">
        <v>0.02</v>
      </c>
      <c r="I1473" s="68">
        <v>1</v>
      </c>
      <c r="J1473" s="80">
        <v>0.02</v>
      </c>
      <c r="Q1473" s="47">
        <v>0.02</v>
      </c>
    </row>
    <row r="1474" spans="1:21" ht="14.25">
      <c r="A1474" s="64"/>
      <c r="B1474" s="65"/>
      <c r="C1474" s="65" t="s">
        <v>97</v>
      </c>
      <c r="D1474" s="66"/>
      <c r="E1474" s="45"/>
      <c r="F1474" s="67">
        <v>4817.6499999999996</v>
      </c>
      <c r="G1474" s="56" t="s">
        <v>98</v>
      </c>
      <c r="H1474" s="58">
        <v>481.77</v>
      </c>
      <c r="I1474" s="68">
        <v>1</v>
      </c>
      <c r="J1474" s="58">
        <v>481.77</v>
      </c>
    </row>
    <row r="1475" spans="1:21" ht="42.75">
      <c r="A1475" s="64" t="s">
        <v>1440</v>
      </c>
      <c r="B1475" s="65" t="s">
        <v>1441</v>
      </c>
      <c r="C1475" s="65" t="s">
        <v>1442</v>
      </c>
      <c r="D1475" s="66" t="s">
        <v>454</v>
      </c>
      <c r="E1475" s="45">
        <v>-1</v>
      </c>
      <c r="F1475" s="67">
        <v>481.04</v>
      </c>
      <c r="G1475" s="84" t="s">
        <v>98</v>
      </c>
      <c r="H1475" s="58">
        <v>-481.04</v>
      </c>
      <c r="I1475" s="68">
        <v>1</v>
      </c>
      <c r="J1475" s="58">
        <v>-481.04</v>
      </c>
      <c r="R1475" s="47">
        <v>0</v>
      </c>
      <c r="S1475" s="47">
        <v>0</v>
      </c>
      <c r="T1475" s="47">
        <v>0</v>
      </c>
      <c r="U1475" s="47">
        <v>0</v>
      </c>
    </row>
    <row r="1476" spans="1:21" ht="14.25">
      <c r="A1476" s="64"/>
      <c r="B1476" s="65"/>
      <c r="C1476" s="65" t="s">
        <v>90</v>
      </c>
      <c r="D1476" s="66" t="s">
        <v>91</v>
      </c>
      <c r="E1476" s="45">
        <v>128</v>
      </c>
      <c r="F1476" s="67"/>
      <c r="G1476" s="56"/>
      <c r="H1476" s="58">
        <v>13.61</v>
      </c>
      <c r="I1476" s="68">
        <v>128</v>
      </c>
      <c r="J1476" s="58">
        <v>13.61</v>
      </c>
    </row>
    <row r="1477" spans="1:21" ht="14.25">
      <c r="A1477" s="64"/>
      <c r="B1477" s="65"/>
      <c r="C1477" s="65" t="s">
        <v>92</v>
      </c>
      <c r="D1477" s="66" t="s">
        <v>91</v>
      </c>
      <c r="E1477" s="45">
        <v>83</v>
      </c>
      <c r="F1477" s="67"/>
      <c r="G1477" s="56"/>
      <c r="H1477" s="58">
        <v>8.82</v>
      </c>
      <c r="I1477" s="68">
        <v>83</v>
      </c>
      <c r="J1477" s="58">
        <v>8.82</v>
      </c>
    </row>
    <row r="1478" spans="1:21" ht="14.25">
      <c r="A1478" s="69"/>
      <c r="B1478" s="70"/>
      <c r="C1478" s="70" t="s">
        <v>93</v>
      </c>
      <c r="D1478" s="71" t="s">
        <v>94</v>
      </c>
      <c r="E1478" s="72">
        <v>8.18</v>
      </c>
      <c r="F1478" s="73"/>
      <c r="G1478" s="74" t="s">
        <v>451</v>
      </c>
      <c r="H1478" s="75">
        <v>1.1288399999999998</v>
      </c>
      <c r="I1478" s="76"/>
      <c r="J1478" s="75"/>
    </row>
    <row r="1479" spans="1:21" ht="15">
      <c r="C1479" s="77" t="s">
        <v>95</v>
      </c>
      <c r="G1479" s="263">
        <v>41.889999999999986</v>
      </c>
      <c r="H1479" s="263"/>
      <c r="I1479" s="263">
        <v>41.889999999999986</v>
      </c>
      <c r="J1479" s="263"/>
      <c r="O1479" s="79">
        <v>41.889999999999986</v>
      </c>
      <c r="P1479" s="79">
        <v>41.889999999999986</v>
      </c>
    </row>
    <row r="1480" spans="1:21" ht="42.75">
      <c r="A1480" s="69" t="s">
        <v>1443</v>
      </c>
      <c r="B1480" s="70" t="s">
        <v>1444</v>
      </c>
      <c r="C1480" s="70" t="s">
        <v>1445</v>
      </c>
      <c r="D1480" s="71" t="s">
        <v>454</v>
      </c>
      <c r="E1480" s="72">
        <v>1</v>
      </c>
      <c r="F1480" s="73">
        <v>733.71</v>
      </c>
      <c r="G1480" s="74" t="s">
        <v>98</v>
      </c>
      <c r="H1480" s="75">
        <v>733.71</v>
      </c>
      <c r="I1480" s="76">
        <v>1</v>
      </c>
      <c r="J1480" s="75">
        <v>733.71</v>
      </c>
      <c r="R1480" s="47">
        <v>0</v>
      </c>
      <c r="S1480" s="47">
        <v>0</v>
      </c>
      <c r="T1480" s="47">
        <v>0</v>
      </c>
      <c r="U1480" s="47">
        <v>0</v>
      </c>
    </row>
    <row r="1481" spans="1:21" ht="15">
      <c r="C1481" s="77" t="s">
        <v>95</v>
      </c>
      <c r="G1481" s="263">
        <v>733.71</v>
      </c>
      <c r="H1481" s="263"/>
      <c r="I1481" s="263">
        <v>733.71</v>
      </c>
      <c r="J1481" s="263"/>
      <c r="O1481" s="47">
        <v>733.71</v>
      </c>
      <c r="P1481" s="47">
        <v>733.71</v>
      </c>
    </row>
    <row r="1482" spans="1:21" ht="14.25">
      <c r="A1482" s="64" t="s">
        <v>1446</v>
      </c>
      <c r="B1482" s="65" t="s">
        <v>1408</v>
      </c>
      <c r="C1482" s="65" t="s">
        <v>1409</v>
      </c>
      <c r="D1482" s="66" t="s">
        <v>460</v>
      </c>
      <c r="E1482" s="45">
        <v>2</v>
      </c>
      <c r="F1482" s="67"/>
      <c r="G1482" s="56"/>
      <c r="H1482" s="58"/>
      <c r="I1482" s="68" t="s">
        <v>98</v>
      </c>
      <c r="J1482" s="58"/>
      <c r="R1482" s="47">
        <v>56.82</v>
      </c>
      <c r="S1482" s="47">
        <v>56.82</v>
      </c>
      <c r="T1482" s="47">
        <v>36.840000000000003</v>
      </c>
      <c r="U1482" s="47">
        <v>36.840000000000003</v>
      </c>
    </row>
    <row r="1483" spans="1:21" ht="14.25">
      <c r="A1483" s="64"/>
      <c r="B1483" s="65"/>
      <c r="C1483" s="65" t="s">
        <v>88</v>
      </c>
      <c r="D1483" s="66"/>
      <c r="E1483" s="45"/>
      <c r="F1483" s="67">
        <v>15.79</v>
      </c>
      <c r="G1483" s="56" t="s">
        <v>451</v>
      </c>
      <c r="H1483" s="58">
        <v>43.58</v>
      </c>
      <c r="I1483" s="68">
        <v>1</v>
      </c>
      <c r="J1483" s="58">
        <v>43.58</v>
      </c>
      <c r="Q1483" s="47">
        <v>43.58</v>
      </c>
    </row>
    <row r="1484" spans="1:21" ht="14.25">
      <c r="A1484" s="64"/>
      <c r="B1484" s="65"/>
      <c r="C1484" s="65" t="s">
        <v>89</v>
      </c>
      <c r="D1484" s="66"/>
      <c r="E1484" s="45"/>
      <c r="F1484" s="67">
        <v>8.34</v>
      </c>
      <c r="G1484" s="56" t="s">
        <v>452</v>
      </c>
      <c r="H1484" s="58">
        <v>25.02</v>
      </c>
      <c r="I1484" s="68">
        <v>1</v>
      </c>
      <c r="J1484" s="58">
        <v>25.02</v>
      </c>
    </row>
    <row r="1485" spans="1:21" ht="14.25">
      <c r="A1485" s="64"/>
      <c r="B1485" s="65"/>
      <c r="C1485" s="65" t="s">
        <v>96</v>
      </c>
      <c r="D1485" s="66"/>
      <c r="E1485" s="45"/>
      <c r="F1485" s="67">
        <v>0.27</v>
      </c>
      <c r="G1485" s="56" t="s">
        <v>452</v>
      </c>
      <c r="H1485" s="80">
        <v>0.81</v>
      </c>
      <c r="I1485" s="68">
        <v>1</v>
      </c>
      <c r="J1485" s="80">
        <v>0.81</v>
      </c>
      <c r="Q1485" s="47">
        <v>0.81</v>
      </c>
    </row>
    <row r="1486" spans="1:21" ht="14.25">
      <c r="A1486" s="64"/>
      <c r="B1486" s="65"/>
      <c r="C1486" s="65" t="s">
        <v>97</v>
      </c>
      <c r="D1486" s="66"/>
      <c r="E1486" s="45"/>
      <c r="F1486" s="67">
        <v>83.08</v>
      </c>
      <c r="G1486" s="56" t="s">
        <v>98</v>
      </c>
      <c r="H1486" s="58">
        <v>166.16</v>
      </c>
      <c r="I1486" s="68">
        <v>1</v>
      </c>
      <c r="J1486" s="58">
        <v>166.16</v>
      </c>
    </row>
    <row r="1487" spans="1:21" ht="57">
      <c r="A1487" s="64" t="s">
        <v>1447</v>
      </c>
      <c r="B1487" s="65" t="s">
        <v>1411</v>
      </c>
      <c r="C1487" s="65" t="s">
        <v>1412</v>
      </c>
      <c r="D1487" s="66" t="s">
        <v>454</v>
      </c>
      <c r="E1487" s="45">
        <v>-2</v>
      </c>
      <c r="F1487" s="67">
        <v>60.7</v>
      </c>
      <c r="G1487" s="84" t="s">
        <v>98</v>
      </c>
      <c r="H1487" s="58">
        <v>-121.4</v>
      </c>
      <c r="I1487" s="68">
        <v>1</v>
      </c>
      <c r="J1487" s="58">
        <v>-121.4</v>
      </c>
      <c r="R1487" s="47">
        <v>0</v>
      </c>
      <c r="S1487" s="47">
        <v>0</v>
      </c>
      <c r="T1487" s="47">
        <v>0</v>
      </c>
      <c r="U1487" s="47">
        <v>0</v>
      </c>
    </row>
    <row r="1488" spans="1:21" ht="14.25">
      <c r="A1488" s="64"/>
      <c r="B1488" s="65"/>
      <c r="C1488" s="65" t="s">
        <v>90</v>
      </c>
      <c r="D1488" s="66" t="s">
        <v>91</v>
      </c>
      <c r="E1488" s="45">
        <v>128</v>
      </c>
      <c r="F1488" s="67"/>
      <c r="G1488" s="56"/>
      <c r="H1488" s="58">
        <v>56.82</v>
      </c>
      <c r="I1488" s="68">
        <v>128</v>
      </c>
      <c r="J1488" s="58">
        <v>56.82</v>
      </c>
    </row>
    <row r="1489" spans="1:32" ht="14.25">
      <c r="A1489" s="64"/>
      <c r="B1489" s="65"/>
      <c r="C1489" s="65" t="s">
        <v>92</v>
      </c>
      <c r="D1489" s="66" t="s">
        <v>91</v>
      </c>
      <c r="E1489" s="45">
        <v>83</v>
      </c>
      <c r="F1489" s="67"/>
      <c r="G1489" s="56"/>
      <c r="H1489" s="58">
        <v>36.840000000000003</v>
      </c>
      <c r="I1489" s="68">
        <v>83</v>
      </c>
      <c r="J1489" s="58">
        <v>36.840000000000003</v>
      </c>
    </row>
    <row r="1490" spans="1:32" ht="14.25">
      <c r="A1490" s="69"/>
      <c r="B1490" s="70"/>
      <c r="C1490" s="70" t="s">
        <v>93</v>
      </c>
      <c r="D1490" s="71" t="s">
        <v>94</v>
      </c>
      <c r="E1490" s="72">
        <v>1.66</v>
      </c>
      <c r="F1490" s="73"/>
      <c r="G1490" s="74" t="s">
        <v>451</v>
      </c>
      <c r="H1490" s="75">
        <v>4.581599999999999</v>
      </c>
      <c r="I1490" s="76"/>
      <c r="J1490" s="75"/>
    </row>
    <row r="1491" spans="1:32" ht="15">
      <c r="C1491" s="77" t="s">
        <v>95</v>
      </c>
      <c r="G1491" s="263">
        <v>207.02</v>
      </c>
      <c r="H1491" s="263"/>
      <c r="I1491" s="263">
        <v>207.01999999999998</v>
      </c>
      <c r="J1491" s="263"/>
      <c r="O1491" s="79">
        <v>207.02</v>
      </c>
      <c r="P1491" s="79">
        <v>207.01999999999998</v>
      </c>
    </row>
    <row r="1492" spans="1:32" ht="28.5">
      <c r="A1492" s="69" t="s">
        <v>1448</v>
      </c>
      <c r="B1492" s="70" t="s">
        <v>1414</v>
      </c>
      <c r="C1492" s="70" t="s">
        <v>1415</v>
      </c>
      <c r="D1492" s="71" t="s">
        <v>973</v>
      </c>
      <c r="E1492" s="72">
        <v>2</v>
      </c>
      <c r="F1492" s="73">
        <v>81.31</v>
      </c>
      <c r="G1492" s="74" t="s">
        <v>98</v>
      </c>
      <c r="H1492" s="75">
        <v>162.62</v>
      </c>
      <c r="I1492" s="76">
        <v>1</v>
      </c>
      <c r="J1492" s="75">
        <v>162.62</v>
      </c>
      <c r="R1492" s="47">
        <v>0</v>
      </c>
      <c r="S1492" s="47">
        <v>0</v>
      </c>
      <c r="T1492" s="47">
        <v>0</v>
      </c>
      <c r="U1492" s="47">
        <v>0</v>
      </c>
    </row>
    <row r="1493" spans="1:32" ht="15">
      <c r="C1493" s="77" t="s">
        <v>95</v>
      </c>
      <c r="G1493" s="263">
        <v>162.62</v>
      </c>
      <c r="H1493" s="263"/>
      <c r="I1493" s="263">
        <v>162.62</v>
      </c>
      <c r="J1493" s="263"/>
      <c r="O1493" s="47">
        <v>162.62</v>
      </c>
      <c r="P1493" s="47">
        <v>162.62</v>
      </c>
    </row>
    <row r="1495" spans="1:32" ht="15">
      <c r="A1495" s="261" t="s">
        <v>1449</v>
      </c>
      <c r="B1495" s="261"/>
      <c r="C1495" s="261"/>
      <c r="D1495" s="261"/>
      <c r="E1495" s="261"/>
      <c r="F1495" s="261"/>
      <c r="G1495" s="263">
        <v>12145.03</v>
      </c>
      <c r="H1495" s="263"/>
      <c r="I1495" s="263">
        <v>12145.03</v>
      </c>
      <c r="J1495" s="263"/>
      <c r="AF1495" s="85" t="s">
        <v>1449</v>
      </c>
    </row>
    <row r="1499" spans="1:32" ht="16.5">
      <c r="A1499" s="264" t="s">
        <v>1450</v>
      </c>
      <c r="B1499" s="264"/>
      <c r="C1499" s="264"/>
      <c r="D1499" s="264"/>
      <c r="E1499" s="264"/>
      <c r="F1499" s="264"/>
      <c r="G1499" s="264"/>
      <c r="H1499" s="264"/>
      <c r="I1499" s="264"/>
      <c r="J1499" s="264"/>
      <c r="AE1499" s="63" t="s">
        <v>1450</v>
      </c>
    </row>
    <row r="1500" spans="1:32" ht="57">
      <c r="A1500" s="64" t="s">
        <v>1451</v>
      </c>
      <c r="B1500" s="65" t="s">
        <v>1452</v>
      </c>
      <c r="C1500" s="65" t="s">
        <v>1453</v>
      </c>
      <c r="D1500" s="66" t="s">
        <v>680</v>
      </c>
      <c r="E1500" s="45">
        <v>0.55000000000000004</v>
      </c>
      <c r="F1500" s="67"/>
      <c r="G1500" s="56"/>
      <c r="H1500" s="58"/>
      <c r="I1500" s="68" t="s">
        <v>98</v>
      </c>
      <c r="J1500" s="58"/>
      <c r="R1500" s="47">
        <v>348.6</v>
      </c>
      <c r="S1500" s="47">
        <v>348.6</v>
      </c>
      <c r="T1500" s="47">
        <v>226.04</v>
      </c>
      <c r="U1500" s="47">
        <v>226.04</v>
      </c>
    </row>
    <row r="1501" spans="1:32" ht="14.25">
      <c r="A1501" s="64"/>
      <c r="B1501" s="65"/>
      <c r="C1501" s="65" t="s">
        <v>88</v>
      </c>
      <c r="D1501" s="66"/>
      <c r="E1501" s="45"/>
      <c r="F1501" s="67">
        <v>356.61</v>
      </c>
      <c r="G1501" s="56" t="s">
        <v>451</v>
      </c>
      <c r="H1501" s="58">
        <v>270.67</v>
      </c>
      <c r="I1501" s="68">
        <v>1</v>
      </c>
      <c r="J1501" s="58">
        <v>270.67</v>
      </c>
      <c r="Q1501" s="47">
        <v>270.67</v>
      </c>
    </row>
    <row r="1502" spans="1:32" ht="14.25">
      <c r="A1502" s="64"/>
      <c r="B1502" s="65"/>
      <c r="C1502" s="65" t="s">
        <v>89</v>
      </c>
      <c r="D1502" s="66"/>
      <c r="E1502" s="45"/>
      <c r="F1502" s="67">
        <v>54.77</v>
      </c>
      <c r="G1502" s="56" t="s">
        <v>452</v>
      </c>
      <c r="H1502" s="58">
        <v>45.19</v>
      </c>
      <c r="I1502" s="68">
        <v>1</v>
      </c>
      <c r="J1502" s="58">
        <v>45.19</v>
      </c>
    </row>
    <row r="1503" spans="1:32" ht="14.25">
      <c r="A1503" s="64"/>
      <c r="B1503" s="65"/>
      <c r="C1503" s="65" t="s">
        <v>96</v>
      </c>
      <c r="D1503" s="66"/>
      <c r="E1503" s="45"/>
      <c r="F1503" s="67">
        <v>2.0299999999999998</v>
      </c>
      <c r="G1503" s="56" t="s">
        <v>452</v>
      </c>
      <c r="H1503" s="80">
        <v>1.67</v>
      </c>
      <c r="I1503" s="68">
        <v>1</v>
      </c>
      <c r="J1503" s="80">
        <v>1.67</v>
      </c>
      <c r="Q1503" s="47">
        <v>1.67</v>
      </c>
    </row>
    <row r="1504" spans="1:32" ht="14.25">
      <c r="A1504" s="64"/>
      <c r="B1504" s="65"/>
      <c r="C1504" s="65" t="s">
        <v>97</v>
      </c>
      <c r="D1504" s="66"/>
      <c r="E1504" s="45"/>
      <c r="F1504" s="67">
        <v>5001.6000000000004</v>
      </c>
      <c r="G1504" s="56" t="s">
        <v>98</v>
      </c>
      <c r="H1504" s="58">
        <v>2750.88</v>
      </c>
      <c r="I1504" s="68">
        <v>1</v>
      </c>
      <c r="J1504" s="58">
        <v>2750.88</v>
      </c>
    </row>
    <row r="1505" spans="1:21" ht="14.25">
      <c r="A1505" s="64"/>
      <c r="B1505" s="65"/>
      <c r="C1505" s="65" t="s">
        <v>90</v>
      </c>
      <c r="D1505" s="66" t="s">
        <v>91</v>
      </c>
      <c r="E1505" s="45">
        <v>128</v>
      </c>
      <c r="F1505" s="67"/>
      <c r="G1505" s="56"/>
      <c r="H1505" s="58">
        <v>348.6</v>
      </c>
      <c r="I1505" s="68">
        <v>128</v>
      </c>
      <c r="J1505" s="58">
        <v>348.6</v>
      </c>
    </row>
    <row r="1506" spans="1:21" ht="14.25">
      <c r="A1506" s="64"/>
      <c r="B1506" s="65"/>
      <c r="C1506" s="65" t="s">
        <v>92</v>
      </c>
      <c r="D1506" s="66" t="s">
        <v>91</v>
      </c>
      <c r="E1506" s="45">
        <v>83</v>
      </c>
      <c r="F1506" s="67"/>
      <c r="G1506" s="56"/>
      <c r="H1506" s="58">
        <v>226.04</v>
      </c>
      <c r="I1506" s="68">
        <v>83</v>
      </c>
      <c r="J1506" s="58">
        <v>226.04</v>
      </c>
    </row>
    <row r="1507" spans="1:21" ht="14.25">
      <c r="A1507" s="69"/>
      <c r="B1507" s="70"/>
      <c r="C1507" s="70" t="s">
        <v>93</v>
      </c>
      <c r="D1507" s="71" t="s">
        <v>94</v>
      </c>
      <c r="E1507" s="72">
        <v>37.07</v>
      </c>
      <c r="F1507" s="73"/>
      <c r="G1507" s="74" t="s">
        <v>451</v>
      </c>
      <c r="H1507" s="75">
        <v>28.136130000000001</v>
      </c>
      <c r="I1507" s="76"/>
      <c r="J1507" s="75"/>
    </row>
    <row r="1508" spans="1:21" ht="15">
      <c r="C1508" s="77" t="s">
        <v>95</v>
      </c>
      <c r="G1508" s="263">
        <v>3641.38</v>
      </c>
      <c r="H1508" s="263"/>
      <c r="I1508" s="263">
        <v>3641.3799999999997</v>
      </c>
      <c r="J1508" s="263"/>
      <c r="O1508" s="79">
        <v>3641.38</v>
      </c>
      <c r="P1508" s="79">
        <v>3641.3799999999997</v>
      </c>
    </row>
    <row r="1509" spans="1:21" ht="28.5">
      <c r="A1509" s="69" t="s">
        <v>1454</v>
      </c>
      <c r="B1509" s="70" t="s">
        <v>1455</v>
      </c>
      <c r="C1509" s="70" t="s">
        <v>1456</v>
      </c>
      <c r="D1509" s="71" t="s">
        <v>499</v>
      </c>
      <c r="E1509" s="72">
        <v>11</v>
      </c>
      <c r="F1509" s="73">
        <v>11.99</v>
      </c>
      <c r="G1509" s="74" t="s">
        <v>98</v>
      </c>
      <c r="H1509" s="75">
        <v>131.88999999999999</v>
      </c>
      <c r="I1509" s="76">
        <v>1</v>
      </c>
      <c r="J1509" s="75">
        <v>131.88999999999999</v>
      </c>
      <c r="R1509" s="47">
        <v>0</v>
      </c>
      <c r="S1509" s="47">
        <v>0</v>
      </c>
      <c r="T1509" s="47">
        <v>0</v>
      </c>
      <c r="U1509" s="47">
        <v>0</v>
      </c>
    </row>
    <row r="1510" spans="1:21" ht="15">
      <c r="C1510" s="77" t="s">
        <v>95</v>
      </c>
      <c r="G1510" s="263">
        <v>131.88999999999999</v>
      </c>
      <c r="H1510" s="263"/>
      <c r="I1510" s="263">
        <v>131.88999999999999</v>
      </c>
      <c r="J1510" s="263"/>
      <c r="O1510" s="47">
        <v>131.88999999999999</v>
      </c>
      <c r="P1510" s="47">
        <v>131.88999999999999</v>
      </c>
    </row>
    <row r="1511" spans="1:21" ht="57">
      <c r="A1511" s="64" t="s">
        <v>1457</v>
      </c>
      <c r="B1511" s="65" t="s">
        <v>1458</v>
      </c>
      <c r="C1511" s="65" t="s">
        <v>1459</v>
      </c>
      <c r="D1511" s="66" t="s">
        <v>680</v>
      </c>
      <c r="E1511" s="45">
        <v>0.1</v>
      </c>
      <c r="F1511" s="67"/>
      <c r="G1511" s="56"/>
      <c r="H1511" s="58"/>
      <c r="I1511" s="68" t="s">
        <v>98</v>
      </c>
      <c r="J1511" s="58"/>
      <c r="R1511" s="47">
        <v>63.37</v>
      </c>
      <c r="S1511" s="47">
        <v>63.37</v>
      </c>
      <c r="T1511" s="47">
        <v>41.09</v>
      </c>
      <c r="U1511" s="47">
        <v>41.09</v>
      </c>
    </row>
    <row r="1512" spans="1:21" ht="14.25">
      <c r="A1512" s="64"/>
      <c r="B1512" s="65"/>
      <c r="C1512" s="65" t="s">
        <v>88</v>
      </c>
      <c r="D1512" s="66"/>
      <c r="E1512" s="45"/>
      <c r="F1512" s="67">
        <v>356.61</v>
      </c>
      <c r="G1512" s="56" t="s">
        <v>451</v>
      </c>
      <c r="H1512" s="58">
        <v>49.21</v>
      </c>
      <c r="I1512" s="68">
        <v>1</v>
      </c>
      <c r="J1512" s="58">
        <v>49.21</v>
      </c>
      <c r="Q1512" s="47">
        <v>49.21</v>
      </c>
    </row>
    <row r="1513" spans="1:21" ht="14.25">
      <c r="A1513" s="64"/>
      <c r="B1513" s="65"/>
      <c r="C1513" s="65" t="s">
        <v>89</v>
      </c>
      <c r="D1513" s="66"/>
      <c r="E1513" s="45"/>
      <c r="F1513" s="67">
        <v>54.77</v>
      </c>
      <c r="G1513" s="56" t="s">
        <v>452</v>
      </c>
      <c r="H1513" s="58">
        <v>8.2200000000000006</v>
      </c>
      <c r="I1513" s="68">
        <v>1</v>
      </c>
      <c r="J1513" s="58">
        <v>8.2200000000000006</v>
      </c>
    </row>
    <row r="1514" spans="1:21" ht="14.25">
      <c r="A1514" s="64"/>
      <c r="B1514" s="65"/>
      <c r="C1514" s="65" t="s">
        <v>96</v>
      </c>
      <c r="D1514" s="66"/>
      <c r="E1514" s="45"/>
      <c r="F1514" s="67">
        <v>2.0299999999999998</v>
      </c>
      <c r="G1514" s="56" t="s">
        <v>452</v>
      </c>
      <c r="H1514" s="80">
        <v>0.3</v>
      </c>
      <c r="I1514" s="68">
        <v>1</v>
      </c>
      <c r="J1514" s="80">
        <v>0.3</v>
      </c>
      <c r="Q1514" s="47">
        <v>0.3</v>
      </c>
    </row>
    <row r="1515" spans="1:21" ht="14.25">
      <c r="A1515" s="64"/>
      <c r="B1515" s="65"/>
      <c r="C1515" s="65" t="s">
        <v>97</v>
      </c>
      <c r="D1515" s="66"/>
      <c r="E1515" s="45"/>
      <c r="F1515" s="67">
        <v>3307.37</v>
      </c>
      <c r="G1515" s="56" t="s">
        <v>98</v>
      </c>
      <c r="H1515" s="58">
        <v>330.74</v>
      </c>
      <c r="I1515" s="68">
        <v>1</v>
      </c>
      <c r="J1515" s="58">
        <v>330.74</v>
      </c>
    </row>
    <row r="1516" spans="1:21" ht="14.25">
      <c r="A1516" s="64"/>
      <c r="B1516" s="65"/>
      <c r="C1516" s="65" t="s">
        <v>90</v>
      </c>
      <c r="D1516" s="66" t="s">
        <v>91</v>
      </c>
      <c r="E1516" s="45">
        <v>128</v>
      </c>
      <c r="F1516" s="67"/>
      <c r="G1516" s="56"/>
      <c r="H1516" s="58">
        <v>63.37</v>
      </c>
      <c r="I1516" s="68">
        <v>128</v>
      </c>
      <c r="J1516" s="58">
        <v>63.37</v>
      </c>
    </row>
    <row r="1517" spans="1:21" ht="14.25">
      <c r="A1517" s="64"/>
      <c r="B1517" s="65"/>
      <c r="C1517" s="65" t="s">
        <v>92</v>
      </c>
      <c r="D1517" s="66" t="s">
        <v>91</v>
      </c>
      <c r="E1517" s="45">
        <v>83</v>
      </c>
      <c r="F1517" s="67"/>
      <c r="G1517" s="56"/>
      <c r="H1517" s="58">
        <v>41.09</v>
      </c>
      <c r="I1517" s="68">
        <v>83</v>
      </c>
      <c r="J1517" s="58">
        <v>41.09</v>
      </c>
    </row>
    <row r="1518" spans="1:21" ht="14.25">
      <c r="A1518" s="69"/>
      <c r="B1518" s="70"/>
      <c r="C1518" s="70" t="s">
        <v>93</v>
      </c>
      <c r="D1518" s="71" t="s">
        <v>94</v>
      </c>
      <c r="E1518" s="72">
        <v>37.07</v>
      </c>
      <c r="F1518" s="73"/>
      <c r="G1518" s="74" t="s">
        <v>451</v>
      </c>
      <c r="H1518" s="75">
        <v>5.1156600000000001</v>
      </c>
      <c r="I1518" s="76"/>
      <c r="J1518" s="75"/>
    </row>
    <row r="1519" spans="1:21" ht="15">
      <c r="C1519" s="77" t="s">
        <v>95</v>
      </c>
      <c r="G1519" s="263">
        <v>492.63</v>
      </c>
      <c r="H1519" s="263"/>
      <c r="I1519" s="263">
        <v>492.63</v>
      </c>
      <c r="J1519" s="263"/>
      <c r="O1519" s="79">
        <v>492.63</v>
      </c>
      <c r="P1519" s="79">
        <v>492.63</v>
      </c>
    </row>
    <row r="1520" spans="1:21" ht="28.5">
      <c r="A1520" s="69" t="s">
        <v>1460</v>
      </c>
      <c r="B1520" s="70" t="s">
        <v>1455</v>
      </c>
      <c r="C1520" s="70" t="s">
        <v>1456</v>
      </c>
      <c r="D1520" s="71" t="s">
        <v>499</v>
      </c>
      <c r="E1520" s="72">
        <v>2</v>
      </c>
      <c r="F1520" s="73">
        <v>11.99</v>
      </c>
      <c r="G1520" s="74" t="s">
        <v>98</v>
      </c>
      <c r="H1520" s="75">
        <v>23.98</v>
      </c>
      <c r="I1520" s="76">
        <v>1</v>
      </c>
      <c r="J1520" s="75">
        <v>23.98</v>
      </c>
      <c r="R1520" s="47">
        <v>0</v>
      </c>
      <c r="S1520" s="47">
        <v>0</v>
      </c>
      <c r="T1520" s="47">
        <v>0</v>
      </c>
      <c r="U1520" s="47">
        <v>0</v>
      </c>
    </row>
    <row r="1521" spans="1:21" ht="15">
      <c r="C1521" s="77" t="s">
        <v>95</v>
      </c>
      <c r="G1521" s="263">
        <v>23.98</v>
      </c>
      <c r="H1521" s="263"/>
      <c r="I1521" s="263">
        <v>23.98</v>
      </c>
      <c r="J1521" s="263"/>
      <c r="O1521" s="47">
        <v>23.98</v>
      </c>
      <c r="P1521" s="47">
        <v>23.98</v>
      </c>
    </row>
    <row r="1522" spans="1:21" ht="57">
      <c r="A1522" s="64" t="s">
        <v>1461</v>
      </c>
      <c r="B1522" s="65" t="s">
        <v>1462</v>
      </c>
      <c r="C1522" s="65" t="s">
        <v>1463</v>
      </c>
      <c r="D1522" s="66" t="s">
        <v>680</v>
      </c>
      <c r="E1522" s="45">
        <v>0.65</v>
      </c>
      <c r="F1522" s="67"/>
      <c r="G1522" s="56"/>
      <c r="H1522" s="58"/>
      <c r="I1522" s="68" t="s">
        <v>98</v>
      </c>
      <c r="J1522" s="58"/>
      <c r="R1522" s="47">
        <v>66.959999999999994</v>
      </c>
      <c r="S1522" s="47">
        <v>66.959999999999994</v>
      </c>
      <c r="T1522" s="47">
        <v>43.42</v>
      </c>
      <c r="U1522" s="47">
        <v>43.42</v>
      </c>
    </row>
    <row r="1523" spans="1:21">
      <c r="C1523" s="83" t="s">
        <v>1464</v>
      </c>
    </row>
    <row r="1524" spans="1:21" ht="14.25">
      <c r="A1524" s="64"/>
      <c r="B1524" s="65"/>
      <c r="C1524" s="65" t="s">
        <v>88</v>
      </c>
      <c r="D1524" s="66"/>
      <c r="E1524" s="45"/>
      <c r="F1524" s="67">
        <v>58.32</v>
      </c>
      <c r="G1524" s="56" t="s">
        <v>451</v>
      </c>
      <c r="H1524" s="58">
        <v>52.31</v>
      </c>
      <c r="I1524" s="68">
        <v>1</v>
      </c>
      <c r="J1524" s="58">
        <v>52.31</v>
      </c>
      <c r="Q1524" s="47">
        <v>52.31</v>
      </c>
    </row>
    <row r="1525" spans="1:21" ht="14.25">
      <c r="A1525" s="64"/>
      <c r="B1525" s="65"/>
      <c r="C1525" s="65" t="s">
        <v>89</v>
      </c>
      <c r="D1525" s="66"/>
      <c r="E1525" s="45"/>
      <c r="F1525" s="67">
        <v>44.51</v>
      </c>
      <c r="G1525" s="56" t="s">
        <v>452</v>
      </c>
      <c r="H1525" s="58">
        <v>43.4</v>
      </c>
      <c r="I1525" s="68">
        <v>1</v>
      </c>
      <c r="J1525" s="58">
        <v>43.4</v>
      </c>
    </row>
    <row r="1526" spans="1:21" ht="14.25">
      <c r="A1526" s="64"/>
      <c r="B1526" s="65"/>
      <c r="C1526" s="65" t="s">
        <v>97</v>
      </c>
      <c r="D1526" s="66"/>
      <c r="E1526" s="45"/>
      <c r="F1526" s="67">
        <v>4.28</v>
      </c>
      <c r="G1526" s="56" t="s">
        <v>98</v>
      </c>
      <c r="H1526" s="58">
        <v>2.78</v>
      </c>
      <c r="I1526" s="68">
        <v>1</v>
      </c>
      <c r="J1526" s="58">
        <v>2.78</v>
      </c>
    </row>
    <row r="1527" spans="1:21" ht="14.25">
      <c r="A1527" s="64"/>
      <c r="B1527" s="65"/>
      <c r="C1527" s="65" t="s">
        <v>90</v>
      </c>
      <c r="D1527" s="66" t="s">
        <v>91</v>
      </c>
      <c r="E1527" s="45">
        <v>128</v>
      </c>
      <c r="F1527" s="67"/>
      <c r="G1527" s="56"/>
      <c r="H1527" s="58">
        <v>66.959999999999994</v>
      </c>
      <c r="I1527" s="68">
        <v>128</v>
      </c>
      <c r="J1527" s="58">
        <v>66.959999999999994</v>
      </c>
    </row>
    <row r="1528" spans="1:21" ht="14.25">
      <c r="A1528" s="64"/>
      <c r="B1528" s="65"/>
      <c r="C1528" s="65" t="s">
        <v>92</v>
      </c>
      <c r="D1528" s="66" t="s">
        <v>91</v>
      </c>
      <c r="E1528" s="45">
        <v>83</v>
      </c>
      <c r="F1528" s="67"/>
      <c r="G1528" s="56"/>
      <c r="H1528" s="58">
        <v>43.42</v>
      </c>
      <c r="I1528" s="68">
        <v>83</v>
      </c>
      <c r="J1528" s="58">
        <v>43.42</v>
      </c>
    </row>
    <row r="1529" spans="1:21" ht="14.25">
      <c r="A1529" s="69"/>
      <c r="B1529" s="70"/>
      <c r="C1529" s="70" t="s">
        <v>93</v>
      </c>
      <c r="D1529" s="71" t="s">
        <v>94</v>
      </c>
      <c r="E1529" s="72">
        <v>5.01</v>
      </c>
      <c r="F1529" s="73"/>
      <c r="G1529" s="74" t="s">
        <v>451</v>
      </c>
      <c r="H1529" s="75">
        <v>4.4939699999999991</v>
      </c>
      <c r="I1529" s="76"/>
      <c r="J1529" s="75"/>
    </row>
    <row r="1530" spans="1:21" ht="15">
      <c r="C1530" s="77" t="s">
        <v>95</v>
      </c>
      <c r="G1530" s="263">
        <v>208.87</v>
      </c>
      <c r="H1530" s="263"/>
      <c r="I1530" s="263">
        <v>208.87</v>
      </c>
      <c r="J1530" s="263"/>
      <c r="O1530" s="79">
        <v>208.87</v>
      </c>
      <c r="P1530" s="79">
        <v>208.87</v>
      </c>
    </row>
    <row r="1531" spans="1:21" ht="57">
      <c r="A1531" s="64" t="s">
        <v>1465</v>
      </c>
      <c r="B1531" s="65" t="s">
        <v>1392</v>
      </c>
      <c r="C1531" s="65" t="s">
        <v>727</v>
      </c>
      <c r="D1531" s="66" t="s">
        <v>460</v>
      </c>
      <c r="E1531" s="45">
        <v>4</v>
      </c>
      <c r="F1531" s="67"/>
      <c r="G1531" s="56"/>
      <c r="H1531" s="58"/>
      <c r="I1531" s="68" t="s">
        <v>98</v>
      </c>
      <c r="J1531" s="58"/>
      <c r="R1531" s="47">
        <v>94.18</v>
      </c>
      <c r="S1531" s="47">
        <v>94.18</v>
      </c>
      <c r="T1531" s="47">
        <v>61.07</v>
      </c>
      <c r="U1531" s="47">
        <v>61.07</v>
      </c>
    </row>
    <row r="1532" spans="1:21" ht="14.25">
      <c r="A1532" s="64"/>
      <c r="B1532" s="65"/>
      <c r="C1532" s="65" t="s">
        <v>88</v>
      </c>
      <c r="D1532" s="66"/>
      <c r="E1532" s="45"/>
      <c r="F1532" s="67">
        <v>13.33</v>
      </c>
      <c r="G1532" s="56" t="s">
        <v>451</v>
      </c>
      <c r="H1532" s="58">
        <v>73.58</v>
      </c>
      <c r="I1532" s="68">
        <v>1</v>
      </c>
      <c r="J1532" s="58">
        <v>73.58</v>
      </c>
      <c r="Q1532" s="47">
        <v>73.58</v>
      </c>
    </row>
    <row r="1533" spans="1:21" ht="14.25">
      <c r="A1533" s="64"/>
      <c r="B1533" s="65"/>
      <c r="C1533" s="65" t="s">
        <v>89</v>
      </c>
      <c r="D1533" s="66"/>
      <c r="E1533" s="45"/>
      <c r="F1533" s="67">
        <v>3.71</v>
      </c>
      <c r="G1533" s="56" t="s">
        <v>452</v>
      </c>
      <c r="H1533" s="58">
        <v>22.26</v>
      </c>
      <c r="I1533" s="68">
        <v>1</v>
      </c>
      <c r="J1533" s="58">
        <v>22.26</v>
      </c>
    </row>
    <row r="1534" spans="1:21" ht="14.25">
      <c r="A1534" s="64"/>
      <c r="B1534" s="65"/>
      <c r="C1534" s="65" t="s">
        <v>97</v>
      </c>
      <c r="D1534" s="66"/>
      <c r="E1534" s="45"/>
      <c r="F1534" s="67">
        <v>58.81</v>
      </c>
      <c r="G1534" s="56" t="s">
        <v>98</v>
      </c>
      <c r="H1534" s="58">
        <v>235.24</v>
      </c>
      <c r="I1534" s="68">
        <v>1</v>
      </c>
      <c r="J1534" s="58">
        <v>235.24</v>
      </c>
    </row>
    <row r="1535" spans="1:21" ht="14.25">
      <c r="A1535" s="64" t="s">
        <v>1466</v>
      </c>
      <c r="B1535" s="65" t="s">
        <v>1369</v>
      </c>
      <c r="C1535" s="65" t="s">
        <v>1370</v>
      </c>
      <c r="D1535" s="66" t="s">
        <v>454</v>
      </c>
      <c r="E1535" s="45">
        <v>4</v>
      </c>
      <c r="F1535" s="67">
        <v>0</v>
      </c>
      <c r="G1535" s="84" t="s">
        <v>98</v>
      </c>
      <c r="H1535" s="58">
        <v>0</v>
      </c>
      <c r="I1535" s="68">
        <v>1</v>
      </c>
      <c r="J1535" s="58">
        <v>0</v>
      </c>
      <c r="R1535" s="47">
        <v>0</v>
      </c>
      <c r="S1535" s="47">
        <v>0</v>
      </c>
      <c r="T1535" s="47">
        <v>0</v>
      </c>
      <c r="U1535" s="47">
        <v>0</v>
      </c>
    </row>
    <row r="1536" spans="1:21" ht="14.25">
      <c r="A1536" s="64"/>
      <c r="B1536" s="65"/>
      <c r="C1536" s="65" t="s">
        <v>90</v>
      </c>
      <c r="D1536" s="66" t="s">
        <v>91</v>
      </c>
      <c r="E1536" s="45">
        <v>128</v>
      </c>
      <c r="F1536" s="67"/>
      <c r="G1536" s="56"/>
      <c r="H1536" s="58">
        <v>94.18</v>
      </c>
      <c r="I1536" s="68">
        <v>128</v>
      </c>
      <c r="J1536" s="58">
        <v>94.18</v>
      </c>
    </row>
    <row r="1537" spans="1:21" ht="14.25">
      <c r="A1537" s="64"/>
      <c r="B1537" s="65"/>
      <c r="C1537" s="65" t="s">
        <v>92</v>
      </c>
      <c r="D1537" s="66" t="s">
        <v>91</v>
      </c>
      <c r="E1537" s="45">
        <v>83</v>
      </c>
      <c r="F1537" s="67"/>
      <c r="G1537" s="56"/>
      <c r="H1537" s="58">
        <v>61.07</v>
      </c>
      <c r="I1537" s="68">
        <v>83</v>
      </c>
      <c r="J1537" s="58">
        <v>61.07</v>
      </c>
    </row>
    <row r="1538" spans="1:21" ht="14.25">
      <c r="A1538" s="69"/>
      <c r="B1538" s="70"/>
      <c r="C1538" s="70" t="s">
        <v>93</v>
      </c>
      <c r="D1538" s="71" t="s">
        <v>94</v>
      </c>
      <c r="E1538" s="72">
        <v>1.47</v>
      </c>
      <c r="F1538" s="73"/>
      <c r="G1538" s="74" t="s">
        <v>451</v>
      </c>
      <c r="H1538" s="75">
        <v>8.1143999999999998</v>
      </c>
      <c r="I1538" s="76"/>
      <c r="J1538" s="75"/>
    </row>
    <row r="1539" spans="1:21" ht="15">
      <c r="C1539" s="77" t="s">
        <v>95</v>
      </c>
      <c r="G1539" s="263">
        <v>486.33</v>
      </c>
      <c r="H1539" s="263"/>
      <c r="I1539" s="263">
        <v>486.33</v>
      </c>
      <c r="J1539" s="263"/>
      <c r="O1539" s="79">
        <v>486.33</v>
      </c>
      <c r="P1539" s="79">
        <v>486.33</v>
      </c>
    </row>
    <row r="1540" spans="1:21" ht="71.25">
      <c r="A1540" s="69" t="s">
        <v>1467</v>
      </c>
      <c r="B1540" s="70" t="s">
        <v>1395</v>
      </c>
      <c r="C1540" s="70" t="s">
        <v>1396</v>
      </c>
      <c r="D1540" s="71" t="s">
        <v>454</v>
      </c>
      <c r="E1540" s="72">
        <v>4</v>
      </c>
      <c r="F1540" s="73">
        <v>31.11</v>
      </c>
      <c r="G1540" s="74" t="s">
        <v>98</v>
      </c>
      <c r="H1540" s="75">
        <v>124.44</v>
      </c>
      <c r="I1540" s="76">
        <v>1</v>
      </c>
      <c r="J1540" s="75">
        <v>124.44</v>
      </c>
      <c r="R1540" s="47">
        <v>0</v>
      </c>
      <c r="S1540" s="47">
        <v>0</v>
      </c>
      <c r="T1540" s="47">
        <v>0</v>
      </c>
      <c r="U1540" s="47">
        <v>0</v>
      </c>
    </row>
    <row r="1541" spans="1:21" ht="15">
      <c r="C1541" s="77" t="s">
        <v>95</v>
      </c>
      <c r="G1541" s="263">
        <v>124.44</v>
      </c>
      <c r="H1541" s="263"/>
      <c r="I1541" s="263">
        <v>124.44</v>
      </c>
      <c r="J1541" s="263"/>
      <c r="O1541" s="47">
        <v>124.44</v>
      </c>
      <c r="P1541" s="47">
        <v>124.44</v>
      </c>
    </row>
    <row r="1542" spans="1:21" ht="57">
      <c r="A1542" s="64" t="s">
        <v>1468</v>
      </c>
      <c r="B1542" s="65" t="s">
        <v>1364</v>
      </c>
      <c r="C1542" s="65" t="s">
        <v>1365</v>
      </c>
      <c r="D1542" s="66" t="s">
        <v>460</v>
      </c>
      <c r="E1542" s="45">
        <v>2</v>
      </c>
      <c r="F1542" s="67"/>
      <c r="G1542" s="56"/>
      <c r="H1542" s="58"/>
      <c r="I1542" s="68" t="s">
        <v>98</v>
      </c>
      <c r="J1542" s="58"/>
      <c r="R1542" s="47">
        <v>47.09</v>
      </c>
      <c r="S1542" s="47">
        <v>47.09</v>
      </c>
      <c r="T1542" s="47">
        <v>30.54</v>
      </c>
      <c r="U1542" s="47">
        <v>30.54</v>
      </c>
    </row>
    <row r="1543" spans="1:21" ht="14.25">
      <c r="A1543" s="64"/>
      <c r="B1543" s="65"/>
      <c r="C1543" s="65" t="s">
        <v>88</v>
      </c>
      <c r="D1543" s="66"/>
      <c r="E1543" s="45"/>
      <c r="F1543" s="67">
        <v>13.33</v>
      </c>
      <c r="G1543" s="56" t="s">
        <v>451</v>
      </c>
      <c r="H1543" s="58">
        <v>36.79</v>
      </c>
      <c r="I1543" s="68">
        <v>1</v>
      </c>
      <c r="J1543" s="58">
        <v>36.79</v>
      </c>
      <c r="Q1543" s="47">
        <v>36.79</v>
      </c>
    </row>
    <row r="1544" spans="1:21" ht="14.25">
      <c r="A1544" s="64"/>
      <c r="B1544" s="65"/>
      <c r="C1544" s="65" t="s">
        <v>89</v>
      </c>
      <c r="D1544" s="66"/>
      <c r="E1544" s="45"/>
      <c r="F1544" s="67">
        <v>4.58</v>
      </c>
      <c r="G1544" s="56" t="s">
        <v>452</v>
      </c>
      <c r="H1544" s="58">
        <v>13.74</v>
      </c>
      <c r="I1544" s="68">
        <v>1</v>
      </c>
      <c r="J1544" s="58">
        <v>13.74</v>
      </c>
    </row>
    <row r="1545" spans="1:21" ht="14.25">
      <c r="A1545" s="64"/>
      <c r="B1545" s="65"/>
      <c r="C1545" s="65" t="s">
        <v>97</v>
      </c>
      <c r="D1545" s="66"/>
      <c r="E1545" s="45"/>
      <c r="F1545" s="67">
        <v>80.66</v>
      </c>
      <c r="G1545" s="56" t="s">
        <v>98</v>
      </c>
      <c r="H1545" s="58">
        <v>161.32</v>
      </c>
      <c r="I1545" s="68">
        <v>1</v>
      </c>
      <c r="J1545" s="58">
        <v>161.32</v>
      </c>
    </row>
    <row r="1546" spans="1:21" ht="14.25">
      <c r="A1546" s="64" t="s">
        <v>1469</v>
      </c>
      <c r="B1546" s="65" t="s">
        <v>1369</v>
      </c>
      <c r="C1546" s="65" t="s">
        <v>1370</v>
      </c>
      <c r="D1546" s="66" t="s">
        <v>454</v>
      </c>
      <c r="E1546" s="45">
        <v>2</v>
      </c>
      <c r="F1546" s="67">
        <v>0</v>
      </c>
      <c r="G1546" s="84" t="s">
        <v>98</v>
      </c>
      <c r="H1546" s="58">
        <v>0</v>
      </c>
      <c r="I1546" s="68">
        <v>1</v>
      </c>
      <c r="J1546" s="58">
        <v>0</v>
      </c>
      <c r="R1546" s="47">
        <v>0</v>
      </c>
      <c r="S1546" s="47">
        <v>0</v>
      </c>
      <c r="T1546" s="47">
        <v>0</v>
      </c>
      <c r="U1546" s="47">
        <v>0</v>
      </c>
    </row>
    <row r="1547" spans="1:21" ht="14.25">
      <c r="A1547" s="64"/>
      <c r="B1547" s="65"/>
      <c r="C1547" s="65" t="s">
        <v>90</v>
      </c>
      <c r="D1547" s="66" t="s">
        <v>91</v>
      </c>
      <c r="E1547" s="45">
        <v>128</v>
      </c>
      <c r="F1547" s="67"/>
      <c r="G1547" s="56"/>
      <c r="H1547" s="58">
        <v>47.09</v>
      </c>
      <c r="I1547" s="68">
        <v>128</v>
      </c>
      <c r="J1547" s="58">
        <v>47.09</v>
      </c>
    </row>
    <row r="1548" spans="1:21" ht="14.25">
      <c r="A1548" s="64"/>
      <c r="B1548" s="65"/>
      <c r="C1548" s="65" t="s">
        <v>92</v>
      </c>
      <c r="D1548" s="66" t="s">
        <v>91</v>
      </c>
      <c r="E1548" s="45">
        <v>83</v>
      </c>
      <c r="F1548" s="67"/>
      <c r="G1548" s="56"/>
      <c r="H1548" s="58">
        <v>30.54</v>
      </c>
      <c r="I1548" s="68">
        <v>83</v>
      </c>
      <c r="J1548" s="58">
        <v>30.54</v>
      </c>
    </row>
    <row r="1549" spans="1:21" ht="14.25">
      <c r="A1549" s="69"/>
      <c r="B1549" s="70"/>
      <c r="C1549" s="70" t="s">
        <v>93</v>
      </c>
      <c r="D1549" s="71" t="s">
        <v>94</v>
      </c>
      <c r="E1549" s="72">
        <v>1.47</v>
      </c>
      <c r="F1549" s="73"/>
      <c r="G1549" s="74" t="s">
        <v>451</v>
      </c>
      <c r="H1549" s="75">
        <v>4.0571999999999999</v>
      </c>
      <c r="I1549" s="76"/>
      <c r="J1549" s="75"/>
    </row>
    <row r="1550" spans="1:21" ht="15">
      <c r="C1550" s="77" t="s">
        <v>95</v>
      </c>
      <c r="G1550" s="263">
        <v>289.48</v>
      </c>
      <c r="H1550" s="263"/>
      <c r="I1550" s="263">
        <v>289.48</v>
      </c>
      <c r="J1550" s="263"/>
      <c r="O1550" s="79">
        <v>289.48</v>
      </c>
      <c r="P1550" s="79">
        <v>289.48</v>
      </c>
    </row>
    <row r="1551" spans="1:21" ht="71.25">
      <c r="A1551" s="69" t="s">
        <v>1470</v>
      </c>
      <c r="B1551" s="70" t="s">
        <v>1377</v>
      </c>
      <c r="C1551" s="70" t="s">
        <v>1378</v>
      </c>
      <c r="D1551" s="71" t="s">
        <v>454</v>
      </c>
      <c r="E1551" s="72">
        <v>2</v>
      </c>
      <c r="F1551" s="73">
        <v>188.05</v>
      </c>
      <c r="G1551" s="74" t="s">
        <v>98</v>
      </c>
      <c r="H1551" s="75">
        <v>376.1</v>
      </c>
      <c r="I1551" s="76">
        <v>1</v>
      </c>
      <c r="J1551" s="75">
        <v>376.1</v>
      </c>
      <c r="R1551" s="47">
        <v>0</v>
      </c>
      <c r="S1551" s="47">
        <v>0</v>
      </c>
      <c r="T1551" s="47">
        <v>0</v>
      </c>
      <c r="U1551" s="47">
        <v>0</v>
      </c>
    </row>
    <row r="1552" spans="1:21" ht="15">
      <c r="C1552" s="77" t="s">
        <v>95</v>
      </c>
      <c r="G1552" s="263">
        <v>376.1</v>
      </c>
      <c r="H1552" s="263"/>
      <c r="I1552" s="263">
        <v>376.1</v>
      </c>
      <c r="J1552" s="263"/>
      <c r="O1552" s="47">
        <v>376.1</v>
      </c>
      <c r="P1552" s="47">
        <v>376.1</v>
      </c>
    </row>
    <row r="1553" spans="1:21" ht="57">
      <c r="A1553" s="64" t="s">
        <v>1471</v>
      </c>
      <c r="B1553" s="65" t="s">
        <v>1325</v>
      </c>
      <c r="C1553" s="65" t="s">
        <v>737</v>
      </c>
      <c r="D1553" s="66" t="s">
        <v>738</v>
      </c>
      <c r="E1553" s="45">
        <v>6.5</v>
      </c>
      <c r="F1553" s="67"/>
      <c r="G1553" s="56"/>
      <c r="H1553" s="58"/>
      <c r="I1553" s="68" t="s">
        <v>98</v>
      </c>
      <c r="J1553" s="58"/>
      <c r="R1553" s="47">
        <v>313.23</v>
      </c>
      <c r="S1553" s="47">
        <v>313.23</v>
      </c>
      <c r="T1553" s="47">
        <v>219.26</v>
      </c>
      <c r="U1553" s="47">
        <v>219.26</v>
      </c>
    </row>
    <row r="1554" spans="1:21" ht="14.25">
      <c r="A1554" s="64"/>
      <c r="B1554" s="65"/>
      <c r="C1554" s="65" t="s">
        <v>88</v>
      </c>
      <c r="D1554" s="66"/>
      <c r="E1554" s="45"/>
      <c r="F1554" s="67">
        <v>34.92</v>
      </c>
      <c r="G1554" s="56" t="s">
        <v>451</v>
      </c>
      <c r="H1554" s="58">
        <v>313.23</v>
      </c>
      <c r="I1554" s="68">
        <v>1</v>
      </c>
      <c r="J1554" s="58">
        <v>313.23</v>
      </c>
      <c r="Q1554" s="47">
        <v>313.23</v>
      </c>
    </row>
    <row r="1555" spans="1:21" ht="14.25">
      <c r="A1555" s="64"/>
      <c r="B1555" s="65"/>
      <c r="C1555" s="65" t="s">
        <v>89</v>
      </c>
      <c r="D1555" s="66"/>
      <c r="E1555" s="45"/>
      <c r="F1555" s="67">
        <v>22.63</v>
      </c>
      <c r="G1555" s="56" t="s">
        <v>452</v>
      </c>
      <c r="H1555" s="58">
        <v>220.64</v>
      </c>
      <c r="I1555" s="68">
        <v>1</v>
      </c>
      <c r="J1555" s="58">
        <v>220.64</v>
      </c>
    </row>
    <row r="1556" spans="1:21" ht="14.25">
      <c r="A1556" s="64"/>
      <c r="B1556" s="65"/>
      <c r="C1556" s="65" t="s">
        <v>97</v>
      </c>
      <c r="D1556" s="66"/>
      <c r="E1556" s="45"/>
      <c r="F1556" s="67">
        <v>2044.28</v>
      </c>
      <c r="G1556" s="56" t="s">
        <v>98</v>
      </c>
      <c r="H1556" s="58">
        <v>13287.82</v>
      </c>
      <c r="I1556" s="68">
        <v>1</v>
      </c>
      <c r="J1556" s="58">
        <v>13287.82</v>
      </c>
    </row>
    <row r="1557" spans="1:21" ht="42.75">
      <c r="A1557" s="64" t="s">
        <v>1472</v>
      </c>
      <c r="B1557" s="65" t="s">
        <v>740</v>
      </c>
      <c r="C1557" s="65" t="s">
        <v>741</v>
      </c>
      <c r="D1557" s="66" t="s">
        <v>687</v>
      </c>
      <c r="E1557" s="45">
        <v>-71.5</v>
      </c>
      <c r="F1557" s="67">
        <v>142.44999999999999</v>
      </c>
      <c r="G1557" s="84" t="s">
        <v>98</v>
      </c>
      <c r="H1557" s="58">
        <v>-10185.18</v>
      </c>
      <c r="I1557" s="68">
        <v>1</v>
      </c>
      <c r="J1557" s="58">
        <v>-10185.18</v>
      </c>
      <c r="R1557" s="47">
        <v>0</v>
      </c>
      <c r="S1557" s="47">
        <v>0</v>
      </c>
      <c r="T1557" s="47">
        <v>0</v>
      </c>
      <c r="U1557" s="47">
        <v>0</v>
      </c>
    </row>
    <row r="1558" spans="1:21" ht="14.25">
      <c r="A1558" s="64" t="s">
        <v>1473</v>
      </c>
      <c r="B1558" s="65" t="s">
        <v>1045</v>
      </c>
      <c r="C1558" s="65" t="s">
        <v>1046</v>
      </c>
      <c r="D1558" s="66" t="s">
        <v>554</v>
      </c>
      <c r="E1558" s="45">
        <v>-9.3469999999999995</v>
      </c>
      <c r="F1558" s="67">
        <v>269.51</v>
      </c>
      <c r="G1558" s="84" t="s">
        <v>98</v>
      </c>
      <c r="H1558" s="58">
        <v>-2519.11</v>
      </c>
      <c r="I1558" s="68">
        <v>1</v>
      </c>
      <c r="J1558" s="58">
        <v>-2519.11</v>
      </c>
      <c r="R1558" s="47">
        <v>0</v>
      </c>
      <c r="S1558" s="47">
        <v>0</v>
      </c>
      <c r="T1558" s="47">
        <v>0</v>
      </c>
      <c r="U1558" s="47">
        <v>0</v>
      </c>
    </row>
    <row r="1559" spans="1:21" ht="14.25">
      <c r="A1559" s="64"/>
      <c r="B1559" s="65"/>
      <c r="C1559" s="65" t="s">
        <v>90</v>
      </c>
      <c r="D1559" s="66" t="s">
        <v>91</v>
      </c>
      <c r="E1559" s="45">
        <v>100</v>
      </c>
      <c r="F1559" s="67"/>
      <c r="G1559" s="56"/>
      <c r="H1559" s="58">
        <v>313.23</v>
      </c>
      <c r="I1559" s="68">
        <v>100</v>
      </c>
      <c r="J1559" s="58">
        <v>313.23</v>
      </c>
    </row>
    <row r="1560" spans="1:21" ht="14.25">
      <c r="A1560" s="64"/>
      <c r="B1560" s="65"/>
      <c r="C1560" s="65" t="s">
        <v>92</v>
      </c>
      <c r="D1560" s="66" t="s">
        <v>91</v>
      </c>
      <c r="E1560" s="45">
        <v>70</v>
      </c>
      <c r="F1560" s="67"/>
      <c r="G1560" s="56"/>
      <c r="H1560" s="58">
        <v>219.26</v>
      </c>
      <c r="I1560" s="68">
        <v>70</v>
      </c>
      <c r="J1560" s="58">
        <v>219.26</v>
      </c>
    </row>
    <row r="1561" spans="1:21" ht="14.25">
      <c r="A1561" s="69"/>
      <c r="B1561" s="70"/>
      <c r="C1561" s="70" t="s">
        <v>93</v>
      </c>
      <c r="D1561" s="71" t="s">
        <v>94</v>
      </c>
      <c r="E1561" s="72">
        <v>3.52</v>
      </c>
      <c r="F1561" s="73"/>
      <c r="G1561" s="74" t="s">
        <v>451</v>
      </c>
      <c r="H1561" s="75">
        <v>31.574399999999997</v>
      </c>
      <c r="I1561" s="76"/>
      <c r="J1561" s="75"/>
    </row>
    <row r="1562" spans="1:21" ht="15">
      <c r="C1562" s="77" t="s">
        <v>95</v>
      </c>
      <c r="G1562" s="263">
        <v>1649.8899999999976</v>
      </c>
      <c r="H1562" s="263"/>
      <c r="I1562" s="263">
        <v>1649.8899999999994</v>
      </c>
      <c r="J1562" s="263"/>
      <c r="O1562" s="79">
        <v>1649.8899999999976</v>
      </c>
      <c r="P1562" s="79">
        <v>1649.8899999999994</v>
      </c>
    </row>
    <row r="1563" spans="1:21" ht="57">
      <c r="A1563" s="64" t="s">
        <v>1474</v>
      </c>
      <c r="B1563" s="65" t="s">
        <v>1475</v>
      </c>
      <c r="C1563" s="65" t="s">
        <v>1476</v>
      </c>
      <c r="D1563" s="66" t="s">
        <v>687</v>
      </c>
      <c r="E1563" s="45">
        <v>11</v>
      </c>
      <c r="F1563" s="67">
        <v>12.44</v>
      </c>
      <c r="G1563" s="56" t="s">
        <v>98</v>
      </c>
      <c r="H1563" s="58">
        <v>136.84</v>
      </c>
      <c r="I1563" s="68">
        <v>1</v>
      </c>
      <c r="J1563" s="58">
        <v>136.84</v>
      </c>
      <c r="R1563" s="47">
        <v>0</v>
      </c>
      <c r="S1563" s="47">
        <v>0</v>
      </c>
      <c r="T1563" s="47">
        <v>0</v>
      </c>
      <c r="U1563" s="47">
        <v>0</v>
      </c>
    </row>
    <row r="1564" spans="1:21">
      <c r="A1564" s="81"/>
      <c r="B1564" s="81"/>
      <c r="C1564" s="82" t="s">
        <v>1477</v>
      </c>
      <c r="D1564" s="81"/>
      <c r="E1564" s="81"/>
      <c r="F1564" s="81"/>
      <c r="G1564" s="81"/>
      <c r="H1564" s="81"/>
      <c r="I1564" s="81"/>
      <c r="J1564" s="81"/>
    </row>
    <row r="1565" spans="1:21" ht="15">
      <c r="C1565" s="77" t="s">
        <v>95</v>
      </c>
      <c r="G1565" s="263">
        <v>136.84</v>
      </c>
      <c r="H1565" s="263"/>
      <c r="I1565" s="263">
        <v>136.84</v>
      </c>
      <c r="J1565" s="263"/>
      <c r="O1565" s="47">
        <v>136.84</v>
      </c>
      <c r="P1565" s="47">
        <v>136.84</v>
      </c>
    </row>
    <row r="1566" spans="1:21" ht="57">
      <c r="A1566" s="64" t="s">
        <v>1478</v>
      </c>
      <c r="B1566" s="65" t="s">
        <v>1479</v>
      </c>
      <c r="C1566" s="65" t="s">
        <v>1480</v>
      </c>
      <c r="D1566" s="66" t="s">
        <v>687</v>
      </c>
      <c r="E1566" s="45">
        <v>60.5</v>
      </c>
      <c r="F1566" s="67">
        <v>19.690000000000001</v>
      </c>
      <c r="G1566" s="56" t="s">
        <v>98</v>
      </c>
      <c r="H1566" s="58">
        <v>1191.25</v>
      </c>
      <c r="I1566" s="68">
        <v>1</v>
      </c>
      <c r="J1566" s="58">
        <v>1191.25</v>
      </c>
      <c r="R1566" s="47">
        <v>0</v>
      </c>
      <c r="S1566" s="47">
        <v>0</v>
      </c>
      <c r="T1566" s="47">
        <v>0</v>
      </c>
      <c r="U1566" s="47">
        <v>0</v>
      </c>
    </row>
    <row r="1567" spans="1:21">
      <c r="A1567" s="81"/>
      <c r="B1567" s="81"/>
      <c r="C1567" s="82" t="s">
        <v>1481</v>
      </c>
      <c r="D1567" s="81"/>
      <c r="E1567" s="81"/>
      <c r="F1567" s="81"/>
      <c r="G1567" s="81"/>
      <c r="H1567" s="81"/>
      <c r="I1567" s="81"/>
      <c r="J1567" s="81"/>
    </row>
    <row r="1568" spans="1:21" ht="15">
      <c r="C1568" s="77" t="s">
        <v>95</v>
      </c>
      <c r="G1568" s="263">
        <v>1191.25</v>
      </c>
      <c r="H1568" s="263"/>
      <c r="I1568" s="263">
        <v>1191.25</v>
      </c>
      <c r="J1568" s="263"/>
      <c r="O1568" s="47">
        <v>1191.25</v>
      </c>
      <c r="P1568" s="47">
        <v>1191.25</v>
      </c>
    </row>
    <row r="1569" spans="1:32" ht="71.25">
      <c r="A1569" s="64" t="s">
        <v>1482</v>
      </c>
      <c r="B1569" s="65" t="s">
        <v>1483</v>
      </c>
      <c r="C1569" s="65" t="s">
        <v>1484</v>
      </c>
      <c r="D1569" s="66" t="s">
        <v>495</v>
      </c>
      <c r="E1569" s="45">
        <v>0.2</v>
      </c>
      <c r="F1569" s="67"/>
      <c r="G1569" s="56"/>
      <c r="H1569" s="58"/>
      <c r="I1569" s="68" t="s">
        <v>98</v>
      </c>
      <c r="J1569" s="58"/>
      <c r="R1569" s="47">
        <v>8.66</v>
      </c>
      <c r="S1569" s="47">
        <v>8.66</v>
      </c>
      <c r="T1569" s="47">
        <v>6.73</v>
      </c>
      <c r="U1569" s="47">
        <v>6.73</v>
      </c>
    </row>
    <row r="1570" spans="1:32" ht="14.25">
      <c r="A1570" s="64"/>
      <c r="B1570" s="65"/>
      <c r="C1570" s="65" t="s">
        <v>88</v>
      </c>
      <c r="D1570" s="66"/>
      <c r="E1570" s="45"/>
      <c r="F1570" s="67">
        <v>34.74</v>
      </c>
      <c r="G1570" s="56" t="s">
        <v>451</v>
      </c>
      <c r="H1570" s="58">
        <v>9.59</v>
      </c>
      <c r="I1570" s="68">
        <v>1</v>
      </c>
      <c r="J1570" s="58">
        <v>9.59</v>
      </c>
      <c r="Q1570" s="47">
        <v>9.59</v>
      </c>
    </row>
    <row r="1571" spans="1:32" ht="14.25">
      <c r="A1571" s="64"/>
      <c r="B1571" s="65"/>
      <c r="C1571" s="65" t="s">
        <v>89</v>
      </c>
      <c r="D1571" s="66"/>
      <c r="E1571" s="45"/>
      <c r="F1571" s="67">
        <v>6.22</v>
      </c>
      <c r="G1571" s="56" t="s">
        <v>452</v>
      </c>
      <c r="H1571" s="58">
        <v>1.87</v>
      </c>
      <c r="I1571" s="68">
        <v>1</v>
      </c>
      <c r="J1571" s="58">
        <v>1.87</v>
      </c>
    </row>
    <row r="1572" spans="1:32" ht="14.25">
      <c r="A1572" s="64"/>
      <c r="B1572" s="65"/>
      <c r="C1572" s="65" t="s">
        <v>96</v>
      </c>
      <c r="D1572" s="66"/>
      <c r="E1572" s="45"/>
      <c r="F1572" s="67">
        <v>0.1</v>
      </c>
      <c r="G1572" s="56" t="s">
        <v>452</v>
      </c>
      <c r="H1572" s="80">
        <v>0.03</v>
      </c>
      <c r="I1572" s="68">
        <v>1</v>
      </c>
      <c r="J1572" s="80">
        <v>0.03</v>
      </c>
      <c r="Q1572" s="47">
        <v>0.03</v>
      </c>
    </row>
    <row r="1573" spans="1:32" ht="14.25">
      <c r="A1573" s="64"/>
      <c r="B1573" s="65"/>
      <c r="C1573" s="65" t="s">
        <v>97</v>
      </c>
      <c r="D1573" s="66"/>
      <c r="E1573" s="45"/>
      <c r="F1573" s="67">
        <v>281.27999999999997</v>
      </c>
      <c r="G1573" s="56" t="s">
        <v>98</v>
      </c>
      <c r="H1573" s="58">
        <v>56.26</v>
      </c>
      <c r="I1573" s="68">
        <v>1</v>
      </c>
      <c r="J1573" s="58">
        <v>56.26</v>
      </c>
    </row>
    <row r="1574" spans="1:32" ht="14.25">
      <c r="A1574" s="64"/>
      <c r="B1574" s="65"/>
      <c r="C1574" s="65" t="s">
        <v>90</v>
      </c>
      <c r="D1574" s="66" t="s">
        <v>91</v>
      </c>
      <c r="E1574" s="45">
        <v>90</v>
      </c>
      <c r="F1574" s="67"/>
      <c r="G1574" s="56"/>
      <c r="H1574" s="58">
        <v>8.66</v>
      </c>
      <c r="I1574" s="68">
        <v>90</v>
      </c>
      <c r="J1574" s="58">
        <v>8.66</v>
      </c>
    </row>
    <row r="1575" spans="1:32" ht="14.25">
      <c r="A1575" s="64"/>
      <c r="B1575" s="65"/>
      <c r="C1575" s="65" t="s">
        <v>92</v>
      </c>
      <c r="D1575" s="66" t="s">
        <v>91</v>
      </c>
      <c r="E1575" s="45">
        <v>70</v>
      </c>
      <c r="F1575" s="67"/>
      <c r="G1575" s="56"/>
      <c r="H1575" s="58">
        <v>6.73</v>
      </c>
      <c r="I1575" s="68">
        <v>70</v>
      </c>
      <c r="J1575" s="58">
        <v>6.73</v>
      </c>
    </row>
    <row r="1576" spans="1:32" ht="14.25">
      <c r="A1576" s="69"/>
      <c r="B1576" s="70"/>
      <c r="C1576" s="70" t="s">
        <v>93</v>
      </c>
      <c r="D1576" s="71" t="s">
        <v>94</v>
      </c>
      <c r="E1576" s="72">
        <v>3.83</v>
      </c>
      <c r="F1576" s="73"/>
      <c r="G1576" s="74" t="s">
        <v>451</v>
      </c>
      <c r="H1576" s="75">
        <v>1.0570799999999998</v>
      </c>
      <c r="I1576" s="76"/>
      <c r="J1576" s="75"/>
    </row>
    <row r="1577" spans="1:32" ht="15">
      <c r="C1577" s="77" t="s">
        <v>95</v>
      </c>
      <c r="G1577" s="263">
        <v>83.11</v>
      </c>
      <c r="H1577" s="263"/>
      <c r="I1577" s="263">
        <v>83.11</v>
      </c>
      <c r="J1577" s="263"/>
      <c r="O1577" s="79">
        <v>83.11</v>
      </c>
      <c r="P1577" s="79">
        <v>83.11</v>
      </c>
    </row>
    <row r="1579" spans="1:32" ht="15">
      <c r="A1579" s="261" t="s">
        <v>1485</v>
      </c>
      <c r="B1579" s="261"/>
      <c r="C1579" s="261"/>
      <c r="D1579" s="261"/>
      <c r="E1579" s="261"/>
      <c r="F1579" s="261"/>
      <c r="G1579" s="263">
        <v>8836.1899999999969</v>
      </c>
      <c r="H1579" s="263"/>
      <c r="I1579" s="263">
        <v>8836.1899999999987</v>
      </c>
      <c r="J1579" s="263"/>
      <c r="AF1579" s="85" t="s">
        <v>1485</v>
      </c>
    </row>
    <row r="1583" spans="1:32" ht="15">
      <c r="A1583" s="261" t="s">
        <v>1486</v>
      </c>
      <c r="B1583" s="261"/>
      <c r="C1583" s="261"/>
      <c r="D1583" s="261"/>
      <c r="E1583" s="261"/>
      <c r="F1583" s="261"/>
      <c r="G1583" s="263">
        <v>35945.709999999992</v>
      </c>
      <c r="H1583" s="263"/>
      <c r="I1583" s="263">
        <v>35945.709999999992</v>
      </c>
      <c r="J1583" s="263"/>
      <c r="AF1583" s="85" t="s">
        <v>1486</v>
      </c>
    </row>
    <row r="1587" spans="1:34" ht="15" customHeight="1">
      <c r="A1587" s="261" t="s">
        <v>1487</v>
      </c>
      <c r="B1587" s="261"/>
      <c r="C1587" s="261"/>
      <c r="D1587" s="261"/>
      <c r="E1587" s="261"/>
      <c r="F1587" s="261"/>
      <c r="G1587" s="263">
        <v>1810394.3900000001</v>
      </c>
      <c r="H1587" s="263"/>
      <c r="I1587" s="263">
        <v>1810394.3900000001</v>
      </c>
      <c r="J1587" s="263"/>
      <c r="AF1587" s="85" t="s">
        <v>1488</v>
      </c>
    </row>
    <row r="1589" spans="1:34" ht="14.25">
      <c r="C1589" s="260" t="s">
        <v>148</v>
      </c>
      <c r="D1589" s="260"/>
      <c r="E1589" s="260"/>
      <c r="F1589" s="260"/>
      <c r="G1589" s="260"/>
      <c r="H1589" s="260"/>
      <c r="I1589" s="262">
        <v>1294468.8999999999</v>
      </c>
      <c r="J1589" s="262"/>
      <c r="AH1589" s="84" t="s">
        <v>148</v>
      </c>
    </row>
    <row r="1590" spans="1:34" ht="14.25">
      <c r="C1590" s="260" t="s">
        <v>149</v>
      </c>
      <c r="D1590" s="260"/>
      <c r="E1590" s="260"/>
      <c r="F1590" s="260"/>
      <c r="G1590" s="260"/>
      <c r="H1590" s="260"/>
      <c r="I1590" s="262">
        <v>493027.9</v>
      </c>
      <c r="J1590" s="262"/>
      <c r="AH1590" s="84" t="s">
        <v>149</v>
      </c>
    </row>
    <row r="1591" spans="1:34" ht="14.25">
      <c r="C1591" s="260" t="s">
        <v>150</v>
      </c>
      <c r="D1591" s="260"/>
      <c r="E1591" s="260"/>
      <c r="F1591" s="260"/>
      <c r="G1591" s="260"/>
      <c r="H1591" s="260"/>
      <c r="I1591" s="262">
        <v>22897.59</v>
      </c>
      <c r="J1591" s="262"/>
      <c r="AH1591" s="84" t="s">
        <v>150</v>
      </c>
    </row>
    <row r="1592" spans="1:34" ht="14.25">
      <c r="C1592" s="260" t="s">
        <v>151</v>
      </c>
      <c r="D1592" s="260"/>
      <c r="E1592" s="260"/>
      <c r="F1592" s="260"/>
      <c r="G1592" s="260"/>
      <c r="H1592" s="260"/>
      <c r="I1592" s="262"/>
      <c r="J1592" s="262"/>
      <c r="AH1592" s="84" t="s">
        <v>151</v>
      </c>
    </row>
    <row r="1593" spans="1:34" ht="14.25">
      <c r="C1593" s="260" t="s">
        <v>152</v>
      </c>
      <c r="D1593" s="260"/>
      <c r="E1593" s="260"/>
      <c r="F1593" s="260"/>
      <c r="G1593" s="260"/>
      <c r="H1593" s="260"/>
      <c r="I1593" s="262">
        <v>1810394.39</v>
      </c>
      <c r="J1593" s="262"/>
      <c r="AH1593" s="84" t="s">
        <v>152</v>
      </c>
    </row>
    <row r="1594" spans="1:34" ht="14.25">
      <c r="C1594" s="56"/>
      <c r="D1594" s="56"/>
      <c r="E1594" s="56"/>
      <c r="F1594" s="56"/>
      <c r="G1594" s="56"/>
      <c r="H1594" s="56"/>
      <c r="I1594" s="86"/>
      <c r="J1594" s="86"/>
      <c r="AH1594" s="84"/>
    </row>
    <row r="1595" spans="1:34" ht="30">
      <c r="C1595" s="85" t="s">
        <v>299</v>
      </c>
      <c r="D1595" s="56"/>
      <c r="E1595" s="56"/>
      <c r="F1595" s="56"/>
      <c r="G1595" s="56"/>
      <c r="H1595" s="56"/>
      <c r="I1595" s="86"/>
      <c r="J1595" s="86"/>
      <c r="AH1595" s="84"/>
    </row>
    <row r="1596" spans="1:34" ht="14.25">
      <c r="C1596" s="260" t="s">
        <v>300</v>
      </c>
      <c r="D1596" s="260"/>
      <c r="E1596" s="260"/>
      <c r="F1596" s="260"/>
      <c r="G1596" s="260"/>
      <c r="H1596" s="260"/>
      <c r="I1596" s="86"/>
      <c r="J1596" s="86">
        <v>4634198.66</v>
      </c>
      <c r="AH1596" s="84"/>
    </row>
    <row r="1597" spans="1:34" ht="14.25">
      <c r="C1597" s="260" t="s">
        <v>301</v>
      </c>
      <c r="D1597" s="260"/>
      <c r="E1597" s="260"/>
      <c r="F1597" s="260"/>
      <c r="G1597" s="260"/>
      <c r="H1597" s="260"/>
      <c r="I1597" s="86"/>
      <c r="J1597" s="86">
        <v>3500498.09</v>
      </c>
      <c r="AH1597" s="84"/>
    </row>
    <row r="1598" spans="1:34" ht="14.25">
      <c r="C1598" s="260" t="s">
        <v>302</v>
      </c>
      <c r="D1598" s="260"/>
      <c r="E1598" s="260"/>
      <c r="F1598" s="260"/>
      <c r="G1598" s="260"/>
      <c r="H1598" s="260"/>
      <c r="I1598" s="86"/>
      <c r="J1598" s="86">
        <v>162572.89000000001</v>
      </c>
      <c r="AH1598" s="84"/>
    </row>
    <row r="1599" spans="1:34" ht="14.25">
      <c r="C1599" s="260" t="s">
        <v>303</v>
      </c>
      <c r="D1599" s="260"/>
      <c r="E1599" s="260"/>
      <c r="F1599" s="260"/>
      <c r="G1599" s="260"/>
      <c r="H1599" s="260"/>
      <c r="I1599" s="86"/>
      <c r="J1599" s="86">
        <v>0</v>
      </c>
      <c r="AH1599" s="84"/>
    </row>
    <row r="1600" spans="1:34" ht="15">
      <c r="C1600" s="261" t="s">
        <v>152</v>
      </c>
      <c r="D1600" s="261"/>
      <c r="E1600" s="261"/>
      <c r="F1600" s="261"/>
      <c r="G1600" s="261"/>
      <c r="H1600" s="261"/>
      <c r="I1600" s="78"/>
      <c r="J1600" s="78">
        <v>8297269.6399999997</v>
      </c>
      <c r="AH1600" s="84"/>
    </row>
    <row r="1603" spans="1:10" ht="14.25">
      <c r="A1603" s="258" t="s">
        <v>153</v>
      </c>
      <c r="B1603" s="258"/>
      <c r="C1603" s="87" t="s">
        <v>1</v>
      </c>
      <c r="D1603" s="87"/>
      <c r="E1603" s="87"/>
      <c r="F1603" s="87"/>
      <c r="G1603" s="87"/>
      <c r="H1603" s="49" t="s">
        <v>1</v>
      </c>
      <c r="I1603" s="49"/>
      <c r="J1603" s="49"/>
    </row>
    <row r="1604" spans="1:10" ht="14.25">
      <c r="A1604" s="49"/>
      <c r="B1604" s="49"/>
      <c r="C1604" s="259" t="s">
        <v>62</v>
      </c>
      <c r="D1604" s="259"/>
      <c r="E1604" s="259"/>
      <c r="F1604" s="259"/>
      <c r="G1604" s="259"/>
      <c r="H1604" s="49"/>
      <c r="I1604" s="49"/>
      <c r="J1604" s="49"/>
    </row>
    <row r="1605" spans="1:10" ht="14.25">
      <c r="A1605" s="49"/>
      <c r="B1605" s="49"/>
      <c r="C1605" s="49"/>
      <c r="D1605" s="49"/>
      <c r="E1605" s="49"/>
      <c r="F1605" s="49"/>
      <c r="G1605" s="49"/>
      <c r="H1605" s="49"/>
      <c r="I1605" s="49"/>
      <c r="J1605" s="49"/>
    </row>
    <row r="1606" spans="1:10" ht="14.25">
      <c r="A1606" s="258" t="s">
        <v>154</v>
      </c>
      <c r="B1606" s="258"/>
      <c r="C1606" s="87" t="s">
        <v>1</v>
      </c>
      <c r="D1606" s="87"/>
      <c r="E1606" s="87"/>
      <c r="F1606" s="87"/>
      <c r="G1606" s="87"/>
      <c r="H1606" s="49" t="s">
        <v>1</v>
      </c>
      <c r="I1606" s="49"/>
      <c r="J1606" s="49"/>
    </row>
    <row r="1607" spans="1:10" ht="14.25">
      <c r="A1607" s="49"/>
      <c r="B1607" s="49"/>
      <c r="C1607" s="259" t="s">
        <v>62</v>
      </c>
      <c r="D1607" s="259"/>
      <c r="E1607" s="259"/>
      <c r="F1607" s="259"/>
      <c r="G1607" s="259"/>
      <c r="H1607" s="49"/>
      <c r="I1607" s="49"/>
      <c r="J1607" s="49"/>
    </row>
  </sheetData>
  <mergeCells count="676">
    <mergeCell ref="B3:E3"/>
    <mergeCell ref="G3:J3"/>
    <mergeCell ref="B4:E4"/>
    <mergeCell ref="G4:J4"/>
    <mergeCell ref="B6:E6"/>
    <mergeCell ref="G6:J6"/>
    <mergeCell ref="C1589:H1589"/>
    <mergeCell ref="I1589:J1589"/>
    <mergeCell ref="C1590:H1590"/>
    <mergeCell ref="I1590:J1590"/>
    <mergeCell ref="A16:J16"/>
    <mergeCell ref="A18:J18"/>
    <mergeCell ref="A19:J19"/>
    <mergeCell ref="A21:J21"/>
    <mergeCell ref="E25:G25"/>
    <mergeCell ref="E26:G26"/>
    <mergeCell ref="B7:E7"/>
    <mergeCell ref="G7:J7"/>
    <mergeCell ref="A10:J10"/>
    <mergeCell ref="A11:J11"/>
    <mergeCell ref="A13:J13"/>
    <mergeCell ref="A14:J14"/>
    <mergeCell ref="G48:H48"/>
    <mergeCell ref="I48:J48"/>
    <mergeCell ref="G57:H57"/>
    <mergeCell ref="I57:J57"/>
    <mergeCell ref="G59:H59"/>
    <mergeCell ref="I59:J59"/>
    <mergeCell ref="E27:G27"/>
    <mergeCell ref="A33:J33"/>
    <mergeCell ref="A35:J35"/>
    <mergeCell ref="A37:J37"/>
    <mergeCell ref="G46:H46"/>
    <mergeCell ref="I46:J46"/>
    <mergeCell ref="G81:H81"/>
    <mergeCell ref="I81:J81"/>
    <mergeCell ref="G90:H90"/>
    <mergeCell ref="I90:J90"/>
    <mergeCell ref="G93:H93"/>
    <mergeCell ref="I93:J93"/>
    <mergeCell ref="G67:H67"/>
    <mergeCell ref="I67:J67"/>
    <mergeCell ref="G69:H69"/>
    <mergeCell ref="I69:J69"/>
    <mergeCell ref="G71:H71"/>
    <mergeCell ref="I71:J71"/>
    <mergeCell ref="G109:H109"/>
    <mergeCell ref="I109:J109"/>
    <mergeCell ref="G111:H111"/>
    <mergeCell ref="I111:J111"/>
    <mergeCell ref="G120:H120"/>
    <mergeCell ref="I120:J120"/>
    <mergeCell ref="G95:H95"/>
    <mergeCell ref="I95:J95"/>
    <mergeCell ref="G97:H97"/>
    <mergeCell ref="I97:J97"/>
    <mergeCell ref="G106:H106"/>
    <mergeCell ref="I106:J106"/>
    <mergeCell ref="G137:H137"/>
    <mergeCell ref="I137:J137"/>
    <mergeCell ref="G139:H139"/>
    <mergeCell ref="I139:J139"/>
    <mergeCell ref="G148:H148"/>
    <mergeCell ref="I148:J148"/>
    <mergeCell ref="G123:H123"/>
    <mergeCell ref="I123:J123"/>
    <mergeCell ref="G125:H125"/>
    <mergeCell ref="I125:J125"/>
    <mergeCell ref="G134:H134"/>
    <mergeCell ref="I134:J134"/>
    <mergeCell ref="G164:H164"/>
    <mergeCell ref="I164:J164"/>
    <mergeCell ref="G167:H167"/>
    <mergeCell ref="I167:J167"/>
    <mergeCell ref="G169:H169"/>
    <mergeCell ref="I169:J169"/>
    <mergeCell ref="G151:H151"/>
    <mergeCell ref="I151:J151"/>
    <mergeCell ref="G153:H153"/>
    <mergeCell ref="I153:J153"/>
    <mergeCell ref="G155:H155"/>
    <mergeCell ref="I155:J155"/>
    <mergeCell ref="G185:H185"/>
    <mergeCell ref="I185:J185"/>
    <mergeCell ref="G194:H194"/>
    <mergeCell ref="I194:J194"/>
    <mergeCell ref="G197:H197"/>
    <mergeCell ref="I197:J197"/>
    <mergeCell ref="G171:H171"/>
    <mergeCell ref="I171:J171"/>
    <mergeCell ref="G180:H180"/>
    <mergeCell ref="I180:J180"/>
    <mergeCell ref="G183:H183"/>
    <mergeCell ref="I183:J183"/>
    <mergeCell ref="G213:H213"/>
    <mergeCell ref="I213:J213"/>
    <mergeCell ref="G223:H223"/>
    <mergeCell ref="I223:J223"/>
    <mergeCell ref="G225:H225"/>
    <mergeCell ref="I225:J225"/>
    <mergeCell ref="G199:H199"/>
    <mergeCell ref="I199:J199"/>
    <mergeCell ref="G208:H208"/>
    <mergeCell ref="I208:J208"/>
    <mergeCell ref="G211:H211"/>
    <mergeCell ref="I211:J211"/>
    <mergeCell ref="G245:H245"/>
    <mergeCell ref="I245:J245"/>
    <mergeCell ref="G247:H247"/>
    <mergeCell ref="I247:J247"/>
    <mergeCell ref="G249:H249"/>
    <mergeCell ref="I249:J249"/>
    <mergeCell ref="G227:H227"/>
    <mergeCell ref="I227:J227"/>
    <mergeCell ref="G235:H235"/>
    <mergeCell ref="I235:J235"/>
    <mergeCell ref="G237:H237"/>
    <mergeCell ref="I237:J237"/>
    <mergeCell ref="G264:H264"/>
    <mergeCell ref="I264:J264"/>
    <mergeCell ref="G266:H266"/>
    <mergeCell ref="I266:J266"/>
    <mergeCell ref="G268:H268"/>
    <mergeCell ref="I268:J268"/>
    <mergeCell ref="G251:H251"/>
    <mergeCell ref="I251:J251"/>
    <mergeCell ref="G253:H253"/>
    <mergeCell ref="I253:J253"/>
    <mergeCell ref="G262:H262"/>
    <mergeCell ref="I262:J262"/>
    <mergeCell ref="G290:H290"/>
    <mergeCell ref="I290:J290"/>
    <mergeCell ref="G292:H292"/>
    <mergeCell ref="I292:J292"/>
    <mergeCell ref="A294:F294"/>
    <mergeCell ref="G294:H294"/>
    <mergeCell ref="I294:J294"/>
    <mergeCell ref="G270:H270"/>
    <mergeCell ref="I270:J270"/>
    <mergeCell ref="G278:H278"/>
    <mergeCell ref="I278:J278"/>
    <mergeCell ref="G280:H280"/>
    <mergeCell ref="I280:J280"/>
    <mergeCell ref="G319:H319"/>
    <mergeCell ref="I319:J319"/>
    <mergeCell ref="G327:H327"/>
    <mergeCell ref="I327:J327"/>
    <mergeCell ref="G329:H329"/>
    <mergeCell ref="I329:J329"/>
    <mergeCell ref="A298:J298"/>
    <mergeCell ref="G307:H307"/>
    <mergeCell ref="I307:J307"/>
    <mergeCell ref="G309:H309"/>
    <mergeCell ref="I309:J309"/>
    <mergeCell ref="G317:H317"/>
    <mergeCell ref="I317:J317"/>
    <mergeCell ref="G358:H358"/>
    <mergeCell ref="I358:J358"/>
    <mergeCell ref="G361:H361"/>
    <mergeCell ref="I361:J361"/>
    <mergeCell ref="G363:H363"/>
    <mergeCell ref="I363:J363"/>
    <mergeCell ref="G337:H337"/>
    <mergeCell ref="I337:J337"/>
    <mergeCell ref="G339:H339"/>
    <mergeCell ref="I339:J339"/>
    <mergeCell ref="G349:H349"/>
    <mergeCell ref="I349:J349"/>
    <mergeCell ref="G379:H379"/>
    <mergeCell ref="I379:J379"/>
    <mergeCell ref="G388:H388"/>
    <mergeCell ref="I388:J388"/>
    <mergeCell ref="G390:H390"/>
    <mergeCell ref="I390:J390"/>
    <mergeCell ref="G365:H365"/>
    <mergeCell ref="I365:J365"/>
    <mergeCell ref="G374:H374"/>
    <mergeCell ref="I374:J374"/>
    <mergeCell ref="G377:H377"/>
    <mergeCell ref="I377:J377"/>
    <mergeCell ref="G410:H410"/>
    <mergeCell ref="I410:J410"/>
    <mergeCell ref="G418:H418"/>
    <mergeCell ref="I418:J418"/>
    <mergeCell ref="G420:H420"/>
    <mergeCell ref="I420:J420"/>
    <mergeCell ref="G398:H398"/>
    <mergeCell ref="I398:J398"/>
    <mergeCell ref="G400:H400"/>
    <mergeCell ref="I400:J400"/>
    <mergeCell ref="G408:H408"/>
    <mergeCell ref="I408:J408"/>
    <mergeCell ref="G443:H443"/>
    <mergeCell ref="I443:J443"/>
    <mergeCell ref="A445:F445"/>
    <mergeCell ref="G445:H445"/>
    <mergeCell ref="I445:J445"/>
    <mergeCell ref="A449:J449"/>
    <mergeCell ref="G429:H429"/>
    <mergeCell ref="I429:J429"/>
    <mergeCell ref="G431:H431"/>
    <mergeCell ref="I431:J431"/>
    <mergeCell ref="G441:H441"/>
    <mergeCell ref="I441:J441"/>
    <mergeCell ref="G471:H471"/>
    <mergeCell ref="I471:J471"/>
    <mergeCell ref="G480:H480"/>
    <mergeCell ref="I480:J480"/>
    <mergeCell ref="G482:H482"/>
    <mergeCell ref="I482:J482"/>
    <mergeCell ref="G458:H458"/>
    <mergeCell ref="I458:J458"/>
    <mergeCell ref="G460:H460"/>
    <mergeCell ref="I460:J460"/>
    <mergeCell ref="G469:H469"/>
    <mergeCell ref="I469:J469"/>
    <mergeCell ref="G503:H503"/>
    <mergeCell ref="I503:J503"/>
    <mergeCell ref="G512:H512"/>
    <mergeCell ref="I512:J512"/>
    <mergeCell ref="G514:H514"/>
    <mergeCell ref="I514:J514"/>
    <mergeCell ref="G490:H490"/>
    <mergeCell ref="I490:J490"/>
    <mergeCell ref="G492:H492"/>
    <mergeCell ref="I492:J492"/>
    <mergeCell ref="G501:H501"/>
    <mergeCell ref="I501:J501"/>
    <mergeCell ref="G543:H543"/>
    <mergeCell ref="I543:J543"/>
    <mergeCell ref="G545:H545"/>
    <mergeCell ref="I545:J545"/>
    <mergeCell ref="G548:H548"/>
    <mergeCell ref="I548:J548"/>
    <mergeCell ref="G522:H522"/>
    <mergeCell ref="I522:J522"/>
    <mergeCell ref="G524:H524"/>
    <mergeCell ref="I524:J524"/>
    <mergeCell ref="G534:H534"/>
    <mergeCell ref="I534:J534"/>
    <mergeCell ref="G571:H571"/>
    <mergeCell ref="I571:J571"/>
    <mergeCell ref="G573:H573"/>
    <mergeCell ref="I573:J573"/>
    <mergeCell ref="G576:H576"/>
    <mergeCell ref="I576:J576"/>
    <mergeCell ref="G557:H557"/>
    <mergeCell ref="I557:J557"/>
    <mergeCell ref="G559:H559"/>
    <mergeCell ref="I559:J559"/>
    <mergeCell ref="G562:H562"/>
    <mergeCell ref="I562:J562"/>
    <mergeCell ref="G599:H599"/>
    <mergeCell ref="I599:J599"/>
    <mergeCell ref="G601:H601"/>
    <mergeCell ref="I601:J601"/>
    <mergeCell ref="G604:H604"/>
    <mergeCell ref="I604:J604"/>
    <mergeCell ref="G585:H585"/>
    <mergeCell ref="I585:J585"/>
    <mergeCell ref="G587:H587"/>
    <mergeCell ref="I587:J587"/>
    <mergeCell ref="G590:H590"/>
    <mergeCell ref="I590:J590"/>
    <mergeCell ref="G627:H627"/>
    <mergeCell ref="I627:J627"/>
    <mergeCell ref="G629:H629"/>
    <mergeCell ref="I629:J629"/>
    <mergeCell ref="G632:H632"/>
    <mergeCell ref="I632:J632"/>
    <mergeCell ref="G613:H613"/>
    <mergeCell ref="I613:J613"/>
    <mergeCell ref="G615:H615"/>
    <mergeCell ref="I615:J615"/>
    <mergeCell ref="G618:H618"/>
    <mergeCell ref="I618:J618"/>
    <mergeCell ref="G655:H655"/>
    <mergeCell ref="I655:J655"/>
    <mergeCell ref="G658:H658"/>
    <mergeCell ref="I658:J658"/>
    <mergeCell ref="G667:H667"/>
    <mergeCell ref="I667:J667"/>
    <mergeCell ref="G642:H642"/>
    <mergeCell ref="I642:J642"/>
    <mergeCell ref="G651:H651"/>
    <mergeCell ref="I651:J651"/>
    <mergeCell ref="G653:H653"/>
    <mergeCell ref="I653:J653"/>
    <mergeCell ref="G683:H683"/>
    <mergeCell ref="I683:J683"/>
    <mergeCell ref="G686:H686"/>
    <mergeCell ref="I686:J686"/>
    <mergeCell ref="G695:H695"/>
    <mergeCell ref="I695:J695"/>
    <mergeCell ref="G669:H669"/>
    <mergeCell ref="I669:J669"/>
    <mergeCell ref="G672:H672"/>
    <mergeCell ref="I672:J672"/>
    <mergeCell ref="G681:H681"/>
    <mergeCell ref="I681:J681"/>
    <mergeCell ref="G716:H716"/>
    <mergeCell ref="I716:J716"/>
    <mergeCell ref="G718:H718"/>
    <mergeCell ref="I718:J718"/>
    <mergeCell ref="G727:H727"/>
    <mergeCell ref="I727:J727"/>
    <mergeCell ref="G697:H697"/>
    <mergeCell ref="I697:J697"/>
    <mergeCell ref="G705:H705"/>
    <mergeCell ref="I705:J705"/>
    <mergeCell ref="G707:H707"/>
    <mergeCell ref="I707:J707"/>
    <mergeCell ref="G742:H742"/>
    <mergeCell ref="I742:J742"/>
    <mergeCell ref="G750:H750"/>
    <mergeCell ref="I750:J750"/>
    <mergeCell ref="G752:H752"/>
    <mergeCell ref="I752:J752"/>
    <mergeCell ref="G729:H729"/>
    <mergeCell ref="I729:J729"/>
    <mergeCell ref="G738:H738"/>
    <mergeCell ref="I738:J738"/>
    <mergeCell ref="G740:H740"/>
    <mergeCell ref="I740:J740"/>
    <mergeCell ref="A770:J770"/>
    <mergeCell ref="G779:H779"/>
    <mergeCell ref="I779:J779"/>
    <mergeCell ref="G781:H781"/>
    <mergeCell ref="I781:J781"/>
    <mergeCell ref="G789:H789"/>
    <mergeCell ref="I789:J789"/>
    <mergeCell ref="G762:H762"/>
    <mergeCell ref="I762:J762"/>
    <mergeCell ref="G764:H764"/>
    <mergeCell ref="I764:J764"/>
    <mergeCell ref="A766:F766"/>
    <mergeCell ref="G766:H766"/>
    <mergeCell ref="I766:J766"/>
    <mergeCell ref="G809:H809"/>
    <mergeCell ref="I809:J809"/>
    <mergeCell ref="G811:H811"/>
    <mergeCell ref="I811:J811"/>
    <mergeCell ref="G821:H821"/>
    <mergeCell ref="I821:J821"/>
    <mergeCell ref="G791:H791"/>
    <mergeCell ref="I791:J791"/>
    <mergeCell ref="G799:H799"/>
    <mergeCell ref="I799:J799"/>
    <mergeCell ref="G801:H801"/>
    <mergeCell ref="I801:J801"/>
    <mergeCell ref="G844:H844"/>
    <mergeCell ref="I844:J844"/>
    <mergeCell ref="G846:H846"/>
    <mergeCell ref="I846:J846"/>
    <mergeCell ref="G849:H849"/>
    <mergeCell ref="I849:J849"/>
    <mergeCell ref="G830:H830"/>
    <mergeCell ref="I830:J830"/>
    <mergeCell ref="G832:H832"/>
    <mergeCell ref="I832:J832"/>
    <mergeCell ref="G835:H835"/>
    <mergeCell ref="I835:J835"/>
    <mergeCell ref="G872:H872"/>
    <mergeCell ref="I872:J872"/>
    <mergeCell ref="G880:H880"/>
    <mergeCell ref="I880:J880"/>
    <mergeCell ref="G882:H882"/>
    <mergeCell ref="I882:J882"/>
    <mergeCell ref="G858:H858"/>
    <mergeCell ref="I858:J858"/>
    <mergeCell ref="G867:H867"/>
    <mergeCell ref="I867:J867"/>
    <mergeCell ref="G869:H869"/>
    <mergeCell ref="I869:J869"/>
    <mergeCell ref="G903:H903"/>
    <mergeCell ref="I903:J903"/>
    <mergeCell ref="G913:H913"/>
    <mergeCell ref="I913:J913"/>
    <mergeCell ref="G915:H915"/>
    <mergeCell ref="I915:J915"/>
    <mergeCell ref="G890:H890"/>
    <mergeCell ref="I890:J890"/>
    <mergeCell ref="G892:H892"/>
    <mergeCell ref="I892:J892"/>
    <mergeCell ref="G901:H901"/>
    <mergeCell ref="I901:J901"/>
    <mergeCell ref="G932:H932"/>
    <mergeCell ref="I932:J932"/>
    <mergeCell ref="G941:H941"/>
    <mergeCell ref="I941:J941"/>
    <mergeCell ref="G943:H943"/>
    <mergeCell ref="I943:J943"/>
    <mergeCell ref="A917:F917"/>
    <mergeCell ref="G917:H917"/>
    <mergeCell ref="I917:J917"/>
    <mergeCell ref="A921:J921"/>
    <mergeCell ref="G930:H930"/>
    <mergeCell ref="I930:J930"/>
    <mergeCell ref="G972:H972"/>
    <mergeCell ref="I972:J972"/>
    <mergeCell ref="G974:H974"/>
    <mergeCell ref="I974:J974"/>
    <mergeCell ref="G977:H977"/>
    <mergeCell ref="I977:J977"/>
    <mergeCell ref="G951:H951"/>
    <mergeCell ref="I951:J951"/>
    <mergeCell ref="G953:H953"/>
    <mergeCell ref="I953:J953"/>
    <mergeCell ref="G963:H963"/>
    <mergeCell ref="I963:J963"/>
    <mergeCell ref="G993:H993"/>
    <mergeCell ref="I993:J993"/>
    <mergeCell ref="G995:H995"/>
    <mergeCell ref="I995:J995"/>
    <mergeCell ref="G1004:H1004"/>
    <mergeCell ref="I1004:J1004"/>
    <mergeCell ref="G979:H979"/>
    <mergeCell ref="I979:J979"/>
    <mergeCell ref="G988:H988"/>
    <mergeCell ref="I988:J988"/>
    <mergeCell ref="G990:H990"/>
    <mergeCell ref="I990:J990"/>
    <mergeCell ref="G1020:H1020"/>
    <mergeCell ref="I1020:J1020"/>
    <mergeCell ref="G1023:H1023"/>
    <mergeCell ref="I1023:J1023"/>
    <mergeCell ref="G1025:H1025"/>
    <mergeCell ref="I1025:J1025"/>
    <mergeCell ref="G1006:H1006"/>
    <mergeCell ref="I1006:J1006"/>
    <mergeCell ref="G1009:H1009"/>
    <mergeCell ref="I1009:J1009"/>
    <mergeCell ref="G1018:H1018"/>
    <mergeCell ref="I1018:J1018"/>
    <mergeCell ref="G1048:H1048"/>
    <mergeCell ref="I1048:J1048"/>
    <mergeCell ref="G1050:H1050"/>
    <mergeCell ref="I1050:J1050"/>
    <mergeCell ref="G1053:H1053"/>
    <mergeCell ref="I1053:J1053"/>
    <mergeCell ref="G1034:H1034"/>
    <mergeCell ref="I1034:J1034"/>
    <mergeCell ref="G1036:H1036"/>
    <mergeCell ref="I1036:J1036"/>
    <mergeCell ref="G1039:H1039"/>
    <mergeCell ref="I1039:J1039"/>
    <mergeCell ref="G1077:H1077"/>
    <mergeCell ref="I1077:J1077"/>
    <mergeCell ref="G1079:H1079"/>
    <mergeCell ref="I1079:J1079"/>
    <mergeCell ref="G1082:H1082"/>
    <mergeCell ref="I1082:J1082"/>
    <mergeCell ref="G1063:H1063"/>
    <mergeCell ref="I1063:J1063"/>
    <mergeCell ref="G1065:H1065"/>
    <mergeCell ref="I1065:J1065"/>
    <mergeCell ref="G1068:H1068"/>
    <mergeCell ref="I1068:J1068"/>
    <mergeCell ref="G1105:H1105"/>
    <mergeCell ref="I1105:J1105"/>
    <mergeCell ref="G1107:H1107"/>
    <mergeCell ref="I1107:J1107"/>
    <mergeCell ref="G1115:H1115"/>
    <mergeCell ref="I1115:J1115"/>
    <mergeCell ref="G1092:H1092"/>
    <mergeCell ref="I1092:J1092"/>
    <mergeCell ref="G1094:H1094"/>
    <mergeCell ref="I1094:J1094"/>
    <mergeCell ref="G1096:H1096"/>
    <mergeCell ref="I1096:J1096"/>
    <mergeCell ref="G1136:H1136"/>
    <mergeCell ref="I1136:J1136"/>
    <mergeCell ref="G1138:H1138"/>
    <mergeCell ref="I1138:J1138"/>
    <mergeCell ref="G1140:H1140"/>
    <mergeCell ref="I1140:J1140"/>
    <mergeCell ref="G1117:H1117"/>
    <mergeCell ref="I1117:J1117"/>
    <mergeCell ref="G1126:H1126"/>
    <mergeCell ref="I1126:J1126"/>
    <mergeCell ref="G1128:H1128"/>
    <mergeCell ref="I1128:J1128"/>
    <mergeCell ref="G1155:H1155"/>
    <mergeCell ref="I1155:J1155"/>
    <mergeCell ref="G1164:H1164"/>
    <mergeCell ref="I1164:J1164"/>
    <mergeCell ref="G1166:H1166"/>
    <mergeCell ref="I1166:J1166"/>
    <mergeCell ref="G1142:H1142"/>
    <mergeCell ref="I1142:J1142"/>
    <mergeCell ref="G1144:H1144"/>
    <mergeCell ref="I1144:J1144"/>
    <mergeCell ref="G1153:H1153"/>
    <mergeCell ref="I1153:J1153"/>
    <mergeCell ref="A1183:F1183"/>
    <mergeCell ref="G1183:H1183"/>
    <mergeCell ref="I1183:J1183"/>
    <mergeCell ref="A1187:F1187"/>
    <mergeCell ref="G1187:H1187"/>
    <mergeCell ref="I1187:J1187"/>
    <mergeCell ref="G1177:H1177"/>
    <mergeCell ref="I1177:J1177"/>
    <mergeCell ref="G1179:H1179"/>
    <mergeCell ref="I1179:J1179"/>
    <mergeCell ref="G1181:H1181"/>
    <mergeCell ref="I1181:J1181"/>
    <mergeCell ref="G1215:H1215"/>
    <mergeCell ref="I1215:J1215"/>
    <mergeCell ref="G1217:H1217"/>
    <mergeCell ref="I1217:J1217"/>
    <mergeCell ref="G1219:H1219"/>
    <mergeCell ref="I1219:J1219"/>
    <mergeCell ref="A1191:J1191"/>
    <mergeCell ref="G1201:H1201"/>
    <mergeCell ref="I1201:J1201"/>
    <mergeCell ref="G1203:H1203"/>
    <mergeCell ref="I1203:J1203"/>
    <mergeCell ref="G1205:H1205"/>
    <mergeCell ref="I1205:J1205"/>
    <mergeCell ref="G1236:H1236"/>
    <mergeCell ref="I1236:J1236"/>
    <mergeCell ref="G1238:H1238"/>
    <mergeCell ref="I1238:J1238"/>
    <mergeCell ref="G1247:H1247"/>
    <mergeCell ref="I1247:J1247"/>
    <mergeCell ref="G1230:H1230"/>
    <mergeCell ref="I1230:J1230"/>
    <mergeCell ref="G1232:H1232"/>
    <mergeCell ref="I1232:J1232"/>
    <mergeCell ref="G1234:H1234"/>
    <mergeCell ref="I1234:J1234"/>
    <mergeCell ref="G1268:H1268"/>
    <mergeCell ref="I1268:J1268"/>
    <mergeCell ref="G1270:H1270"/>
    <mergeCell ref="I1270:J1270"/>
    <mergeCell ref="G1279:H1279"/>
    <mergeCell ref="I1279:J1279"/>
    <mergeCell ref="G1249:H1249"/>
    <mergeCell ref="I1249:J1249"/>
    <mergeCell ref="G1258:H1258"/>
    <mergeCell ref="I1258:J1258"/>
    <mergeCell ref="G1260:H1260"/>
    <mergeCell ref="I1260:J1260"/>
    <mergeCell ref="A1289:J1289"/>
    <mergeCell ref="G1298:H1298"/>
    <mergeCell ref="I1298:J1298"/>
    <mergeCell ref="G1306:H1306"/>
    <mergeCell ref="I1306:J1306"/>
    <mergeCell ref="G1308:H1308"/>
    <mergeCell ref="I1308:J1308"/>
    <mergeCell ref="G1281:H1281"/>
    <mergeCell ref="I1281:J1281"/>
    <mergeCell ref="A1283:F1283"/>
    <mergeCell ref="G1283:H1283"/>
    <mergeCell ref="I1283:J1283"/>
    <mergeCell ref="A1287:J1287"/>
    <mergeCell ref="G1330:H1330"/>
    <mergeCell ref="I1330:J1330"/>
    <mergeCell ref="G1337:H1337"/>
    <mergeCell ref="I1337:J1337"/>
    <mergeCell ref="G1344:H1344"/>
    <mergeCell ref="I1344:J1344"/>
    <mergeCell ref="G1317:H1317"/>
    <mergeCell ref="I1317:J1317"/>
    <mergeCell ref="G1319:H1319"/>
    <mergeCell ref="I1319:J1319"/>
    <mergeCell ref="G1328:H1328"/>
    <mergeCell ref="I1328:J1328"/>
    <mergeCell ref="G1366:H1366"/>
    <mergeCell ref="I1366:J1366"/>
    <mergeCell ref="G1376:H1376"/>
    <mergeCell ref="I1376:J1376"/>
    <mergeCell ref="G1378:H1378"/>
    <mergeCell ref="I1378:J1378"/>
    <mergeCell ref="G1353:H1353"/>
    <mergeCell ref="I1353:J1353"/>
    <mergeCell ref="G1355:H1355"/>
    <mergeCell ref="I1355:J1355"/>
    <mergeCell ref="G1364:H1364"/>
    <mergeCell ref="I1364:J1364"/>
    <mergeCell ref="A1396:J1396"/>
    <mergeCell ref="G1405:H1405"/>
    <mergeCell ref="I1405:J1405"/>
    <mergeCell ref="G1413:H1413"/>
    <mergeCell ref="I1413:J1413"/>
    <mergeCell ref="G1415:H1415"/>
    <mergeCell ref="I1415:J1415"/>
    <mergeCell ref="G1388:H1388"/>
    <mergeCell ref="I1388:J1388"/>
    <mergeCell ref="G1390:H1390"/>
    <mergeCell ref="I1390:J1390"/>
    <mergeCell ref="A1392:F1392"/>
    <mergeCell ref="G1392:H1392"/>
    <mergeCell ref="I1392:J1392"/>
    <mergeCell ref="G1435:H1435"/>
    <mergeCell ref="I1435:J1435"/>
    <mergeCell ref="G1442:H1442"/>
    <mergeCell ref="I1442:J1442"/>
    <mergeCell ref="G1449:H1449"/>
    <mergeCell ref="I1449:J1449"/>
    <mergeCell ref="G1423:H1423"/>
    <mergeCell ref="I1423:J1423"/>
    <mergeCell ref="G1425:H1425"/>
    <mergeCell ref="I1425:J1425"/>
    <mergeCell ref="G1433:H1433"/>
    <mergeCell ref="I1433:J1433"/>
    <mergeCell ref="G1469:H1469"/>
    <mergeCell ref="I1469:J1469"/>
    <mergeCell ref="G1479:H1479"/>
    <mergeCell ref="I1479:J1479"/>
    <mergeCell ref="G1481:H1481"/>
    <mergeCell ref="I1481:J1481"/>
    <mergeCell ref="G1457:H1457"/>
    <mergeCell ref="I1457:J1457"/>
    <mergeCell ref="G1459:H1459"/>
    <mergeCell ref="I1459:J1459"/>
    <mergeCell ref="G1467:H1467"/>
    <mergeCell ref="I1467:J1467"/>
    <mergeCell ref="A1499:J1499"/>
    <mergeCell ref="G1508:H1508"/>
    <mergeCell ref="I1508:J1508"/>
    <mergeCell ref="G1510:H1510"/>
    <mergeCell ref="I1510:J1510"/>
    <mergeCell ref="G1519:H1519"/>
    <mergeCell ref="I1519:J1519"/>
    <mergeCell ref="G1491:H1491"/>
    <mergeCell ref="I1491:J1491"/>
    <mergeCell ref="G1493:H1493"/>
    <mergeCell ref="I1493:J1493"/>
    <mergeCell ref="A1495:F1495"/>
    <mergeCell ref="G1495:H1495"/>
    <mergeCell ref="I1495:J1495"/>
    <mergeCell ref="G1541:H1541"/>
    <mergeCell ref="I1541:J1541"/>
    <mergeCell ref="G1550:H1550"/>
    <mergeCell ref="I1550:J1550"/>
    <mergeCell ref="G1552:H1552"/>
    <mergeCell ref="I1552:J1552"/>
    <mergeCell ref="G1521:H1521"/>
    <mergeCell ref="I1521:J1521"/>
    <mergeCell ref="G1530:H1530"/>
    <mergeCell ref="I1530:J1530"/>
    <mergeCell ref="G1539:H1539"/>
    <mergeCell ref="I1539:J1539"/>
    <mergeCell ref="G1577:H1577"/>
    <mergeCell ref="I1577:J1577"/>
    <mergeCell ref="A1579:F1579"/>
    <mergeCell ref="G1579:H1579"/>
    <mergeCell ref="I1579:J1579"/>
    <mergeCell ref="A1583:F1583"/>
    <mergeCell ref="G1583:H1583"/>
    <mergeCell ref="I1583:J1583"/>
    <mergeCell ref="G1562:H1562"/>
    <mergeCell ref="I1562:J1562"/>
    <mergeCell ref="G1565:H1565"/>
    <mergeCell ref="I1565:J1565"/>
    <mergeCell ref="G1568:H1568"/>
    <mergeCell ref="I1568:J1568"/>
    <mergeCell ref="A1587:F1587"/>
    <mergeCell ref="G1587:H1587"/>
    <mergeCell ref="I1587:J1587"/>
    <mergeCell ref="C1591:H1591"/>
    <mergeCell ref="I1591:J1591"/>
    <mergeCell ref="C1592:H1592"/>
    <mergeCell ref="I1592:J1592"/>
    <mergeCell ref="C1593:H1593"/>
    <mergeCell ref="I1593:J1593"/>
    <mergeCell ref="C1596:H1596"/>
    <mergeCell ref="C1597:H1597"/>
    <mergeCell ref="C1598:H1598"/>
    <mergeCell ref="C1599:H1599"/>
    <mergeCell ref="C1600:H1600"/>
    <mergeCell ref="A1603:B1603"/>
    <mergeCell ref="C1604:G1604"/>
    <mergeCell ref="A1606:B1606"/>
    <mergeCell ref="C1607:G1607"/>
  </mergeCells>
  <pageMargins left="0.4" right="0.2" top="0.2" bottom="0.4" header="0.2" footer="0.2"/>
  <pageSetup paperSize="9" scale="65" orientation="portrait" r:id="rId1"/>
  <headerFooter>
    <oddHeader>&amp;L&amp;8</oddHead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H283"/>
  <sheetViews>
    <sheetView topLeftCell="A44" workbookViewId="0">
      <selection activeCell="C39" sqref="C39"/>
    </sheetView>
  </sheetViews>
  <sheetFormatPr defaultRowHeight="12.75"/>
  <cols>
    <col min="1" max="1" width="5.7109375" style="47" customWidth="1"/>
    <col min="2" max="2" width="15.28515625" style="47" customWidth="1"/>
    <col min="3" max="3" width="40.7109375" style="47" customWidth="1"/>
    <col min="4" max="5" width="11.7109375" style="47" customWidth="1"/>
    <col min="6" max="10" width="12.7109375" style="47" customWidth="1"/>
    <col min="11" max="14" width="9.140625" style="47"/>
    <col min="15" max="30" width="0" style="47" hidden="1" customWidth="1"/>
    <col min="31" max="31" width="141.7109375" style="47" hidden="1" customWidth="1"/>
    <col min="32" max="32" width="93.7109375" style="47" hidden="1" customWidth="1"/>
    <col min="33" max="33" width="0" style="47" hidden="1" customWidth="1"/>
    <col min="34" max="34" width="101.7109375" style="47" hidden="1" customWidth="1"/>
    <col min="35" max="36" width="0" style="47" hidden="1" customWidth="1"/>
    <col min="37" max="256" width="9.140625" style="47"/>
    <col min="257" max="257" width="5.7109375" style="47" customWidth="1"/>
    <col min="258" max="258" width="11.7109375" style="47" customWidth="1"/>
    <col min="259" max="259" width="40.7109375" style="47" customWidth="1"/>
    <col min="260" max="261" width="11.7109375" style="47" customWidth="1"/>
    <col min="262" max="266" width="12.7109375" style="47" customWidth="1"/>
    <col min="267" max="270" width="9.140625" style="47"/>
    <col min="271" max="292" width="0" style="47" hidden="1" customWidth="1"/>
    <col min="293" max="512" width="9.140625" style="47"/>
    <col min="513" max="513" width="5.7109375" style="47" customWidth="1"/>
    <col min="514" max="514" width="11.7109375" style="47" customWidth="1"/>
    <col min="515" max="515" width="40.7109375" style="47" customWidth="1"/>
    <col min="516" max="517" width="11.7109375" style="47" customWidth="1"/>
    <col min="518" max="522" width="12.7109375" style="47" customWidth="1"/>
    <col min="523" max="526" width="9.140625" style="47"/>
    <col min="527" max="548" width="0" style="47" hidden="1" customWidth="1"/>
    <col min="549" max="768" width="9.140625" style="47"/>
    <col min="769" max="769" width="5.7109375" style="47" customWidth="1"/>
    <col min="770" max="770" width="11.7109375" style="47" customWidth="1"/>
    <col min="771" max="771" width="40.7109375" style="47" customWidth="1"/>
    <col min="772" max="773" width="11.7109375" style="47" customWidth="1"/>
    <col min="774" max="778" width="12.7109375" style="47" customWidth="1"/>
    <col min="779" max="782" width="9.140625" style="47"/>
    <col min="783" max="804" width="0" style="47" hidden="1" customWidth="1"/>
    <col min="805" max="1024" width="9.140625" style="47"/>
    <col min="1025" max="1025" width="5.7109375" style="47" customWidth="1"/>
    <col min="1026" max="1026" width="11.7109375" style="47" customWidth="1"/>
    <col min="1027" max="1027" width="40.7109375" style="47" customWidth="1"/>
    <col min="1028" max="1029" width="11.7109375" style="47" customWidth="1"/>
    <col min="1030" max="1034" width="12.7109375" style="47" customWidth="1"/>
    <col min="1035" max="1038" width="9.140625" style="47"/>
    <col min="1039" max="1060" width="0" style="47" hidden="1" customWidth="1"/>
    <col min="1061" max="1280" width="9.140625" style="47"/>
    <col min="1281" max="1281" width="5.7109375" style="47" customWidth="1"/>
    <col min="1282" max="1282" width="11.7109375" style="47" customWidth="1"/>
    <col min="1283" max="1283" width="40.7109375" style="47" customWidth="1"/>
    <col min="1284" max="1285" width="11.7109375" style="47" customWidth="1"/>
    <col min="1286" max="1290" width="12.7109375" style="47" customWidth="1"/>
    <col min="1291" max="1294" width="9.140625" style="47"/>
    <col min="1295" max="1316" width="0" style="47" hidden="1" customWidth="1"/>
    <col min="1317" max="1536" width="9.140625" style="47"/>
    <col min="1537" max="1537" width="5.7109375" style="47" customWidth="1"/>
    <col min="1538" max="1538" width="11.7109375" style="47" customWidth="1"/>
    <col min="1539" max="1539" width="40.7109375" style="47" customWidth="1"/>
    <col min="1540" max="1541" width="11.7109375" style="47" customWidth="1"/>
    <col min="1542" max="1546" width="12.7109375" style="47" customWidth="1"/>
    <col min="1547" max="1550" width="9.140625" style="47"/>
    <col min="1551" max="1572" width="0" style="47" hidden="1" customWidth="1"/>
    <col min="1573" max="1792" width="9.140625" style="47"/>
    <col min="1793" max="1793" width="5.7109375" style="47" customWidth="1"/>
    <col min="1794" max="1794" width="11.7109375" style="47" customWidth="1"/>
    <col min="1795" max="1795" width="40.7109375" style="47" customWidth="1"/>
    <col min="1796" max="1797" width="11.7109375" style="47" customWidth="1"/>
    <col min="1798" max="1802" width="12.7109375" style="47" customWidth="1"/>
    <col min="1803" max="1806" width="9.140625" style="47"/>
    <col min="1807" max="1828" width="0" style="47" hidden="1" customWidth="1"/>
    <col min="1829" max="2048" width="9.140625" style="47"/>
    <col min="2049" max="2049" width="5.7109375" style="47" customWidth="1"/>
    <col min="2050" max="2050" width="11.7109375" style="47" customWidth="1"/>
    <col min="2051" max="2051" width="40.7109375" style="47" customWidth="1"/>
    <col min="2052" max="2053" width="11.7109375" style="47" customWidth="1"/>
    <col min="2054" max="2058" width="12.7109375" style="47" customWidth="1"/>
    <col min="2059" max="2062" width="9.140625" style="47"/>
    <col min="2063" max="2084" width="0" style="47" hidden="1" customWidth="1"/>
    <col min="2085" max="2304" width="9.140625" style="47"/>
    <col min="2305" max="2305" width="5.7109375" style="47" customWidth="1"/>
    <col min="2306" max="2306" width="11.7109375" style="47" customWidth="1"/>
    <col min="2307" max="2307" width="40.7109375" style="47" customWidth="1"/>
    <col min="2308" max="2309" width="11.7109375" style="47" customWidth="1"/>
    <col min="2310" max="2314" width="12.7109375" style="47" customWidth="1"/>
    <col min="2315" max="2318" width="9.140625" style="47"/>
    <col min="2319" max="2340" width="0" style="47" hidden="1" customWidth="1"/>
    <col min="2341" max="2560" width="9.140625" style="47"/>
    <col min="2561" max="2561" width="5.7109375" style="47" customWidth="1"/>
    <col min="2562" max="2562" width="11.7109375" style="47" customWidth="1"/>
    <col min="2563" max="2563" width="40.7109375" style="47" customWidth="1"/>
    <col min="2564" max="2565" width="11.7109375" style="47" customWidth="1"/>
    <col min="2566" max="2570" width="12.7109375" style="47" customWidth="1"/>
    <col min="2571" max="2574" width="9.140625" style="47"/>
    <col min="2575" max="2596" width="0" style="47" hidden="1" customWidth="1"/>
    <col min="2597" max="2816" width="9.140625" style="47"/>
    <col min="2817" max="2817" width="5.7109375" style="47" customWidth="1"/>
    <col min="2818" max="2818" width="11.7109375" style="47" customWidth="1"/>
    <col min="2819" max="2819" width="40.7109375" style="47" customWidth="1"/>
    <col min="2820" max="2821" width="11.7109375" style="47" customWidth="1"/>
    <col min="2822" max="2826" width="12.7109375" style="47" customWidth="1"/>
    <col min="2827" max="2830" width="9.140625" style="47"/>
    <col min="2831" max="2852" width="0" style="47" hidden="1" customWidth="1"/>
    <col min="2853" max="3072" width="9.140625" style="47"/>
    <col min="3073" max="3073" width="5.7109375" style="47" customWidth="1"/>
    <col min="3074" max="3074" width="11.7109375" style="47" customWidth="1"/>
    <col min="3075" max="3075" width="40.7109375" style="47" customWidth="1"/>
    <col min="3076" max="3077" width="11.7109375" style="47" customWidth="1"/>
    <col min="3078" max="3082" width="12.7109375" style="47" customWidth="1"/>
    <col min="3083" max="3086" width="9.140625" style="47"/>
    <col min="3087" max="3108" width="0" style="47" hidden="1" customWidth="1"/>
    <col min="3109" max="3328" width="9.140625" style="47"/>
    <col min="3329" max="3329" width="5.7109375" style="47" customWidth="1"/>
    <col min="3330" max="3330" width="11.7109375" style="47" customWidth="1"/>
    <col min="3331" max="3331" width="40.7109375" style="47" customWidth="1"/>
    <col min="3332" max="3333" width="11.7109375" style="47" customWidth="1"/>
    <col min="3334" max="3338" width="12.7109375" style="47" customWidth="1"/>
    <col min="3339" max="3342" width="9.140625" style="47"/>
    <col min="3343" max="3364" width="0" style="47" hidden="1" customWidth="1"/>
    <col min="3365" max="3584" width="9.140625" style="47"/>
    <col min="3585" max="3585" width="5.7109375" style="47" customWidth="1"/>
    <col min="3586" max="3586" width="11.7109375" style="47" customWidth="1"/>
    <col min="3587" max="3587" width="40.7109375" style="47" customWidth="1"/>
    <col min="3588" max="3589" width="11.7109375" style="47" customWidth="1"/>
    <col min="3590" max="3594" width="12.7109375" style="47" customWidth="1"/>
    <col min="3595" max="3598" width="9.140625" style="47"/>
    <col min="3599" max="3620" width="0" style="47" hidden="1" customWidth="1"/>
    <col min="3621" max="3840" width="9.140625" style="47"/>
    <col min="3841" max="3841" width="5.7109375" style="47" customWidth="1"/>
    <col min="3842" max="3842" width="11.7109375" style="47" customWidth="1"/>
    <col min="3843" max="3843" width="40.7109375" style="47" customWidth="1"/>
    <col min="3844" max="3845" width="11.7109375" style="47" customWidth="1"/>
    <col min="3846" max="3850" width="12.7109375" style="47" customWidth="1"/>
    <col min="3851" max="3854" width="9.140625" style="47"/>
    <col min="3855" max="3876" width="0" style="47" hidden="1" customWidth="1"/>
    <col min="3877" max="4096" width="9.140625" style="47"/>
    <col min="4097" max="4097" width="5.7109375" style="47" customWidth="1"/>
    <col min="4098" max="4098" width="11.7109375" style="47" customWidth="1"/>
    <col min="4099" max="4099" width="40.7109375" style="47" customWidth="1"/>
    <col min="4100" max="4101" width="11.7109375" style="47" customWidth="1"/>
    <col min="4102" max="4106" width="12.7109375" style="47" customWidth="1"/>
    <col min="4107" max="4110" width="9.140625" style="47"/>
    <col min="4111" max="4132" width="0" style="47" hidden="1" customWidth="1"/>
    <col min="4133" max="4352" width="9.140625" style="47"/>
    <col min="4353" max="4353" width="5.7109375" style="47" customWidth="1"/>
    <col min="4354" max="4354" width="11.7109375" style="47" customWidth="1"/>
    <col min="4355" max="4355" width="40.7109375" style="47" customWidth="1"/>
    <col min="4356" max="4357" width="11.7109375" style="47" customWidth="1"/>
    <col min="4358" max="4362" width="12.7109375" style="47" customWidth="1"/>
    <col min="4363" max="4366" width="9.140625" style="47"/>
    <col min="4367" max="4388" width="0" style="47" hidden="1" customWidth="1"/>
    <col min="4389" max="4608" width="9.140625" style="47"/>
    <col min="4609" max="4609" width="5.7109375" style="47" customWidth="1"/>
    <col min="4610" max="4610" width="11.7109375" style="47" customWidth="1"/>
    <col min="4611" max="4611" width="40.7109375" style="47" customWidth="1"/>
    <col min="4612" max="4613" width="11.7109375" style="47" customWidth="1"/>
    <col min="4614" max="4618" width="12.7109375" style="47" customWidth="1"/>
    <col min="4619" max="4622" width="9.140625" style="47"/>
    <col min="4623" max="4644" width="0" style="47" hidden="1" customWidth="1"/>
    <col min="4645" max="4864" width="9.140625" style="47"/>
    <col min="4865" max="4865" width="5.7109375" style="47" customWidth="1"/>
    <col min="4866" max="4866" width="11.7109375" style="47" customWidth="1"/>
    <col min="4867" max="4867" width="40.7109375" style="47" customWidth="1"/>
    <col min="4868" max="4869" width="11.7109375" style="47" customWidth="1"/>
    <col min="4870" max="4874" width="12.7109375" style="47" customWidth="1"/>
    <col min="4875" max="4878" width="9.140625" style="47"/>
    <col min="4879" max="4900" width="0" style="47" hidden="1" customWidth="1"/>
    <col min="4901" max="5120" width="9.140625" style="47"/>
    <col min="5121" max="5121" width="5.7109375" style="47" customWidth="1"/>
    <col min="5122" max="5122" width="11.7109375" style="47" customWidth="1"/>
    <col min="5123" max="5123" width="40.7109375" style="47" customWidth="1"/>
    <col min="5124" max="5125" width="11.7109375" style="47" customWidth="1"/>
    <col min="5126" max="5130" width="12.7109375" style="47" customWidth="1"/>
    <col min="5131" max="5134" width="9.140625" style="47"/>
    <col min="5135" max="5156" width="0" style="47" hidden="1" customWidth="1"/>
    <col min="5157" max="5376" width="9.140625" style="47"/>
    <col min="5377" max="5377" width="5.7109375" style="47" customWidth="1"/>
    <col min="5378" max="5378" width="11.7109375" style="47" customWidth="1"/>
    <col min="5379" max="5379" width="40.7109375" style="47" customWidth="1"/>
    <col min="5380" max="5381" width="11.7109375" style="47" customWidth="1"/>
    <col min="5382" max="5386" width="12.7109375" style="47" customWidth="1"/>
    <col min="5387" max="5390" width="9.140625" style="47"/>
    <col min="5391" max="5412" width="0" style="47" hidden="1" customWidth="1"/>
    <col min="5413" max="5632" width="9.140625" style="47"/>
    <col min="5633" max="5633" width="5.7109375" style="47" customWidth="1"/>
    <col min="5634" max="5634" width="11.7109375" style="47" customWidth="1"/>
    <col min="5635" max="5635" width="40.7109375" style="47" customWidth="1"/>
    <col min="5636" max="5637" width="11.7109375" style="47" customWidth="1"/>
    <col min="5638" max="5642" width="12.7109375" style="47" customWidth="1"/>
    <col min="5643" max="5646" width="9.140625" style="47"/>
    <col min="5647" max="5668" width="0" style="47" hidden="1" customWidth="1"/>
    <col min="5669" max="5888" width="9.140625" style="47"/>
    <col min="5889" max="5889" width="5.7109375" style="47" customWidth="1"/>
    <col min="5890" max="5890" width="11.7109375" style="47" customWidth="1"/>
    <col min="5891" max="5891" width="40.7109375" style="47" customWidth="1"/>
    <col min="5892" max="5893" width="11.7109375" style="47" customWidth="1"/>
    <col min="5894" max="5898" width="12.7109375" style="47" customWidth="1"/>
    <col min="5899" max="5902" width="9.140625" style="47"/>
    <col min="5903" max="5924" width="0" style="47" hidden="1" customWidth="1"/>
    <col min="5925" max="6144" width="9.140625" style="47"/>
    <col min="6145" max="6145" width="5.7109375" style="47" customWidth="1"/>
    <col min="6146" max="6146" width="11.7109375" style="47" customWidth="1"/>
    <col min="6147" max="6147" width="40.7109375" style="47" customWidth="1"/>
    <col min="6148" max="6149" width="11.7109375" style="47" customWidth="1"/>
    <col min="6150" max="6154" width="12.7109375" style="47" customWidth="1"/>
    <col min="6155" max="6158" width="9.140625" style="47"/>
    <col min="6159" max="6180" width="0" style="47" hidden="1" customWidth="1"/>
    <col min="6181" max="6400" width="9.140625" style="47"/>
    <col min="6401" max="6401" width="5.7109375" style="47" customWidth="1"/>
    <col min="6402" max="6402" width="11.7109375" style="47" customWidth="1"/>
    <col min="6403" max="6403" width="40.7109375" style="47" customWidth="1"/>
    <col min="6404" max="6405" width="11.7109375" style="47" customWidth="1"/>
    <col min="6406" max="6410" width="12.7109375" style="47" customWidth="1"/>
    <col min="6411" max="6414" width="9.140625" style="47"/>
    <col min="6415" max="6436" width="0" style="47" hidden="1" customWidth="1"/>
    <col min="6437" max="6656" width="9.140625" style="47"/>
    <col min="6657" max="6657" width="5.7109375" style="47" customWidth="1"/>
    <col min="6658" max="6658" width="11.7109375" style="47" customWidth="1"/>
    <col min="6659" max="6659" width="40.7109375" style="47" customWidth="1"/>
    <col min="6660" max="6661" width="11.7109375" style="47" customWidth="1"/>
    <col min="6662" max="6666" width="12.7109375" style="47" customWidth="1"/>
    <col min="6667" max="6670" width="9.140625" style="47"/>
    <col min="6671" max="6692" width="0" style="47" hidden="1" customWidth="1"/>
    <col min="6693" max="6912" width="9.140625" style="47"/>
    <col min="6913" max="6913" width="5.7109375" style="47" customWidth="1"/>
    <col min="6914" max="6914" width="11.7109375" style="47" customWidth="1"/>
    <col min="6915" max="6915" width="40.7109375" style="47" customWidth="1"/>
    <col min="6916" max="6917" width="11.7109375" style="47" customWidth="1"/>
    <col min="6918" max="6922" width="12.7109375" style="47" customWidth="1"/>
    <col min="6923" max="6926" width="9.140625" style="47"/>
    <col min="6927" max="6948" width="0" style="47" hidden="1" customWidth="1"/>
    <col min="6949" max="7168" width="9.140625" style="47"/>
    <col min="7169" max="7169" width="5.7109375" style="47" customWidth="1"/>
    <col min="7170" max="7170" width="11.7109375" style="47" customWidth="1"/>
    <col min="7171" max="7171" width="40.7109375" style="47" customWidth="1"/>
    <col min="7172" max="7173" width="11.7109375" style="47" customWidth="1"/>
    <col min="7174" max="7178" width="12.7109375" style="47" customWidth="1"/>
    <col min="7179" max="7182" width="9.140625" style="47"/>
    <col min="7183" max="7204" width="0" style="47" hidden="1" customWidth="1"/>
    <col min="7205" max="7424" width="9.140625" style="47"/>
    <col min="7425" max="7425" width="5.7109375" style="47" customWidth="1"/>
    <col min="7426" max="7426" width="11.7109375" style="47" customWidth="1"/>
    <col min="7427" max="7427" width="40.7109375" style="47" customWidth="1"/>
    <col min="7428" max="7429" width="11.7109375" style="47" customWidth="1"/>
    <col min="7430" max="7434" width="12.7109375" style="47" customWidth="1"/>
    <col min="7435" max="7438" width="9.140625" style="47"/>
    <col min="7439" max="7460" width="0" style="47" hidden="1" customWidth="1"/>
    <col min="7461" max="7680" width="9.140625" style="47"/>
    <col min="7681" max="7681" width="5.7109375" style="47" customWidth="1"/>
    <col min="7682" max="7682" width="11.7109375" style="47" customWidth="1"/>
    <col min="7683" max="7683" width="40.7109375" style="47" customWidth="1"/>
    <col min="7684" max="7685" width="11.7109375" style="47" customWidth="1"/>
    <col min="7686" max="7690" width="12.7109375" style="47" customWidth="1"/>
    <col min="7691" max="7694" width="9.140625" style="47"/>
    <col min="7695" max="7716" width="0" style="47" hidden="1" customWidth="1"/>
    <col min="7717" max="7936" width="9.140625" style="47"/>
    <col min="7937" max="7937" width="5.7109375" style="47" customWidth="1"/>
    <col min="7938" max="7938" width="11.7109375" style="47" customWidth="1"/>
    <col min="7939" max="7939" width="40.7109375" style="47" customWidth="1"/>
    <col min="7940" max="7941" width="11.7109375" style="47" customWidth="1"/>
    <col min="7942" max="7946" width="12.7109375" style="47" customWidth="1"/>
    <col min="7947" max="7950" width="9.140625" style="47"/>
    <col min="7951" max="7972" width="0" style="47" hidden="1" customWidth="1"/>
    <col min="7973" max="8192" width="9.140625" style="47"/>
    <col min="8193" max="8193" width="5.7109375" style="47" customWidth="1"/>
    <col min="8194" max="8194" width="11.7109375" style="47" customWidth="1"/>
    <col min="8195" max="8195" width="40.7109375" style="47" customWidth="1"/>
    <col min="8196" max="8197" width="11.7109375" style="47" customWidth="1"/>
    <col min="8198" max="8202" width="12.7109375" style="47" customWidth="1"/>
    <col min="8203" max="8206" width="9.140625" style="47"/>
    <col min="8207" max="8228" width="0" style="47" hidden="1" customWidth="1"/>
    <col min="8229" max="8448" width="9.140625" style="47"/>
    <col min="8449" max="8449" width="5.7109375" style="47" customWidth="1"/>
    <col min="8450" max="8450" width="11.7109375" style="47" customWidth="1"/>
    <col min="8451" max="8451" width="40.7109375" style="47" customWidth="1"/>
    <col min="8452" max="8453" width="11.7109375" style="47" customWidth="1"/>
    <col min="8454" max="8458" width="12.7109375" style="47" customWidth="1"/>
    <col min="8459" max="8462" width="9.140625" style="47"/>
    <col min="8463" max="8484" width="0" style="47" hidden="1" customWidth="1"/>
    <col min="8485" max="8704" width="9.140625" style="47"/>
    <col min="8705" max="8705" width="5.7109375" style="47" customWidth="1"/>
    <col min="8706" max="8706" width="11.7109375" style="47" customWidth="1"/>
    <col min="8707" max="8707" width="40.7109375" style="47" customWidth="1"/>
    <col min="8708" max="8709" width="11.7109375" style="47" customWidth="1"/>
    <col min="8710" max="8714" width="12.7109375" style="47" customWidth="1"/>
    <col min="8715" max="8718" width="9.140625" style="47"/>
    <col min="8719" max="8740" width="0" style="47" hidden="1" customWidth="1"/>
    <col min="8741" max="8960" width="9.140625" style="47"/>
    <col min="8961" max="8961" width="5.7109375" style="47" customWidth="1"/>
    <col min="8962" max="8962" width="11.7109375" style="47" customWidth="1"/>
    <col min="8963" max="8963" width="40.7109375" style="47" customWidth="1"/>
    <col min="8964" max="8965" width="11.7109375" style="47" customWidth="1"/>
    <col min="8966" max="8970" width="12.7109375" style="47" customWidth="1"/>
    <col min="8971" max="8974" width="9.140625" style="47"/>
    <col min="8975" max="8996" width="0" style="47" hidden="1" customWidth="1"/>
    <col min="8997" max="9216" width="9.140625" style="47"/>
    <col min="9217" max="9217" width="5.7109375" style="47" customWidth="1"/>
    <col min="9218" max="9218" width="11.7109375" style="47" customWidth="1"/>
    <col min="9219" max="9219" width="40.7109375" style="47" customWidth="1"/>
    <col min="9220" max="9221" width="11.7109375" style="47" customWidth="1"/>
    <col min="9222" max="9226" width="12.7109375" style="47" customWidth="1"/>
    <col min="9227" max="9230" width="9.140625" style="47"/>
    <col min="9231" max="9252" width="0" style="47" hidden="1" customWidth="1"/>
    <col min="9253" max="9472" width="9.140625" style="47"/>
    <col min="9473" max="9473" width="5.7109375" style="47" customWidth="1"/>
    <col min="9474" max="9474" width="11.7109375" style="47" customWidth="1"/>
    <col min="9475" max="9475" width="40.7109375" style="47" customWidth="1"/>
    <col min="9476" max="9477" width="11.7109375" style="47" customWidth="1"/>
    <col min="9478" max="9482" width="12.7109375" style="47" customWidth="1"/>
    <col min="9483" max="9486" width="9.140625" style="47"/>
    <col min="9487" max="9508" width="0" style="47" hidden="1" customWidth="1"/>
    <col min="9509" max="9728" width="9.140625" style="47"/>
    <col min="9729" max="9729" width="5.7109375" style="47" customWidth="1"/>
    <col min="9730" max="9730" width="11.7109375" style="47" customWidth="1"/>
    <col min="9731" max="9731" width="40.7109375" style="47" customWidth="1"/>
    <col min="9732" max="9733" width="11.7109375" style="47" customWidth="1"/>
    <col min="9734" max="9738" width="12.7109375" style="47" customWidth="1"/>
    <col min="9739" max="9742" width="9.140625" style="47"/>
    <col min="9743" max="9764" width="0" style="47" hidden="1" customWidth="1"/>
    <col min="9765" max="9984" width="9.140625" style="47"/>
    <col min="9985" max="9985" width="5.7109375" style="47" customWidth="1"/>
    <col min="9986" max="9986" width="11.7109375" style="47" customWidth="1"/>
    <col min="9987" max="9987" width="40.7109375" style="47" customWidth="1"/>
    <col min="9988" max="9989" width="11.7109375" style="47" customWidth="1"/>
    <col min="9990" max="9994" width="12.7109375" style="47" customWidth="1"/>
    <col min="9995" max="9998" width="9.140625" style="47"/>
    <col min="9999" max="10020" width="0" style="47" hidden="1" customWidth="1"/>
    <col min="10021" max="10240" width="9.140625" style="47"/>
    <col min="10241" max="10241" width="5.7109375" style="47" customWidth="1"/>
    <col min="10242" max="10242" width="11.7109375" style="47" customWidth="1"/>
    <col min="10243" max="10243" width="40.7109375" style="47" customWidth="1"/>
    <col min="10244" max="10245" width="11.7109375" style="47" customWidth="1"/>
    <col min="10246" max="10250" width="12.7109375" style="47" customWidth="1"/>
    <col min="10251" max="10254" width="9.140625" style="47"/>
    <col min="10255" max="10276" width="0" style="47" hidden="1" customWidth="1"/>
    <col min="10277" max="10496" width="9.140625" style="47"/>
    <col min="10497" max="10497" width="5.7109375" style="47" customWidth="1"/>
    <col min="10498" max="10498" width="11.7109375" style="47" customWidth="1"/>
    <col min="10499" max="10499" width="40.7109375" style="47" customWidth="1"/>
    <col min="10500" max="10501" width="11.7109375" style="47" customWidth="1"/>
    <col min="10502" max="10506" width="12.7109375" style="47" customWidth="1"/>
    <col min="10507" max="10510" width="9.140625" style="47"/>
    <col min="10511" max="10532" width="0" style="47" hidden="1" customWidth="1"/>
    <col min="10533" max="10752" width="9.140625" style="47"/>
    <col min="10753" max="10753" width="5.7109375" style="47" customWidth="1"/>
    <col min="10754" max="10754" width="11.7109375" style="47" customWidth="1"/>
    <col min="10755" max="10755" width="40.7109375" style="47" customWidth="1"/>
    <col min="10756" max="10757" width="11.7109375" style="47" customWidth="1"/>
    <col min="10758" max="10762" width="12.7109375" style="47" customWidth="1"/>
    <col min="10763" max="10766" width="9.140625" style="47"/>
    <col min="10767" max="10788" width="0" style="47" hidden="1" customWidth="1"/>
    <col min="10789" max="11008" width="9.140625" style="47"/>
    <col min="11009" max="11009" width="5.7109375" style="47" customWidth="1"/>
    <col min="11010" max="11010" width="11.7109375" style="47" customWidth="1"/>
    <col min="11011" max="11011" width="40.7109375" style="47" customWidth="1"/>
    <col min="11012" max="11013" width="11.7109375" style="47" customWidth="1"/>
    <col min="11014" max="11018" width="12.7109375" style="47" customWidth="1"/>
    <col min="11019" max="11022" width="9.140625" style="47"/>
    <col min="11023" max="11044" width="0" style="47" hidden="1" customWidth="1"/>
    <col min="11045" max="11264" width="9.140625" style="47"/>
    <col min="11265" max="11265" width="5.7109375" style="47" customWidth="1"/>
    <col min="11266" max="11266" width="11.7109375" style="47" customWidth="1"/>
    <col min="11267" max="11267" width="40.7109375" style="47" customWidth="1"/>
    <col min="11268" max="11269" width="11.7109375" style="47" customWidth="1"/>
    <col min="11270" max="11274" width="12.7109375" style="47" customWidth="1"/>
    <col min="11275" max="11278" width="9.140625" style="47"/>
    <col min="11279" max="11300" width="0" style="47" hidden="1" customWidth="1"/>
    <col min="11301" max="11520" width="9.140625" style="47"/>
    <col min="11521" max="11521" width="5.7109375" style="47" customWidth="1"/>
    <col min="11522" max="11522" width="11.7109375" style="47" customWidth="1"/>
    <col min="11523" max="11523" width="40.7109375" style="47" customWidth="1"/>
    <col min="11524" max="11525" width="11.7109375" style="47" customWidth="1"/>
    <col min="11526" max="11530" width="12.7109375" style="47" customWidth="1"/>
    <col min="11531" max="11534" width="9.140625" style="47"/>
    <col min="11535" max="11556" width="0" style="47" hidden="1" customWidth="1"/>
    <col min="11557" max="11776" width="9.140625" style="47"/>
    <col min="11777" max="11777" width="5.7109375" style="47" customWidth="1"/>
    <col min="11778" max="11778" width="11.7109375" style="47" customWidth="1"/>
    <col min="11779" max="11779" width="40.7109375" style="47" customWidth="1"/>
    <col min="11780" max="11781" width="11.7109375" style="47" customWidth="1"/>
    <col min="11782" max="11786" width="12.7109375" style="47" customWidth="1"/>
    <col min="11787" max="11790" width="9.140625" style="47"/>
    <col min="11791" max="11812" width="0" style="47" hidden="1" customWidth="1"/>
    <col min="11813" max="12032" width="9.140625" style="47"/>
    <col min="12033" max="12033" width="5.7109375" style="47" customWidth="1"/>
    <col min="12034" max="12034" width="11.7109375" style="47" customWidth="1"/>
    <col min="12035" max="12035" width="40.7109375" style="47" customWidth="1"/>
    <col min="12036" max="12037" width="11.7109375" style="47" customWidth="1"/>
    <col min="12038" max="12042" width="12.7109375" style="47" customWidth="1"/>
    <col min="12043" max="12046" width="9.140625" style="47"/>
    <col min="12047" max="12068" width="0" style="47" hidden="1" customWidth="1"/>
    <col min="12069" max="12288" width="9.140625" style="47"/>
    <col min="12289" max="12289" width="5.7109375" style="47" customWidth="1"/>
    <col min="12290" max="12290" width="11.7109375" style="47" customWidth="1"/>
    <col min="12291" max="12291" width="40.7109375" style="47" customWidth="1"/>
    <col min="12292" max="12293" width="11.7109375" style="47" customWidth="1"/>
    <col min="12294" max="12298" width="12.7109375" style="47" customWidth="1"/>
    <col min="12299" max="12302" width="9.140625" style="47"/>
    <col min="12303" max="12324" width="0" style="47" hidden="1" customWidth="1"/>
    <col min="12325" max="12544" width="9.140625" style="47"/>
    <col min="12545" max="12545" width="5.7109375" style="47" customWidth="1"/>
    <col min="12546" max="12546" width="11.7109375" style="47" customWidth="1"/>
    <col min="12547" max="12547" width="40.7109375" style="47" customWidth="1"/>
    <col min="12548" max="12549" width="11.7109375" style="47" customWidth="1"/>
    <col min="12550" max="12554" width="12.7109375" style="47" customWidth="1"/>
    <col min="12555" max="12558" width="9.140625" style="47"/>
    <col min="12559" max="12580" width="0" style="47" hidden="1" customWidth="1"/>
    <col min="12581" max="12800" width="9.140625" style="47"/>
    <col min="12801" max="12801" width="5.7109375" style="47" customWidth="1"/>
    <col min="12802" max="12802" width="11.7109375" style="47" customWidth="1"/>
    <col min="12803" max="12803" width="40.7109375" style="47" customWidth="1"/>
    <col min="12804" max="12805" width="11.7109375" style="47" customWidth="1"/>
    <col min="12806" max="12810" width="12.7109375" style="47" customWidth="1"/>
    <col min="12811" max="12814" width="9.140625" style="47"/>
    <col min="12815" max="12836" width="0" style="47" hidden="1" customWidth="1"/>
    <col min="12837" max="13056" width="9.140625" style="47"/>
    <col min="13057" max="13057" width="5.7109375" style="47" customWidth="1"/>
    <col min="13058" max="13058" width="11.7109375" style="47" customWidth="1"/>
    <col min="13059" max="13059" width="40.7109375" style="47" customWidth="1"/>
    <col min="13060" max="13061" width="11.7109375" style="47" customWidth="1"/>
    <col min="13062" max="13066" width="12.7109375" style="47" customWidth="1"/>
    <col min="13067" max="13070" width="9.140625" style="47"/>
    <col min="13071" max="13092" width="0" style="47" hidden="1" customWidth="1"/>
    <col min="13093" max="13312" width="9.140625" style="47"/>
    <col min="13313" max="13313" width="5.7109375" style="47" customWidth="1"/>
    <col min="13314" max="13314" width="11.7109375" style="47" customWidth="1"/>
    <col min="13315" max="13315" width="40.7109375" style="47" customWidth="1"/>
    <col min="13316" max="13317" width="11.7109375" style="47" customWidth="1"/>
    <col min="13318" max="13322" width="12.7109375" style="47" customWidth="1"/>
    <col min="13323" max="13326" width="9.140625" style="47"/>
    <col min="13327" max="13348" width="0" style="47" hidden="1" customWidth="1"/>
    <col min="13349" max="13568" width="9.140625" style="47"/>
    <col min="13569" max="13569" width="5.7109375" style="47" customWidth="1"/>
    <col min="13570" max="13570" width="11.7109375" style="47" customWidth="1"/>
    <col min="13571" max="13571" width="40.7109375" style="47" customWidth="1"/>
    <col min="13572" max="13573" width="11.7109375" style="47" customWidth="1"/>
    <col min="13574" max="13578" width="12.7109375" style="47" customWidth="1"/>
    <col min="13579" max="13582" width="9.140625" style="47"/>
    <col min="13583" max="13604" width="0" style="47" hidden="1" customWidth="1"/>
    <col min="13605" max="13824" width="9.140625" style="47"/>
    <col min="13825" max="13825" width="5.7109375" style="47" customWidth="1"/>
    <col min="13826" max="13826" width="11.7109375" style="47" customWidth="1"/>
    <col min="13827" max="13827" width="40.7109375" style="47" customWidth="1"/>
    <col min="13828" max="13829" width="11.7109375" style="47" customWidth="1"/>
    <col min="13830" max="13834" width="12.7109375" style="47" customWidth="1"/>
    <col min="13835" max="13838" width="9.140625" style="47"/>
    <col min="13839" max="13860" width="0" style="47" hidden="1" customWidth="1"/>
    <col min="13861" max="14080" width="9.140625" style="47"/>
    <col min="14081" max="14081" width="5.7109375" style="47" customWidth="1"/>
    <col min="14082" max="14082" width="11.7109375" style="47" customWidth="1"/>
    <col min="14083" max="14083" width="40.7109375" style="47" customWidth="1"/>
    <col min="14084" max="14085" width="11.7109375" style="47" customWidth="1"/>
    <col min="14086" max="14090" width="12.7109375" style="47" customWidth="1"/>
    <col min="14091" max="14094" width="9.140625" style="47"/>
    <col min="14095" max="14116" width="0" style="47" hidden="1" customWidth="1"/>
    <col min="14117" max="14336" width="9.140625" style="47"/>
    <col min="14337" max="14337" width="5.7109375" style="47" customWidth="1"/>
    <col min="14338" max="14338" width="11.7109375" style="47" customWidth="1"/>
    <col min="14339" max="14339" width="40.7109375" style="47" customWidth="1"/>
    <col min="14340" max="14341" width="11.7109375" style="47" customWidth="1"/>
    <col min="14342" max="14346" width="12.7109375" style="47" customWidth="1"/>
    <col min="14347" max="14350" width="9.140625" style="47"/>
    <col min="14351" max="14372" width="0" style="47" hidden="1" customWidth="1"/>
    <col min="14373" max="14592" width="9.140625" style="47"/>
    <col min="14593" max="14593" width="5.7109375" style="47" customWidth="1"/>
    <col min="14594" max="14594" width="11.7109375" style="47" customWidth="1"/>
    <col min="14595" max="14595" width="40.7109375" style="47" customWidth="1"/>
    <col min="14596" max="14597" width="11.7109375" style="47" customWidth="1"/>
    <col min="14598" max="14602" width="12.7109375" style="47" customWidth="1"/>
    <col min="14603" max="14606" width="9.140625" style="47"/>
    <col min="14607" max="14628" width="0" style="47" hidden="1" customWidth="1"/>
    <col min="14629" max="14848" width="9.140625" style="47"/>
    <col min="14849" max="14849" width="5.7109375" style="47" customWidth="1"/>
    <col min="14850" max="14850" width="11.7109375" style="47" customWidth="1"/>
    <col min="14851" max="14851" width="40.7109375" style="47" customWidth="1"/>
    <col min="14852" max="14853" width="11.7109375" style="47" customWidth="1"/>
    <col min="14854" max="14858" width="12.7109375" style="47" customWidth="1"/>
    <col min="14859" max="14862" width="9.140625" style="47"/>
    <col min="14863" max="14884" width="0" style="47" hidden="1" customWidth="1"/>
    <col min="14885" max="15104" width="9.140625" style="47"/>
    <col min="15105" max="15105" width="5.7109375" style="47" customWidth="1"/>
    <col min="15106" max="15106" width="11.7109375" style="47" customWidth="1"/>
    <col min="15107" max="15107" width="40.7109375" style="47" customWidth="1"/>
    <col min="15108" max="15109" width="11.7109375" style="47" customWidth="1"/>
    <col min="15110" max="15114" width="12.7109375" style="47" customWidth="1"/>
    <col min="15115" max="15118" width="9.140625" style="47"/>
    <col min="15119" max="15140" width="0" style="47" hidden="1" customWidth="1"/>
    <col min="15141" max="15360" width="9.140625" style="47"/>
    <col min="15361" max="15361" width="5.7109375" style="47" customWidth="1"/>
    <col min="15362" max="15362" width="11.7109375" style="47" customWidth="1"/>
    <col min="15363" max="15363" width="40.7109375" style="47" customWidth="1"/>
    <col min="15364" max="15365" width="11.7109375" style="47" customWidth="1"/>
    <col min="15366" max="15370" width="12.7109375" style="47" customWidth="1"/>
    <col min="15371" max="15374" width="9.140625" style="47"/>
    <col min="15375" max="15396" width="0" style="47" hidden="1" customWidth="1"/>
    <col min="15397" max="15616" width="9.140625" style="47"/>
    <col min="15617" max="15617" width="5.7109375" style="47" customWidth="1"/>
    <col min="15618" max="15618" width="11.7109375" style="47" customWidth="1"/>
    <col min="15619" max="15619" width="40.7109375" style="47" customWidth="1"/>
    <col min="15620" max="15621" width="11.7109375" style="47" customWidth="1"/>
    <col min="15622" max="15626" width="12.7109375" style="47" customWidth="1"/>
    <col min="15627" max="15630" width="9.140625" style="47"/>
    <col min="15631" max="15652" width="0" style="47" hidden="1" customWidth="1"/>
    <col min="15653" max="15872" width="9.140625" style="47"/>
    <col min="15873" max="15873" width="5.7109375" style="47" customWidth="1"/>
    <col min="15874" max="15874" width="11.7109375" style="47" customWidth="1"/>
    <col min="15875" max="15875" width="40.7109375" style="47" customWidth="1"/>
    <col min="15876" max="15877" width="11.7109375" style="47" customWidth="1"/>
    <col min="15878" max="15882" width="12.7109375" style="47" customWidth="1"/>
    <col min="15883" max="15886" width="9.140625" style="47"/>
    <col min="15887" max="15908" width="0" style="47" hidden="1" customWidth="1"/>
    <col min="15909" max="16128" width="9.140625" style="47"/>
    <col min="16129" max="16129" width="5.7109375" style="47" customWidth="1"/>
    <col min="16130" max="16130" width="11.7109375" style="47" customWidth="1"/>
    <col min="16131" max="16131" width="40.7109375" style="47" customWidth="1"/>
    <col min="16132" max="16133" width="11.7109375" style="47" customWidth="1"/>
    <col min="16134" max="16138" width="12.7109375" style="47" customWidth="1"/>
    <col min="16139" max="16142" width="9.140625" style="47"/>
    <col min="16143" max="16164" width="0" style="47" hidden="1" customWidth="1"/>
    <col min="16165" max="16384" width="9.140625" style="47"/>
  </cols>
  <sheetData>
    <row r="1" spans="1:31" s="44" customFormat="1" ht="12">
      <c r="A1" s="44" t="str">
        <f>[2]Source!B1</f>
        <v>Smeta.RU  (495) 974-1589</v>
      </c>
    </row>
    <row r="2" spans="1:31" ht="14.25">
      <c r="A2" s="45"/>
      <c r="B2" s="45"/>
      <c r="C2" s="45"/>
      <c r="D2" s="45"/>
      <c r="E2" s="45"/>
      <c r="F2" s="45"/>
      <c r="G2" s="45"/>
      <c r="H2" s="45"/>
      <c r="I2" s="45"/>
      <c r="J2" s="46" t="s">
        <v>65</v>
      </c>
    </row>
    <row r="3" spans="1:31" ht="16.5">
      <c r="A3" s="48"/>
      <c r="B3" s="274" t="s">
        <v>66</v>
      </c>
      <c r="C3" s="274"/>
      <c r="D3" s="274"/>
      <c r="E3" s="274"/>
      <c r="F3" s="49"/>
      <c r="G3" s="274" t="s">
        <v>67</v>
      </c>
      <c r="H3" s="275"/>
      <c r="I3" s="275"/>
      <c r="J3" s="275"/>
    </row>
    <row r="4" spans="1:31" ht="14.25">
      <c r="A4" s="49"/>
      <c r="B4" s="265"/>
      <c r="C4" s="265"/>
      <c r="D4" s="265"/>
      <c r="E4" s="265"/>
      <c r="F4" s="49"/>
      <c r="G4" s="265"/>
      <c r="H4" s="275"/>
      <c r="I4" s="275"/>
      <c r="J4" s="275"/>
    </row>
    <row r="5" spans="1:31" ht="14.25">
      <c r="A5" s="50"/>
      <c r="B5" s="50"/>
      <c r="C5" s="51"/>
      <c r="D5" s="51"/>
      <c r="E5" s="51"/>
      <c r="F5" s="49"/>
      <c r="G5" s="52"/>
      <c r="H5" s="51"/>
      <c r="I5" s="51"/>
      <c r="J5" s="51"/>
    </row>
    <row r="6" spans="1:31" ht="14.25">
      <c r="A6" s="52"/>
      <c r="B6" s="265" t="str">
        <f>CONCATENATE("______________________ ", IF([2]Source!AL12&lt;&gt;"", [2]Source!AL12, ""))</f>
        <v xml:space="preserve">______________________ </v>
      </c>
      <c r="C6" s="265"/>
      <c r="D6" s="265"/>
      <c r="E6" s="265"/>
      <c r="F6" s="49"/>
      <c r="G6" s="265" t="str">
        <f>CONCATENATE("______________________ ", IF([2]Source!AH12&lt;&gt;"", [2]Source!AH12, ""))</f>
        <v xml:space="preserve">______________________ </v>
      </c>
      <c r="H6" s="275"/>
      <c r="I6" s="275"/>
      <c r="J6" s="275"/>
    </row>
    <row r="7" spans="1:31" ht="14.25">
      <c r="A7" s="53"/>
      <c r="B7" s="271" t="s">
        <v>68</v>
      </c>
      <c r="C7" s="271"/>
      <c r="D7" s="271"/>
      <c r="E7" s="271"/>
      <c r="F7" s="49"/>
      <c r="G7" s="271" t="s">
        <v>68</v>
      </c>
      <c r="H7" s="272"/>
      <c r="I7" s="272"/>
      <c r="J7" s="272"/>
    </row>
    <row r="9" spans="1:31" ht="14.25">
      <c r="A9" s="49"/>
      <c r="B9" s="49"/>
      <c r="C9" s="49"/>
      <c r="D9" s="49"/>
      <c r="E9" s="49"/>
      <c r="F9" s="49"/>
      <c r="G9" s="49"/>
      <c r="H9" s="49"/>
      <c r="I9" s="49"/>
      <c r="J9" s="46"/>
    </row>
    <row r="10" spans="1:31" ht="15.75">
      <c r="A10" s="273"/>
      <c r="B10" s="273"/>
      <c r="C10" s="273"/>
      <c r="D10" s="273"/>
      <c r="E10" s="273"/>
      <c r="F10" s="273"/>
      <c r="G10" s="273"/>
      <c r="H10" s="273"/>
      <c r="I10" s="273"/>
      <c r="J10" s="273"/>
    </row>
    <row r="11" spans="1:31">
      <c r="A11" s="259" t="s">
        <v>69</v>
      </c>
      <c r="B11" s="259"/>
      <c r="C11" s="259"/>
      <c r="D11" s="259"/>
      <c r="E11" s="259"/>
      <c r="F11" s="259"/>
      <c r="G11" s="259"/>
      <c r="H11" s="259"/>
      <c r="I11" s="259"/>
      <c r="J11" s="259"/>
    </row>
    <row r="12" spans="1:31" ht="14.25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31" ht="15.75">
      <c r="A13" s="273" t="s">
        <v>206</v>
      </c>
      <c r="B13" s="273"/>
      <c r="C13" s="273"/>
      <c r="D13" s="273"/>
      <c r="E13" s="273"/>
      <c r="F13" s="273"/>
      <c r="G13" s="273"/>
      <c r="H13" s="273"/>
      <c r="I13" s="273"/>
      <c r="J13" s="273"/>
      <c r="AE13" s="54" t="str">
        <f>CONCATENATE( "ЛОКАЛЬНЫЙ СМЕТНЫЙ РАСЧЕТ № ",IF([2]Source!F12&lt;&gt;"Новый объект", [2]Source!F12, ""))</f>
        <v xml:space="preserve">ЛОКАЛЬНЫЙ СМЕТНЫЙ РАСЧЕТ № </v>
      </c>
    </row>
    <row r="14" spans="1:31">
      <c r="A14" s="269" t="s">
        <v>71</v>
      </c>
      <c r="B14" s="269"/>
      <c r="C14" s="269"/>
      <c r="D14" s="269"/>
      <c r="E14" s="269"/>
      <c r="F14" s="269"/>
      <c r="G14" s="269"/>
      <c r="H14" s="269"/>
      <c r="I14" s="269"/>
      <c r="J14" s="269"/>
    </row>
    <row r="15" spans="1:31" ht="14.25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31" ht="18" hidden="1">
      <c r="A16" s="266"/>
      <c r="B16" s="266"/>
      <c r="C16" s="266"/>
      <c r="D16" s="266"/>
      <c r="E16" s="266"/>
      <c r="F16" s="266"/>
      <c r="G16" s="266"/>
      <c r="H16" s="266"/>
      <c r="I16" s="266"/>
      <c r="J16" s="266"/>
    </row>
    <row r="17" spans="1:31" ht="14.25" hidden="1">
      <c r="A17" s="49"/>
      <c r="B17" s="49"/>
      <c r="C17" s="49"/>
      <c r="D17" s="49"/>
      <c r="E17" s="49"/>
      <c r="F17" s="49"/>
      <c r="G17" s="49"/>
      <c r="H17" s="49"/>
      <c r="I17" s="49"/>
      <c r="J17" s="49"/>
    </row>
    <row r="18" spans="1:31" ht="18">
      <c r="A18" s="267" t="s">
        <v>42</v>
      </c>
      <c r="B18" s="268"/>
      <c r="C18" s="268"/>
      <c r="D18" s="268"/>
      <c r="E18" s="268"/>
      <c r="F18" s="268"/>
      <c r="G18" s="268"/>
      <c r="H18" s="268"/>
      <c r="I18" s="268"/>
      <c r="J18" s="268"/>
      <c r="AE18" s="55" t="str">
        <f>IF([2]Source!G12&lt;&gt;"Новый объект", [2]Source!G12, "")</f>
        <v>ТХ оснащение_16.05.2017</v>
      </c>
    </row>
    <row r="19" spans="1:31">
      <c r="A19" s="269" t="s">
        <v>72</v>
      </c>
      <c r="B19" s="270"/>
      <c r="C19" s="270"/>
      <c r="D19" s="270"/>
      <c r="E19" s="270"/>
      <c r="F19" s="270"/>
      <c r="G19" s="270"/>
      <c r="H19" s="270"/>
      <c r="I19" s="270"/>
      <c r="J19" s="270"/>
    </row>
    <row r="20" spans="1:31" ht="14.25">
      <c r="A20" s="49"/>
      <c r="B20" s="49"/>
      <c r="C20" s="49"/>
      <c r="D20" s="49"/>
      <c r="E20" s="49"/>
      <c r="F20" s="49"/>
      <c r="G20" s="49"/>
      <c r="H20" s="49"/>
      <c r="I20" s="49"/>
      <c r="J20" s="49"/>
    </row>
    <row r="21" spans="1:31" ht="14.25" hidden="1">
      <c r="A21" s="260" t="str">
        <f>CONCATENATE( "Основание: ", [2]Source!J12)</f>
        <v xml:space="preserve">Основание: </v>
      </c>
      <c r="B21" s="260"/>
      <c r="C21" s="260"/>
      <c r="D21" s="260"/>
      <c r="E21" s="260"/>
      <c r="F21" s="260"/>
      <c r="G21" s="260"/>
      <c r="H21" s="260"/>
      <c r="I21" s="260"/>
      <c r="J21" s="260"/>
      <c r="AE21" s="56" t="str">
        <f>CONCATENATE( "Основание: ", [2]Source!J12)</f>
        <v xml:space="preserve">Основание: </v>
      </c>
    </row>
    <row r="22" spans="1:31" ht="14.25" hidden="1">
      <c r="A22" s="49"/>
      <c r="B22" s="49"/>
      <c r="C22" s="49"/>
      <c r="D22" s="49"/>
      <c r="E22" s="49"/>
      <c r="F22" s="49"/>
      <c r="G22" s="49"/>
      <c r="H22" s="49"/>
      <c r="I22" s="49"/>
      <c r="J22" s="49"/>
    </row>
    <row r="23" spans="1:31" ht="14.25" hidden="1">
      <c r="A23" s="49"/>
      <c r="B23" s="49"/>
      <c r="C23" s="49"/>
      <c r="D23" s="49"/>
      <c r="E23" s="49"/>
      <c r="F23" s="49"/>
      <c r="G23" s="49"/>
      <c r="H23" s="57" t="s">
        <v>73</v>
      </c>
      <c r="I23" s="57" t="s">
        <v>74</v>
      </c>
      <c r="J23" s="49"/>
    </row>
    <row r="24" spans="1:31" ht="14.25" hidden="1">
      <c r="A24" s="49"/>
      <c r="B24" s="49"/>
      <c r="C24" s="49"/>
      <c r="D24" s="49"/>
      <c r="E24" s="49"/>
      <c r="F24" s="49"/>
      <c r="G24" s="49"/>
      <c r="H24" s="57" t="s">
        <v>75</v>
      </c>
      <c r="I24" s="57" t="s">
        <v>75</v>
      </c>
      <c r="J24" s="49"/>
    </row>
    <row r="25" spans="1:31" ht="14.25" hidden="1">
      <c r="A25" s="49"/>
      <c r="B25" s="49"/>
      <c r="C25" s="49"/>
      <c r="D25" s="49"/>
      <c r="E25" s="265" t="s">
        <v>76</v>
      </c>
      <c r="F25" s="265"/>
      <c r="G25" s="265"/>
      <c r="H25" s="58">
        <f>SUM(O1:O271)/1000</f>
        <v>2115.4958900000001</v>
      </c>
      <c r="I25" s="58">
        <f>([2]Source!F181/1000)</f>
        <v>9488.2412700000004</v>
      </c>
      <c r="J25" s="49" t="s">
        <v>77</v>
      </c>
    </row>
    <row r="26" spans="1:31" ht="14.25" hidden="1">
      <c r="A26" s="49"/>
      <c r="B26" s="49"/>
      <c r="C26" s="49"/>
      <c r="D26" s="49"/>
      <c r="E26" s="265" t="s">
        <v>78</v>
      </c>
      <c r="F26" s="265"/>
      <c r="G26" s="265"/>
      <c r="H26" s="58">
        <f>I26</f>
        <v>2283.0360000000005</v>
      </c>
      <c r="I26" s="58">
        <f>([2]Source!F168+[2]Source!F169)</f>
        <v>2283.0360000000005</v>
      </c>
      <c r="J26" s="49" t="s">
        <v>79</v>
      </c>
    </row>
    <row r="27" spans="1:31" ht="14.25" hidden="1">
      <c r="A27" s="49"/>
      <c r="B27" s="49"/>
      <c r="C27" s="49"/>
      <c r="D27" s="49"/>
      <c r="E27" s="265" t="s">
        <v>26</v>
      </c>
      <c r="F27" s="265"/>
      <c r="G27" s="265"/>
      <c r="H27" s="58">
        <f>SUM(Q1:Q271)/1000</f>
        <v>87.820429999999973</v>
      </c>
      <c r="I27" s="58">
        <f>([2]Source!F163+ [2]Source!F162)/1000</f>
        <v>87.820430000000002</v>
      </c>
      <c r="J27" s="49" t="s">
        <v>77</v>
      </c>
    </row>
    <row r="28" spans="1:31" ht="14.25">
      <c r="A28" s="49"/>
      <c r="B28" s="49"/>
      <c r="C28" s="49"/>
      <c r="D28" s="49"/>
      <c r="E28" s="49"/>
      <c r="F28" s="49"/>
      <c r="G28" s="49"/>
      <c r="H28" s="45"/>
      <c r="I28" s="58"/>
      <c r="J28" s="49"/>
    </row>
    <row r="29" spans="1:31" ht="14.25">
      <c r="A29" s="49" t="s">
        <v>22</v>
      </c>
      <c r="B29" s="49"/>
      <c r="C29" s="49"/>
      <c r="D29" s="59"/>
      <c r="E29" s="60"/>
      <c r="F29" s="49"/>
      <c r="G29" s="49"/>
      <c r="H29" s="49"/>
      <c r="I29" s="49"/>
      <c r="J29" s="49"/>
    </row>
    <row r="30" spans="1:31" ht="71.25">
      <c r="A30" s="61" t="s">
        <v>2</v>
      </c>
      <c r="B30" s="61" t="s">
        <v>80</v>
      </c>
      <c r="C30" s="61" t="s">
        <v>24</v>
      </c>
      <c r="D30" s="61" t="s">
        <v>81</v>
      </c>
      <c r="E30" s="61" t="s">
        <v>82</v>
      </c>
      <c r="F30" s="61" t="s">
        <v>83</v>
      </c>
      <c r="G30" s="62" t="s">
        <v>84</v>
      </c>
      <c r="H30" s="61" t="s">
        <v>85</v>
      </c>
      <c r="I30" s="61" t="s">
        <v>86</v>
      </c>
      <c r="J30" s="61" t="s">
        <v>87</v>
      </c>
    </row>
    <row r="31" spans="1:31" ht="14.25">
      <c r="A31" s="61">
        <v>1</v>
      </c>
      <c r="B31" s="61">
        <v>2</v>
      </c>
      <c r="C31" s="61">
        <v>3</v>
      </c>
      <c r="D31" s="61">
        <v>4</v>
      </c>
      <c r="E31" s="61">
        <v>5</v>
      </c>
      <c r="F31" s="61">
        <v>6</v>
      </c>
      <c r="G31" s="61">
        <v>7</v>
      </c>
      <c r="H31" s="61">
        <v>8</v>
      </c>
      <c r="I31" s="61">
        <v>9</v>
      </c>
      <c r="J31" s="61">
        <v>10</v>
      </c>
    </row>
    <row r="33" spans="1:31" ht="16.5">
      <c r="A33" s="264" t="str">
        <f>CONCATENATE("Локальная смета: ",IF([2]Source!G20&lt;&gt;"Новая локальная смета", [2]Source!G20, ""))</f>
        <v>Локальная смета: Монтаж чистых помещений</v>
      </c>
      <c r="B33" s="264"/>
      <c r="C33" s="264"/>
      <c r="D33" s="264"/>
      <c r="E33" s="264"/>
      <c r="F33" s="264"/>
      <c r="G33" s="264"/>
      <c r="H33" s="264"/>
      <c r="I33" s="264"/>
      <c r="J33" s="264"/>
      <c r="AE33" s="63" t="str">
        <f>CONCATENATE("Локальная смета: ",IF([2]Source!G20&lt;&gt;"Новая локальная смета", [2]Source!G20, ""))</f>
        <v>Локальная смета: Монтаж чистых помещений</v>
      </c>
    </row>
    <row r="35" spans="1:31" ht="16.5">
      <c r="A35" s="264" t="str">
        <f>CONCATENATE("Раздел: ",IF([2]Source!G24&lt;&gt;"Новый раздел", [2]Source!G24, ""))</f>
        <v>Раздел: Оснащение шлюзов, подсобных и технологических помещений</v>
      </c>
      <c r="B35" s="264"/>
      <c r="C35" s="264"/>
      <c r="D35" s="264"/>
      <c r="E35" s="264"/>
      <c r="F35" s="264"/>
      <c r="G35" s="264"/>
      <c r="H35" s="264"/>
      <c r="I35" s="264"/>
      <c r="J35" s="264"/>
      <c r="AE35" s="63" t="str">
        <f>CONCATENATE("Раздел: ",IF([2]Source!G24&lt;&gt;"Новый раздел", [2]Source!G24, ""))</f>
        <v>Раздел: Оснащение шлюзов, подсобных и технологических помещений</v>
      </c>
    </row>
    <row r="36" spans="1:31" ht="14.25">
      <c r="A36" s="64" t="str">
        <f>[2]Source!E29</f>
        <v>1</v>
      </c>
      <c r="B36" s="65" t="str">
        <f>[2]Source!F29</f>
        <v/>
      </c>
      <c r="C36" s="65" t="str">
        <f>[2]Source!G29</f>
        <v>Укомплектация шлюзов мебелью</v>
      </c>
      <c r="D36" s="66" t="str">
        <f>[2]Source!H29</f>
        <v>к-т.</v>
      </c>
      <c r="E36" s="45">
        <f>[2]Source!I29</f>
        <v>11</v>
      </c>
      <c r="F36" s="67"/>
      <c r="G36" s="56"/>
      <c r="H36" s="58"/>
      <c r="I36" s="68" t="str">
        <f>[2]Source!BO29</f>
        <v/>
      </c>
      <c r="J36" s="58"/>
      <c r="R36" s="47">
        <f>ROUND(([2]Source!FX29/100)*((ROUND([2]Source!AF29*[2]Source!I29, 2)+ROUND([2]Source!AE29*[2]Source!I29, 2))), 2)</f>
        <v>0</v>
      </c>
      <c r="S36" s="47">
        <f>[2]Source!X29</f>
        <v>0</v>
      </c>
      <c r="T36" s="47">
        <f>ROUND(([2]Source!FY29/100)*((ROUND([2]Source!AF29*[2]Source!I29, 2)+ROUND([2]Source!AE29*[2]Source!I29, 2))), 2)</f>
        <v>0</v>
      </c>
      <c r="U36" s="47">
        <f>[2]Source!Y29</f>
        <v>0</v>
      </c>
    </row>
    <row r="37" spans="1:31" ht="14.25">
      <c r="A37" s="69"/>
      <c r="B37" s="70"/>
      <c r="C37" s="70" t="s">
        <v>88</v>
      </c>
      <c r="D37" s="71"/>
      <c r="E37" s="72"/>
      <c r="F37" s="73">
        <f>[2]Source!AO29</f>
        <v>0</v>
      </c>
      <c r="G37" s="74" t="str">
        <f>[2]Source!DG29</f>
        <v>=2422,5</v>
      </c>
      <c r="H37" s="75">
        <f>ROUND([2]Source!AF29*[2]Source!I29, 2)</f>
        <v>26647.5</v>
      </c>
      <c r="I37" s="76">
        <f>IF([2]Source!BA29&lt;&gt; 0, [2]Source!BA29, 1)</f>
        <v>1</v>
      </c>
      <c r="J37" s="75">
        <f>[2]Source!S29</f>
        <v>26647.5</v>
      </c>
      <c r="Q37" s="47">
        <f>ROUND([2]Source!AF29*[2]Source!I29, 2)</f>
        <v>26647.5</v>
      </c>
    </row>
    <row r="38" spans="1:31" ht="15">
      <c r="C38" s="77" t="s">
        <v>95</v>
      </c>
      <c r="G38" s="263">
        <f>ROUND([2]Source!AC29*[2]Source!I29, 2)+ROUND([2]Source!AF29*[2]Source!I29, 2)+ROUND([2]Source!AD29*[2]Source!I29, 2)</f>
        <v>26647.5</v>
      </c>
      <c r="H38" s="263"/>
      <c r="I38" s="263">
        <f>[2]Source!O29</f>
        <v>26647.5</v>
      </c>
      <c r="J38" s="263"/>
      <c r="O38" s="47">
        <f>G38</f>
        <v>26647.5</v>
      </c>
      <c r="P38" s="47">
        <f>I38</f>
        <v>26647.5</v>
      </c>
    </row>
    <row r="39" spans="1:31" ht="111">
      <c r="A39" s="69" t="str">
        <f>[2]Source!E30</f>
        <v>2</v>
      </c>
      <c r="B39" s="70" t="str">
        <f>[2]Source!F30</f>
        <v>Цена поставщика</v>
      </c>
      <c r="C39" s="70" t="s">
        <v>207</v>
      </c>
      <c r="D39" s="71" t="str">
        <f>[2]Source!H30</f>
        <v>шт.</v>
      </c>
      <c r="E39" s="72">
        <f>[2]Source!I30</f>
        <v>1</v>
      </c>
      <c r="F39" s="73">
        <f>[2]Source!AL30</f>
        <v>29980.46</v>
      </c>
      <c r="G39" s="74" t="str">
        <f>[2]Source!DD30</f>
        <v/>
      </c>
      <c r="H39" s="75">
        <f>ROUND([2]Source!AC30*[2]Source!I30, 2)</f>
        <v>29980.46</v>
      </c>
      <c r="I39" s="76">
        <f>IF([2]Source!BC30&lt;&gt; 0, [2]Source!BC30, 1)</f>
        <v>1</v>
      </c>
      <c r="J39" s="75">
        <f>[2]Source!P30</f>
        <v>29980.46</v>
      </c>
      <c r="R39" s="47">
        <f>ROUND(([2]Source!FX30/100)*((ROUND([2]Source!AF30*[2]Source!I30, 2)+ROUND([2]Source!AE30*[2]Source!I30, 2))), 2)</f>
        <v>0</v>
      </c>
      <c r="S39" s="47">
        <f>[2]Source!X30</f>
        <v>0</v>
      </c>
      <c r="T39" s="47">
        <f>ROUND(([2]Source!FY30/100)*((ROUND([2]Source!AF30*[2]Source!I30, 2)+ROUND([2]Source!AE30*[2]Source!I30, 2))), 2)</f>
        <v>0</v>
      </c>
      <c r="U39" s="47">
        <f>[2]Source!Y30</f>
        <v>0</v>
      </c>
    </row>
    <row r="40" spans="1:31" ht="15">
      <c r="C40" s="77" t="s">
        <v>95</v>
      </c>
      <c r="G40" s="263">
        <f>ROUND([2]Source!AC30*[2]Source!I30, 2)+ROUND([2]Source!AF30*[2]Source!I30, 2)+ROUND([2]Source!AD30*[2]Source!I30, 2)</f>
        <v>29980.46</v>
      </c>
      <c r="H40" s="263"/>
      <c r="I40" s="263">
        <f>[2]Source!O30</f>
        <v>29980.46</v>
      </c>
      <c r="J40" s="263"/>
      <c r="O40" s="47">
        <f>G40</f>
        <v>29980.46</v>
      </c>
      <c r="P40" s="47">
        <f>I40</f>
        <v>29980.46</v>
      </c>
    </row>
    <row r="41" spans="1:31" ht="82.5">
      <c r="A41" s="69" t="str">
        <f>[2]Source!E31</f>
        <v>3</v>
      </c>
      <c r="B41" s="70" t="str">
        <f>[2]Source!F31</f>
        <v>Цена поставщика</v>
      </c>
      <c r="C41" s="70" t="s">
        <v>208</v>
      </c>
      <c r="D41" s="71" t="str">
        <f>[2]Source!H31</f>
        <v>шт.</v>
      </c>
      <c r="E41" s="72">
        <f>[2]Source!I31</f>
        <v>1</v>
      </c>
      <c r="F41" s="73">
        <f>[2]Source!AL31</f>
        <v>1968.05</v>
      </c>
      <c r="G41" s="74" t="str">
        <f>[2]Source!DD31</f>
        <v/>
      </c>
      <c r="H41" s="75">
        <f>ROUND([2]Source!AC31*[2]Source!I31, 2)</f>
        <v>1968.05</v>
      </c>
      <c r="I41" s="76">
        <f>IF([2]Source!BC31&lt;&gt; 0, [2]Source!BC31, 1)</f>
        <v>1</v>
      </c>
      <c r="J41" s="75">
        <f>[2]Source!P31</f>
        <v>1968.05</v>
      </c>
      <c r="R41" s="47">
        <f>ROUND(([2]Source!FX31/100)*((ROUND([2]Source!AF31*[2]Source!I31, 2)+ROUND([2]Source!AE31*[2]Source!I31, 2))), 2)</f>
        <v>0</v>
      </c>
      <c r="S41" s="47">
        <f>[2]Source!X31</f>
        <v>0</v>
      </c>
      <c r="T41" s="47">
        <f>ROUND(([2]Source!FY31/100)*((ROUND([2]Source!AF31*[2]Source!I31, 2)+ROUND([2]Source!AE31*[2]Source!I31, 2))), 2)</f>
        <v>0</v>
      </c>
      <c r="U41" s="47">
        <f>[2]Source!Y31</f>
        <v>0</v>
      </c>
    </row>
    <row r="42" spans="1:31" ht="15">
      <c r="C42" s="77" t="s">
        <v>95</v>
      </c>
      <c r="G42" s="263">
        <f>ROUND([2]Source!AC31*[2]Source!I31, 2)+ROUND([2]Source!AF31*[2]Source!I31, 2)+ROUND([2]Source!AD31*[2]Source!I31, 2)</f>
        <v>1968.05</v>
      </c>
      <c r="H42" s="263"/>
      <c r="I42" s="263">
        <f>[2]Source!O31</f>
        <v>1968.05</v>
      </c>
      <c r="J42" s="263"/>
      <c r="O42" s="47">
        <f>G42</f>
        <v>1968.05</v>
      </c>
      <c r="P42" s="47">
        <f>I42</f>
        <v>1968.05</v>
      </c>
    </row>
    <row r="43" spans="1:31" ht="111">
      <c r="A43" s="69" t="str">
        <f>[2]Source!E32</f>
        <v>4</v>
      </c>
      <c r="B43" s="70" t="str">
        <f>[2]Source!F32</f>
        <v>Цена поставщика</v>
      </c>
      <c r="C43" s="70" t="s">
        <v>209</v>
      </c>
      <c r="D43" s="71" t="str">
        <f>[2]Source!H32</f>
        <v>шт.</v>
      </c>
      <c r="E43" s="72">
        <f>[2]Source!I32</f>
        <v>1</v>
      </c>
      <c r="F43" s="73">
        <f>[2]Source!AL32</f>
        <v>4162.82</v>
      </c>
      <c r="G43" s="74" t="str">
        <f>[2]Source!DD32</f>
        <v/>
      </c>
      <c r="H43" s="75">
        <f>ROUND([2]Source!AC32*[2]Source!I32, 2)</f>
        <v>4162.82</v>
      </c>
      <c r="I43" s="76">
        <f>IF([2]Source!BC32&lt;&gt; 0, [2]Source!BC32, 1)</f>
        <v>1</v>
      </c>
      <c r="J43" s="75">
        <f>[2]Source!P32</f>
        <v>4162.82</v>
      </c>
      <c r="R43" s="47">
        <f>ROUND(([2]Source!FX32/100)*((ROUND([2]Source!AF32*[2]Source!I32, 2)+ROUND([2]Source!AE32*[2]Source!I32, 2))), 2)</f>
        <v>0</v>
      </c>
      <c r="S43" s="47">
        <f>[2]Source!X32</f>
        <v>0</v>
      </c>
      <c r="T43" s="47">
        <f>ROUND(([2]Source!FY32/100)*((ROUND([2]Source!AF32*[2]Source!I32, 2)+ROUND([2]Source!AE32*[2]Source!I32, 2))), 2)</f>
        <v>0</v>
      </c>
      <c r="U43" s="47">
        <f>[2]Source!Y32</f>
        <v>0</v>
      </c>
    </row>
    <row r="44" spans="1:31" ht="15">
      <c r="C44" s="77" t="s">
        <v>95</v>
      </c>
      <c r="G44" s="263">
        <f>ROUND([2]Source!AC32*[2]Source!I32, 2)+ROUND([2]Source!AF32*[2]Source!I32, 2)+ROUND([2]Source!AD32*[2]Source!I32, 2)</f>
        <v>4162.82</v>
      </c>
      <c r="H44" s="263"/>
      <c r="I44" s="263">
        <f>[2]Source!O32</f>
        <v>4162.82</v>
      </c>
      <c r="J44" s="263"/>
      <c r="O44" s="47">
        <f>G44</f>
        <v>4162.82</v>
      </c>
      <c r="P44" s="47">
        <f>I44</f>
        <v>4162.82</v>
      </c>
    </row>
    <row r="45" spans="1:31" ht="96.75">
      <c r="A45" s="69" t="str">
        <f>[2]Source!E33</f>
        <v>5</v>
      </c>
      <c r="B45" s="70" t="str">
        <f>[2]Source!F33</f>
        <v>Цена поставщика</v>
      </c>
      <c r="C45" s="70" t="s">
        <v>210</v>
      </c>
      <c r="D45" s="71" t="str">
        <f>[2]Source!H33</f>
        <v>шт.</v>
      </c>
      <c r="E45" s="72">
        <f>[2]Source!I33</f>
        <v>1</v>
      </c>
      <c r="F45" s="73">
        <f>[2]Source!AL33</f>
        <v>1550.67</v>
      </c>
      <c r="G45" s="74" t="str">
        <f>[2]Source!DD33</f>
        <v/>
      </c>
      <c r="H45" s="75">
        <f>ROUND([2]Source!AC33*[2]Source!I33, 2)</f>
        <v>1550.67</v>
      </c>
      <c r="I45" s="76">
        <f>IF([2]Source!BC33&lt;&gt; 0, [2]Source!BC33, 1)</f>
        <v>1</v>
      </c>
      <c r="J45" s="75">
        <f>[2]Source!P33</f>
        <v>1550.67</v>
      </c>
      <c r="R45" s="47">
        <f>ROUND(([2]Source!FX33/100)*((ROUND([2]Source!AF33*[2]Source!I33, 2)+ROUND([2]Source!AE33*[2]Source!I33, 2))), 2)</f>
        <v>0</v>
      </c>
      <c r="S45" s="47">
        <f>[2]Source!X33</f>
        <v>0</v>
      </c>
      <c r="T45" s="47">
        <f>ROUND(([2]Source!FY33/100)*((ROUND([2]Source!AF33*[2]Source!I33, 2)+ROUND([2]Source!AE33*[2]Source!I33, 2))), 2)</f>
        <v>0</v>
      </c>
      <c r="U45" s="47">
        <f>[2]Source!Y33</f>
        <v>0</v>
      </c>
    </row>
    <row r="46" spans="1:31" ht="15">
      <c r="C46" s="77" t="s">
        <v>95</v>
      </c>
      <c r="G46" s="263">
        <f>ROUND([2]Source!AC33*[2]Source!I33, 2)+ROUND([2]Source!AF33*[2]Source!I33, 2)+ROUND([2]Source!AD33*[2]Source!I33, 2)</f>
        <v>1550.67</v>
      </c>
      <c r="H46" s="263"/>
      <c r="I46" s="263">
        <f>[2]Source!O33</f>
        <v>1550.67</v>
      </c>
      <c r="J46" s="263"/>
      <c r="O46" s="47">
        <f>G46</f>
        <v>1550.67</v>
      </c>
      <c r="P46" s="47">
        <f>I46</f>
        <v>1550.67</v>
      </c>
    </row>
    <row r="47" spans="1:31" ht="111">
      <c r="A47" s="69" t="str">
        <f>[2]Source!E34</f>
        <v>6</v>
      </c>
      <c r="B47" s="70" t="str">
        <f>[2]Source!F34</f>
        <v>Цена поставщика</v>
      </c>
      <c r="C47" s="70" t="s">
        <v>211</v>
      </c>
      <c r="D47" s="71" t="str">
        <f>[2]Source!H34</f>
        <v>шт.</v>
      </c>
      <c r="E47" s="72">
        <f>[2]Source!I34</f>
        <v>1</v>
      </c>
      <c r="F47" s="73">
        <f>[2]Source!AL34</f>
        <v>34471.29</v>
      </c>
      <c r="G47" s="74" t="str">
        <f>[2]Source!DD34</f>
        <v/>
      </c>
      <c r="H47" s="75">
        <f>ROUND([2]Source!AC34*[2]Source!I34, 2)</f>
        <v>34471.29</v>
      </c>
      <c r="I47" s="76">
        <f>IF([2]Source!BC34&lt;&gt; 0, [2]Source!BC34, 1)</f>
        <v>1</v>
      </c>
      <c r="J47" s="75">
        <f>[2]Source!P34</f>
        <v>34471.29</v>
      </c>
      <c r="R47" s="47">
        <f>ROUND(([2]Source!FX34/100)*((ROUND([2]Source!AF34*[2]Source!I34, 2)+ROUND([2]Source!AE34*[2]Source!I34, 2))), 2)</f>
        <v>0</v>
      </c>
      <c r="S47" s="47">
        <f>[2]Source!X34</f>
        <v>0</v>
      </c>
      <c r="T47" s="47">
        <f>ROUND(([2]Source!FY34/100)*((ROUND([2]Source!AF34*[2]Source!I34, 2)+ROUND([2]Source!AE34*[2]Source!I34, 2))), 2)</f>
        <v>0</v>
      </c>
      <c r="U47" s="47">
        <f>[2]Source!Y34</f>
        <v>0</v>
      </c>
    </row>
    <row r="48" spans="1:31" ht="15">
      <c r="C48" s="77" t="s">
        <v>95</v>
      </c>
      <c r="G48" s="263">
        <f>ROUND([2]Source!AC34*[2]Source!I34, 2)+ROUND([2]Source!AF34*[2]Source!I34, 2)+ROUND([2]Source!AD34*[2]Source!I34, 2)</f>
        <v>34471.29</v>
      </c>
      <c r="H48" s="263"/>
      <c r="I48" s="263">
        <f>[2]Source!O34</f>
        <v>34471.29</v>
      </c>
      <c r="J48" s="263"/>
      <c r="O48" s="47">
        <f>G48</f>
        <v>34471.29</v>
      </c>
      <c r="P48" s="47">
        <f>I48</f>
        <v>34471.29</v>
      </c>
    </row>
    <row r="49" spans="1:21" ht="82.5">
      <c r="A49" s="69" t="str">
        <f>[2]Source!E35</f>
        <v>7</v>
      </c>
      <c r="B49" s="70" t="str">
        <f>[2]Source!F35</f>
        <v>Цена поставщика</v>
      </c>
      <c r="C49" s="70" t="s">
        <v>212</v>
      </c>
      <c r="D49" s="71" t="str">
        <f>[2]Source!H35</f>
        <v>шт.</v>
      </c>
      <c r="E49" s="72">
        <f>[2]Source!I35</f>
        <v>1</v>
      </c>
      <c r="F49" s="73">
        <f>[2]Source!AL35</f>
        <v>858.75</v>
      </c>
      <c r="G49" s="74" t="str">
        <f>[2]Source!DD35</f>
        <v/>
      </c>
      <c r="H49" s="75">
        <f>ROUND([2]Source!AC35*[2]Source!I35, 2)</f>
        <v>858.75</v>
      </c>
      <c r="I49" s="76">
        <f>IF([2]Source!BC35&lt;&gt; 0, [2]Source!BC35, 1)</f>
        <v>1</v>
      </c>
      <c r="J49" s="75">
        <f>[2]Source!P35</f>
        <v>858.75</v>
      </c>
      <c r="R49" s="47">
        <f>ROUND(([2]Source!FX35/100)*((ROUND([2]Source!AF35*[2]Source!I35, 2)+ROUND([2]Source!AE35*[2]Source!I35, 2))), 2)</f>
        <v>0</v>
      </c>
      <c r="S49" s="47">
        <f>[2]Source!X35</f>
        <v>0</v>
      </c>
      <c r="T49" s="47">
        <f>ROUND(([2]Source!FY35/100)*((ROUND([2]Source!AF35*[2]Source!I35, 2)+ROUND([2]Source!AE35*[2]Source!I35, 2))), 2)</f>
        <v>0</v>
      </c>
      <c r="U49" s="47">
        <f>[2]Source!Y35</f>
        <v>0</v>
      </c>
    </row>
    <row r="50" spans="1:21" ht="15">
      <c r="C50" s="77" t="s">
        <v>95</v>
      </c>
      <c r="G50" s="263">
        <f>ROUND([2]Source!AC35*[2]Source!I35, 2)+ROUND([2]Source!AF35*[2]Source!I35, 2)+ROUND([2]Source!AD35*[2]Source!I35, 2)</f>
        <v>858.75</v>
      </c>
      <c r="H50" s="263"/>
      <c r="I50" s="263">
        <f>[2]Source!O35</f>
        <v>858.75</v>
      </c>
      <c r="J50" s="263"/>
      <c r="O50" s="47">
        <f>G50</f>
        <v>858.75</v>
      </c>
      <c r="P50" s="47">
        <f>I50</f>
        <v>858.75</v>
      </c>
    </row>
    <row r="51" spans="1:21" ht="111">
      <c r="A51" s="69" t="str">
        <f>[2]Source!E36</f>
        <v>8</v>
      </c>
      <c r="B51" s="70" t="str">
        <f>[2]Source!F36</f>
        <v>Цена поставщика</v>
      </c>
      <c r="C51" s="70" t="s">
        <v>213</v>
      </c>
      <c r="D51" s="71" t="str">
        <f>[2]Source!H36</f>
        <v>шт.</v>
      </c>
      <c r="E51" s="72">
        <f>[2]Source!I36</f>
        <v>1</v>
      </c>
      <c r="F51" s="73">
        <f>[2]Source!AL36</f>
        <v>35986.050000000003</v>
      </c>
      <c r="G51" s="74" t="str">
        <f>[2]Source!DD36</f>
        <v/>
      </c>
      <c r="H51" s="75">
        <f>ROUND([2]Source!AC36*[2]Source!I36, 2)</f>
        <v>35986.050000000003</v>
      </c>
      <c r="I51" s="76">
        <f>IF([2]Source!BC36&lt;&gt; 0, [2]Source!BC36, 1)</f>
        <v>1</v>
      </c>
      <c r="J51" s="75">
        <f>[2]Source!P36</f>
        <v>35986.050000000003</v>
      </c>
      <c r="R51" s="47">
        <f>ROUND(([2]Source!FX36/100)*((ROUND([2]Source!AF36*[2]Source!I36, 2)+ROUND([2]Source!AE36*[2]Source!I36, 2))), 2)</f>
        <v>0</v>
      </c>
      <c r="S51" s="47">
        <f>[2]Source!X36</f>
        <v>0</v>
      </c>
      <c r="T51" s="47">
        <f>ROUND(([2]Source!FY36/100)*((ROUND([2]Source!AF36*[2]Source!I36, 2)+ROUND([2]Source!AE36*[2]Source!I36, 2))), 2)</f>
        <v>0</v>
      </c>
      <c r="U51" s="47">
        <f>[2]Source!Y36</f>
        <v>0</v>
      </c>
    </row>
    <row r="52" spans="1:21" ht="15">
      <c r="C52" s="77" t="s">
        <v>95</v>
      </c>
      <c r="G52" s="263">
        <f>ROUND([2]Source!AC36*[2]Source!I36, 2)+ROUND([2]Source!AF36*[2]Source!I36, 2)+ROUND([2]Source!AD36*[2]Source!I36, 2)</f>
        <v>35986.050000000003</v>
      </c>
      <c r="H52" s="263"/>
      <c r="I52" s="263">
        <f>[2]Source!O36</f>
        <v>35986.050000000003</v>
      </c>
      <c r="J52" s="263"/>
      <c r="O52" s="47">
        <f>G52</f>
        <v>35986.050000000003</v>
      </c>
      <c r="P52" s="47">
        <f>I52</f>
        <v>35986.050000000003</v>
      </c>
    </row>
    <row r="53" spans="1:21" ht="111">
      <c r="A53" s="69" t="str">
        <f>[2]Source!E37</f>
        <v>9</v>
      </c>
      <c r="B53" s="70" t="str">
        <f>[2]Source!F37</f>
        <v>Цена поставщика</v>
      </c>
      <c r="C53" s="70" t="s">
        <v>214</v>
      </c>
      <c r="D53" s="71" t="str">
        <f>[2]Source!H37</f>
        <v>шт.</v>
      </c>
      <c r="E53" s="72">
        <f>[2]Source!I37</f>
        <v>1</v>
      </c>
      <c r="F53" s="73">
        <f>[2]Source!AL37</f>
        <v>13877.95</v>
      </c>
      <c r="G53" s="74" t="str">
        <f>[2]Source!DD37</f>
        <v/>
      </c>
      <c r="H53" s="75">
        <f>ROUND([2]Source!AC37*[2]Source!I37, 2)</f>
        <v>13877.95</v>
      </c>
      <c r="I53" s="76">
        <f>IF([2]Source!BC37&lt;&gt; 0, [2]Source!BC37, 1)</f>
        <v>1</v>
      </c>
      <c r="J53" s="75">
        <f>[2]Source!P37</f>
        <v>13877.95</v>
      </c>
      <c r="R53" s="47">
        <f>ROUND(([2]Source!FX37/100)*((ROUND([2]Source!AF37*[2]Source!I37, 2)+ROUND([2]Source!AE37*[2]Source!I37, 2))), 2)</f>
        <v>0</v>
      </c>
      <c r="S53" s="47">
        <f>[2]Source!X37</f>
        <v>0</v>
      </c>
      <c r="T53" s="47">
        <f>ROUND(([2]Source!FY37/100)*((ROUND([2]Source!AF37*[2]Source!I37, 2)+ROUND([2]Source!AE37*[2]Source!I37, 2))), 2)</f>
        <v>0</v>
      </c>
      <c r="U53" s="47">
        <f>[2]Source!Y37</f>
        <v>0</v>
      </c>
    </row>
    <row r="54" spans="1:21" ht="15">
      <c r="C54" s="77" t="s">
        <v>95</v>
      </c>
      <c r="G54" s="263">
        <f>ROUND([2]Source!AC37*[2]Source!I37, 2)+ROUND([2]Source!AF37*[2]Source!I37, 2)+ROUND([2]Source!AD37*[2]Source!I37, 2)</f>
        <v>13877.95</v>
      </c>
      <c r="H54" s="263"/>
      <c r="I54" s="263">
        <f>[2]Source!O37</f>
        <v>13877.95</v>
      </c>
      <c r="J54" s="263"/>
      <c r="O54" s="47">
        <f>G54</f>
        <v>13877.95</v>
      </c>
      <c r="P54" s="47">
        <f>I54</f>
        <v>13877.95</v>
      </c>
    </row>
    <row r="55" spans="1:21" ht="111">
      <c r="A55" s="69" t="str">
        <f>[2]Source!E38</f>
        <v>10</v>
      </c>
      <c r="B55" s="70" t="str">
        <f>[2]Source!F38</f>
        <v>Цена поставщика</v>
      </c>
      <c r="C55" s="70" t="s">
        <v>215</v>
      </c>
      <c r="D55" s="71" t="str">
        <f>[2]Source!H38</f>
        <v>шт.</v>
      </c>
      <c r="E55" s="72">
        <f>[2]Source!I38</f>
        <v>3</v>
      </c>
      <c r="F55" s="73">
        <f>[2]Source!AL38</f>
        <v>4711.43</v>
      </c>
      <c r="G55" s="74" t="str">
        <f>[2]Source!DD38</f>
        <v/>
      </c>
      <c r="H55" s="75">
        <f>ROUND([2]Source!AC38*[2]Source!I38, 2)</f>
        <v>14134.29</v>
      </c>
      <c r="I55" s="76">
        <f>IF([2]Source!BC38&lt;&gt; 0, [2]Source!BC38, 1)</f>
        <v>1</v>
      </c>
      <c r="J55" s="75">
        <f>[2]Source!P38</f>
        <v>14134.29</v>
      </c>
      <c r="R55" s="47">
        <f>ROUND(([2]Source!FX38/100)*((ROUND([2]Source!AF38*[2]Source!I38, 2)+ROUND([2]Source!AE38*[2]Source!I38, 2))), 2)</f>
        <v>0</v>
      </c>
      <c r="S55" s="47">
        <f>[2]Source!X38</f>
        <v>0</v>
      </c>
      <c r="T55" s="47">
        <f>ROUND(([2]Source!FY38/100)*((ROUND([2]Source!AF38*[2]Source!I38, 2)+ROUND([2]Source!AE38*[2]Source!I38, 2))), 2)</f>
        <v>0</v>
      </c>
      <c r="U55" s="47">
        <f>[2]Source!Y38</f>
        <v>0</v>
      </c>
    </row>
    <row r="56" spans="1:21" ht="15">
      <c r="C56" s="77" t="s">
        <v>95</v>
      </c>
      <c r="G56" s="263">
        <f>ROUND([2]Source!AC38*[2]Source!I38, 2)+ROUND([2]Source!AF38*[2]Source!I38, 2)+ROUND([2]Source!AD38*[2]Source!I38, 2)</f>
        <v>14134.29</v>
      </c>
      <c r="H56" s="263"/>
      <c r="I56" s="263">
        <f>[2]Source!O38</f>
        <v>14134.29</v>
      </c>
      <c r="J56" s="263"/>
      <c r="O56" s="47">
        <f>G56</f>
        <v>14134.29</v>
      </c>
      <c r="P56" s="47">
        <f>I56</f>
        <v>14134.29</v>
      </c>
    </row>
    <row r="57" spans="1:21" ht="14.25">
      <c r="A57" s="64" t="str">
        <f>[2]Source!E40</f>
        <v>11</v>
      </c>
      <c r="B57" s="65" t="str">
        <f>[2]Source!F40</f>
        <v/>
      </c>
      <c r="C57" s="65" t="str">
        <f>[2]Source!G40</f>
        <v>Укомплектация шлюзов мебелью</v>
      </c>
      <c r="D57" s="66" t="str">
        <f>[2]Source!H40</f>
        <v>к-т.</v>
      </c>
      <c r="E57" s="45">
        <f>[2]Source!I40</f>
        <v>3</v>
      </c>
      <c r="F57" s="67"/>
      <c r="G57" s="56"/>
      <c r="H57" s="58"/>
      <c r="I57" s="68" t="str">
        <f>[2]Source!BO40</f>
        <v/>
      </c>
      <c r="J57" s="58"/>
      <c r="R57" s="47">
        <f>ROUND(([2]Source!FX40/100)*((ROUND([2]Source!AF40*[2]Source!I40, 2)+ROUND([2]Source!AE40*[2]Source!I40, 2))), 2)</f>
        <v>0</v>
      </c>
      <c r="S57" s="47">
        <f>[2]Source!X40</f>
        <v>0</v>
      </c>
      <c r="T57" s="47">
        <f>ROUND(([2]Source!FY40/100)*((ROUND([2]Source!AF40*[2]Source!I40, 2)+ROUND([2]Source!AE40*[2]Source!I40, 2))), 2)</f>
        <v>0</v>
      </c>
      <c r="U57" s="47">
        <f>[2]Source!Y40</f>
        <v>0</v>
      </c>
    </row>
    <row r="58" spans="1:21" ht="14.25">
      <c r="A58" s="69"/>
      <c r="B58" s="70"/>
      <c r="C58" s="70" t="s">
        <v>88</v>
      </c>
      <c r="D58" s="71"/>
      <c r="E58" s="72"/>
      <c r="F58" s="73">
        <f>[2]Source!AO40</f>
        <v>0</v>
      </c>
      <c r="G58" s="74" t="str">
        <f>[2]Source!DG40</f>
        <v>=2422,5</v>
      </c>
      <c r="H58" s="75">
        <f>ROUND([2]Source!AF40*[2]Source!I40, 2)</f>
        <v>7267.5</v>
      </c>
      <c r="I58" s="76">
        <f>IF([2]Source!BA40&lt;&gt; 0, [2]Source!BA40, 1)</f>
        <v>1</v>
      </c>
      <c r="J58" s="75">
        <f>[2]Source!S40</f>
        <v>7267.5</v>
      </c>
      <c r="Q58" s="47">
        <f>ROUND([2]Source!AF40*[2]Source!I40, 2)</f>
        <v>7267.5</v>
      </c>
    </row>
    <row r="59" spans="1:21" ht="15">
      <c r="C59" s="77" t="s">
        <v>95</v>
      </c>
      <c r="G59" s="263">
        <f>ROUND([2]Source!AC40*[2]Source!I40, 2)+ROUND([2]Source!AF40*[2]Source!I40, 2)+ROUND([2]Source!AD40*[2]Source!I40, 2)</f>
        <v>7267.5</v>
      </c>
      <c r="H59" s="263"/>
      <c r="I59" s="263">
        <f>[2]Source!O40</f>
        <v>7267.5</v>
      </c>
      <c r="J59" s="263"/>
      <c r="O59" s="47">
        <f>G59</f>
        <v>7267.5</v>
      </c>
      <c r="P59" s="47">
        <f>I59</f>
        <v>7267.5</v>
      </c>
    </row>
    <row r="60" spans="1:21" ht="96.75">
      <c r="A60" s="69" t="str">
        <f>[2]Source!E41</f>
        <v>12</v>
      </c>
      <c r="B60" s="70" t="str">
        <f>[2]Source!F41</f>
        <v>Цена поставщика</v>
      </c>
      <c r="C60" s="70" t="s">
        <v>216</v>
      </c>
      <c r="D60" s="71" t="str">
        <f>[2]Source!H41</f>
        <v>шт.</v>
      </c>
      <c r="E60" s="72">
        <f>[2]Source!I41</f>
        <v>1</v>
      </c>
      <c r="F60" s="73">
        <f>[2]Source!AL41</f>
        <v>7931.94</v>
      </c>
      <c r="G60" s="74" t="str">
        <f>[2]Source!DD41</f>
        <v/>
      </c>
      <c r="H60" s="75">
        <f>ROUND([2]Source!AC41*[2]Source!I41, 2)</f>
        <v>7931.94</v>
      </c>
      <c r="I60" s="76">
        <f>IF([2]Source!BC41&lt;&gt; 0, [2]Source!BC41, 1)</f>
        <v>1</v>
      </c>
      <c r="J60" s="75">
        <f>[2]Source!P41</f>
        <v>7931.94</v>
      </c>
      <c r="R60" s="47">
        <f>ROUND(([2]Source!FX41/100)*((ROUND([2]Source!AF41*[2]Source!I41, 2)+ROUND([2]Source!AE41*[2]Source!I41, 2))), 2)</f>
        <v>0</v>
      </c>
      <c r="S60" s="47">
        <f>[2]Source!X41</f>
        <v>0</v>
      </c>
      <c r="T60" s="47">
        <f>ROUND(([2]Source!FY41/100)*((ROUND([2]Source!AF41*[2]Source!I41, 2)+ROUND([2]Source!AE41*[2]Source!I41, 2))), 2)</f>
        <v>0</v>
      </c>
      <c r="U60" s="47">
        <f>[2]Source!Y41</f>
        <v>0</v>
      </c>
    </row>
    <row r="61" spans="1:21" ht="15">
      <c r="C61" s="77" t="s">
        <v>95</v>
      </c>
      <c r="G61" s="263">
        <f>ROUND([2]Source!AC41*[2]Source!I41, 2)+ROUND([2]Source!AF41*[2]Source!I41, 2)+ROUND([2]Source!AD41*[2]Source!I41, 2)</f>
        <v>7931.94</v>
      </c>
      <c r="H61" s="263"/>
      <c r="I61" s="263">
        <f>[2]Source!O41</f>
        <v>7931.94</v>
      </c>
      <c r="J61" s="263"/>
      <c r="O61" s="47">
        <f>G61</f>
        <v>7931.94</v>
      </c>
      <c r="P61" s="47">
        <f>I61</f>
        <v>7931.94</v>
      </c>
    </row>
    <row r="62" spans="1:21" ht="125.25">
      <c r="A62" s="69" t="str">
        <f>[2]Source!E42</f>
        <v>13</v>
      </c>
      <c r="B62" s="70" t="str">
        <f>[2]Source!F42</f>
        <v>Цена поставщика</v>
      </c>
      <c r="C62" s="70" t="s">
        <v>217</v>
      </c>
      <c r="D62" s="71" t="str">
        <f>[2]Source!H42</f>
        <v>шт.</v>
      </c>
      <c r="E62" s="72">
        <f>[2]Source!I42</f>
        <v>1</v>
      </c>
      <c r="F62" s="73">
        <f>[2]Source!AL42</f>
        <v>7931.94</v>
      </c>
      <c r="G62" s="74" t="str">
        <f>[2]Source!DD42</f>
        <v/>
      </c>
      <c r="H62" s="75">
        <f>ROUND([2]Source!AC42*[2]Source!I42, 2)</f>
        <v>7931.94</v>
      </c>
      <c r="I62" s="76">
        <f>IF([2]Source!BC42&lt;&gt; 0, [2]Source!BC42, 1)</f>
        <v>1</v>
      </c>
      <c r="J62" s="75">
        <f>[2]Source!P42</f>
        <v>7931.94</v>
      </c>
      <c r="R62" s="47">
        <f>ROUND(([2]Source!FX42/100)*((ROUND([2]Source!AF42*[2]Source!I42, 2)+ROUND([2]Source!AE42*[2]Source!I42, 2))), 2)</f>
        <v>0</v>
      </c>
      <c r="S62" s="47">
        <f>[2]Source!X42</f>
        <v>0</v>
      </c>
      <c r="T62" s="47">
        <f>ROUND(([2]Source!FY42/100)*((ROUND([2]Source!AF42*[2]Source!I42, 2)+ROUND([2]Source!AE42*[2]Source!I42, 2))), 2)</f>
        <v>0</v>
      </c>
      <c r="U62" s="47">
        <f>[2]Source!Y42</f>
        <v>0</v>
      </c>
    </row>
    <row r="63" spans="1:21" ht="15">
      <c r="C63" s="77" t="s">
        <v>95</v>
      </c>
      <c r="G63" s="263">
        <f>ROUND([2]Source!AC42*[2]Source!I42, 2)+ROUND([2]Source!AF42*[2]Source!I42, 2)+ROUND([2]Source!AD42*[2]Source!I42, 2)</f>
        <v>7931.94</v>
      </c>
      <c r="H63" s="263"/>
      <c r="I63" s="263">
        <f>[2]Source!O42</f>
        <v>7931.94</v>
      </c>
      <c r="J63" s="263"/>
      <c r="O63" s="47">
        <f>G63</f>
        <v>7931.94</v>
      </c>
      <c r="P63" s="47">
        <f>I63</f>
        <v>7931.94</v>
      </c>
    </row>
    <row r="64" spans="1:21" ht="125.25">
      <c r="A64" s="69" t="str">
        <f>[2]Source!E43</f>
        <v>14</v>
      </c>
      <c r="B64" s="70" t="str">
        <f>[2]Source!F43</f>
        <v>Цена поставщика</v>
      </c>
      <c r="C64" s="70" t="s">
        <v>218</v>
      </c>
      <c r="D64" s="71" t="str">
        <f>[2]Source!H43</f>
        <v>шт.</v>
      </c>
      <c r="E64" s="72">
        <f>[2]Source!I43</f>
        <v>1</v>
      </c>
      <c r="F64" s="73">
        <f>[2]Source!AL43</f>
        <v>15804.3</v>
      </c>
      <c r="G64" s="74" t="str">
        <f>[2]Source!DD43</f>
        <v/>
      </c>
      <c r="H64" s="75">
        <f>ROUND([2]Source!AC43*[2]Source!I43, 2)</f>
        <v>15804.3</v>
      </c>
      <c r="I64" s="76">
        <f>IF([2]Source!BC43&lt;&gt; 0, [2]Source!BC43, 1)</f>
        <v>1</v>
      </c>
      <c r="J64" s="75">
        <f>[2]Source!P43</f>
        <v>15804.3</v>
      </c>
      <c r="R64" s="47">
        <f>ROUND(([2]Source!FX43/100)*((ROUND([2]Source!AF43*[2]Source!I43, 2)+ROUND([2]Source!AE43*[2]Source!I43, 2))), 2)</f>
        <v>0</v>
      </c>
      <c r="S64" s="47">
        <f>[2]Source!X43</f>
        <v>0</v>
      </c>
      <c r="T64" s="47">
        <f>ROUND(([2]Source!FY43/100)*((ROUND([2]Source!AF43*[2]Source!I43, 2)+ROUND([2]Source!AE43*[2]Source!I43, 2))), 2)</f>
        <v>0</v>
      </c>
      <c r="U64" s="47">
        <f>[2]Source!Y43</f>
        <v>0</v>
      </c>
    </row>
    <row r="65" spans="1:21" ht="15">
      <c r="C65" s="77" t="s">
        <v>95</v>
      </c>
      <c r="G65" s="263">
        <f>ROUND([2]Source!AC43*[2]Source!I43, 2)+ROUND([2]Source!AF43*[2]Source!I43, 2)+ROUND([2]Source!AD43*[2]Source!I43, 2)</f>
        <v>15804.3</v>
      </c>
      <c r="H65" s="263"/>
      <c r="I65" s="263">
        <f>[2]Source!O43</f>
        <v>15804.3</v>
      </c>
      <c r="J65" s="263"/>
      <c r="O65" s="47">
        <f>G65</f>
        <v>15804.3</v>
      </c>
      <c r="P65" s="47">
        <f>I65</f>
        <v>15804.3</v>
      </c>
    </row>
    <row r="66" spans="1:21" ht="14.25">
      <c r="A66" s="64" t="str">
        <f>[2]Source!E45</f>
        <v>15</v>
      </c>
      <c r="B66" s="65" t="str">
        <f>[2]Source!F45</f>
        <v/>
      </c>
      <c r="C66" s="65" t="str">
        <f>[2]Source!G45</f>
        <v>Укомплектация шлюзов мебелью</v>
      </c>
      <c r="D66" s="66" t="str">
        <f>[2]Source!H45</f>
        <v>к-т.</v>
      </c>
      <c r="E66" s="45">
        <f>[2]Source!I45</f>
        <v>1</v>
      </c>
      <c r="F66" s="67"/>
      <c r="G66" s="56"/>
      <c r="H66" s="58"/>
      <c r="I66" s="68" t="str">
        <f>[2]Source!BO45</f>
        <v/>
      </c>
      <c r="J66" s="58"/>
      <c r="R66" s="47">
        <f>ROUND(([2]Source!FX45/100)*((ROUND([2]Source!AF45*[2]Source!I45, 2)+ROUND([2]Source!AE45*[2]Source!I45, 2))), 2)</f>
        <v>0</v>
      </c>
      <c r="S66" s="47">
        <f>[2]Source!X45</f>
        <v>0</v>
      </c>
      <c r="T66" s="47">
        <f>ROUND(([2]Source!FY45/100)*((ROUND([2]Source!AF45*[2]Source!I45, 2)+ROUND([2]Source!AE45*[2]Source!I45, 2))), 2)</f>
        <v>0</v>
      </c>
      <c r="U66" s="47">
        <f>[2]Source!Y45</f>
        <v>0</v>
      </c>
    </row>
    <row r="67" spans="1:21" ht="14.25">
      <c r="A67" s="69"/>
      <c r="B67" s="70"/>
      <c r="C67" s="70" t="s">
        <v>88</v>
      </c>
      <c r="D67" s="71"/>
      <c r="E67" s="72"/>
      <c r="F67" s="73">
        <f>[2]Source!AO45</f>
        <v>0</v>
      </c>
      <c r="G67" s="74" t="str">
        <f>[2]Source!DG45</f>
        <v>=2422,5</v>
      </c>
      <c r="H67" s="75">
        <f>ROUND([2]Source!AF45*[2]Source!I45, 2)</f>
        <v>2422.5</v>
      </c>
      <c r="I67" s="76">
        <f>IF([2]Source!BA45&lt;&gt; 0, [2]Source!BA45, 1)</f>
        <v>1</v>
      </c>
      <c r="J67" s="75">
        <f>[2]Source!S45</f>
        <v>2422.5</v>
      </c>
      <c r="Q67" s="47">
        <f>ROUND([2]Source!AF45*[2]Source!I45, 2)</f>
        <v>2422.5</v>
      </c>
    </row>
    <row r="68" spans="1:21" ht="15">
      <c r="C68" s="77" t="s">
        <v>95</v>
      </c>
      <c r="G68" s="263">
        <f>ROUND([2]Source!AC45*[2]Source!I45, 2)+ROUND([2]Source!AF45*[2]Source!I45, 2)+ROUND([2]Source!AD45*[2]Source!I45, 2)</f>
        <v>2422.5</v>
      </c>
      <c r="H68" s="263"/>
      <c r="I68" s="263">
        <f>[2]Source!O45</f>
        <v>2422.5</v>
      </c>
      <c r="J68" s="263"/>
      <c r="O68" s="47">
        <f>G68</f>
        <v>2422.5</v>
      </c>
      <c r="P68" s="47">
        <f>I68</f>
        <v>2422.5</v>
      </c>
    </row>
    <row r="69" spans="1:21" ht="125.25">
      <c r="A69" s="69" t="str">
        <f>[2]Source!E46</f>
        <v>16</v>
      </c>
      <c r="B69" s="70" t="str">
        <f>[2]Source!F46</f>
        <v>Цена поставщика</v>
      </c>
      <c r="C69" s="70" t="s">
        <v>219</v>
      </c>
      <c r="D69" s="71" t="str">
        <f>[2]Source!H46</f>
        <v>шт.</v>
      </c>
      <c r="E69" s="72">
        <f>[2]Source!I46</f>
        <v>1</v>
      </c>
      <c r="F69" s="73">
        <f>[2]Source!AL46</f>
        <v>9959.73</v>
      </c>
      <c r="G69" s="74" t="str">
        <f>[2]Source!DD46</f>
        <v/>
      </c>
      <c r="H69" s="75">
        <f>ROUND([2]Source!AC46*[2]Source!I46, 2)</f>
        <v>9959.73</v>
      </c>
      <c r="I69" s="76">
        <f>IF([2]Source!BC46&lt;&gt; 0, [2]Source!BC46, 1)</f>
        <v>1</v>
      </c>
      <c r="J69" s="75">
        <f>[2]Source!P46</f>
        <v>9959.73</v>
      </c>
      <c r="R69" s="47">
        <f>ROUND(([2]Source!FX46/100)*((ROUND([2]Source!AF46*[2]Source!I46, 2)+ROUND([2]Source!AE46*[2]Source!I46, 2))), 2)</f>
        <v>0</v>
      </c>
      <c r="S69" s="47">
        <f>[2]Source!X46</f>
        <v>0</v>
      </c>
      <c r="T69" s="47">
        <f>ROUND(([2]Source!FY46/100)*((ROUND([2]Source!AF46*[2]Source!I46, 2)+ROUND([2]Source!AE46*[2]Source!I46, 2))), 2)</f>
        <v>0</v>
      </c>
      <c r="U69" s="47">
        <f>[2]Source!Y46</f>
        <v>0</v>
      </c>
    </row>
    <row r="70" spans="1:21" ht="15">
      <c r="C70" s="77" t="s">
        <v>95</v>
      </c>
      <c r="G70" s="263">
        <f>ROUND([2]Source!AC46*[2]Source!I46, 2)+ROUND([2]Source!AF46*[2]Source!I46, 2)+ROUND([2]Source!AD46*[2]Source!I46, 2)</f>
        <v>9959.73</v>
      </c>
      <c r="H70" s="263"/>
      <c r="I70" s="263">
        <f>[2]Source!O46</f>
        <v>9959.73</v>
      </c>
      <c r="J70" s="263"/>
      <c r="O70" s="47">
        <f>G70</f>
        <v>9959.73</v>
      </c>
      <c r="P70" s="47">
        <f>I70</f>
        <v>9959.73</v>
      </c>
    </row>
    <row r="71" spans="1:21" ht="14.25">
      <c r="A71" s="64" t="str">
        <f>[2]Source!E48</f>
        <v>17</v>
      </c>
      <c r="B71" s="65" t="str">
        <f>[2]Source!F48</f>
        <v/>
      </c>
      <c r="C71" s="65" t="str">
        <f>[2]Source!G48</f>
        <v>Укомплектация мебелью</v>
      </c>
      <c r="D71" s="66" t="str">
        <f>[2]Source!H48</f>
        <v>к-т.</v>
      </c>
      <c r="E71" s="45">
        <f>[2]Source!I48</f>
        <v>4</v>
      </c>
      <c r="F71" s="67"/>
      <c r="G71" s="56"/>
      <c r="H71" s="58"/>
      <c r="I71" s="68" t="str">
        <f>[2]Source!BO48</f>
        <v/>
      </c>
      <c r="J71" s="58"/>
      <c r="R71" s="47">
        <f>ROUND(([2]Source!FX48/100)*((ROUND([2]Source!AF48*[2]Source!I48, 2)+ROUND([2]Source!AE48*[2]Source!I48, 2))), 2)</f>
        <v>0</v>
      </c>
      <c r="S71" s="47">
        <f>[2]Source!X48</f>
        <v>0</v>
      </c>
      <c r="T71" s="47">
        <f>ROUND(([2]Source!FY48/100)*((ROUND([2]Source!AF48*[2]Source!I48, 2)+ROUND([2]Source!AE48*[2]Source!I48, 2))), 2)</f>
        <v>0</v>
      </c>
      <c r="U71" s="47">
        <f>[2]Source!Y48</f>
        <v>0</v>
      </c>
    </row>
    <row r="72" spans="1:21" ht="14.25">
      <c r="A72" s="69"/>
      <c r="B72" s="70"/>
      <c r="C72" s="70" t="s">
        <v>88</v>
      </c>
      <c r="D72" s="71"/>
      <c r="E72" s="72"/>
      <c r="F72" s="73">
        <f>[2]Source!AO48</f>
        <v>0</v>
      </c>
      <c r="G72" s="74" t="str">
        <f>[2]Source!DG48</f>
        <v>=2422,5</v>
      </c>
      <c r="H72" s="75">
        <f>ROUND([2]Source!AF48*[2]Source!I48, 2)</f>
        <v>9690</v>
      </c>
      <c r="I72" s="76">
        <f>IF([2]Source!BA48&lt;&gt; 0, [2]Source!BA48, 1)</f>
        <v>1</v>
      </c>
      <c r="J72" s="75">
        <f>[2]Source!S48</f>
        <v>9690</v>
      </c>
      <c r="Q72" s="47">
        <f>ROUND([2]Source!AF48*[2]Source!I48, 2)</f>
        <v>9690</v>
      </c>
    </row>
    <row r="73" spans="1:21" ht="15">
      <c r="C73" s="77" t="s">
        <v>95</v>
      </c>
      <c r="G73" s="263">
        <f>ROUND([2]Source!AC48*[2]Source!I48, 2)+ROUND([2]Source!AF48*[2]Source!I48, 2)+ROUND([2]Source!AD48*[2]Source!I48, 2)</f>
        <v>9690</v>
      </c>
      <c r="H73" s="263"/>
      <c r="I73" s="263">
        <f>[2]Source!O48</f>
        <v>9690</v>
      </c>
      <c r="J73" s="263"/>
      <c r="O73" s="47">
        <f>G73</f>
        <v>9690</v>
      </c>
      <c r="P73" s="47">
        <f>I73</f>
        <v>9690</v>
      </c>
    </row>
    <row r="74" spans="1:21" ht="96.75">
      <c r="A74" s="69" t="str">
        <f>[2]Source!E49</f>
        <v>18</v>
      </c>
      <c r="B74" s="70" t="str">
        <f>[2]Source!F49</f>
        <v>Цена поставщика</v>
      </c>
      <c r="C74" s="70" t="s">
        <v>220</v>
      </c>
      <c r="D74" s="71" t="str">
        <f>[2]Source!H49</f>
        <v>шт.</v>
      </c>
      <c r="E74" s="72">
        <f>[2]Source!I49</f>
        <v>1</v>
      </c>
      <c r="F74" s="73">
        <f>[2]Source!AL49</f>
        <v>4624.05</v>
      </c>
      <c r="G74" s="74" t="str">
        <f>[2]Source!DD49</f>
        <v/>
      </c>
      <c r="H74" s="75">
        <f>ROUND([2]Source!AC49*[2]Source!I49, 2)</f>
        <v>4624.05</v>
      </c>
      <c r="I74" s="76">
        <f>IF([2]Source!BC49&lt;&gt; 0, [2]Source!BC49, 1)</f>
        <v>1</v>
      </c>
      <c r="J74" s="75">
        <f>[2]Source!P49</f>
        <v>4624.05</v>
      </c>
      <c r="R74" s="47">
        <f>ROUND(([2]Source!FX49/100)*((ROUND([2]Source!AF49*[2]Source!I49, 2)+ROUND([2]Source!AE49*[2]Source!I49, 2))), 2)</f>
        <v>0</v>
      </c>
      <c r="S74" s="47">
        <f>[2]Source!X49</f>
        <v>0</v>
      </c>
      <c r="T74" s="47">
        <f>ROUND(([2]Source!FY49/100)*((ROUND([2]Source!AF49*[2]Source!I49, 2)+ROUND([2]Source!AE49*[2]Source!I49, 2))), 2)</f>
        <v>0</v>
      </c>
      <c r="U74" s="47">
        <f>[2]Source!Y49</f>
        <v>0</v>
      </c>
    </row>
    <row r="75" spans="1:21" ht="15">
      <c r="C75" s="77" t="s">
        <v>95</v>
      </c>
      <c r="G75" s="263">
        <f>ROUND([2]Source!AC49*[2]Source!I49, 2)+ROUND([2]Source!AF49*[2]Source!I49, 2)+ROUND([2]Source!AD49*[2]Source!I49, 2)</f>
        <v>4624.05</v>
      </c>
      <c r="H75" s="263"/>
      <c r="I75" s="263">
        <f>[2]Source!O49</f>
        <v>4624.05</v>
      </c>
      <c r="J75" s="263"/>
      <c r="O75" s="47">
        <f>G75</f>
        <v>4624.05</v>
      </c>
      <c r="P75" s="47">
        <f>I75</f>
        <v>4624.05</v>
      </c>
    </row>
    <row r="76" spans="1:21" ht="96.75">
      <c r="A76" s="69" t="str">
        <f>[2]Source!E50</f>
        <v>19</v>
      </c>
      <c r="B76" s="70" t="str">
        <f>[2]Source!F50</f>
        <v>Цена поставщика</v>
      </c>
      <c r="C76" s="70" t="s">
        <v>221</v>
      </c>
      <c r="D76" s="71" t="str">
        <f>[2]Source!H50</f>
        <v>шт.</v>
      </c>
      <c r="E76" s="72">
        <f>[2]Source!I50</f>
        <v>1</v>
      </c>
      <c r="F76" s="73">
        <f>[2]Source!AL50</f>
        <v>52482.27</v>
      </c>
      <c r="G76" s="74" t="str">
        <f>[2]Source!DD50</f>
        <v/>
      </c>
      <c r="H76" s="75">
        <f>ROUND([2]Source!AC50*[2]Source!I50, 2)</f>
        <v>52482.27</v>
      </c>
      <c r="I76" s="76">
        <f>IF([2]Source!BC50&lt;&gt; 0, [2]Source!BC50, 1)</f>
        <v>1</v>
      </c>
      <c r="J76" s="75">
        <f>[2]Source!P50</f>
        <v>52482.27</v>
      </c>
      <c r="R76" s="47">
        <f>ROUND(([2]Source!FX50/100)*((ROUND([2]Source!AF50*[2]Source!I50, 2)+ROUND([2]Source!AE50*[2]Source!I50, 2))), 2)</f>
        <v>0</v>
      </c>
      <c r="S76" s="47">
        <f>[2]Source!X50</f>
        <v>0</v>
      </c>
      <c r="T76" s="47">
        <f>ROUND(([2]Source!FY50/100)*((ROUND([2]Source!AF50*[2]Source!I50, 2)+ROUND([2]Source!AE50*[2]Source!I50, 2))), 2)</f>
        <v>0</v>
      </c>
      <c r="U76" s="47">
        <f>[2]Source!Y50</f>
        <v>0</v>
      </c>
    </row>
    <row r="77" spans="1:21" ht="15">
      <c r="C77" s="77" t="s">
        <v>95</v>
      </c>
      <c r="G77" s="263">
        <f>ROUND([2]Source!AC50*[2]Source!I50, 2)+ROUND([2]Source!AF50*[2]Source!I50, 2)+ROUND([2]Source!AD50*[2]Source!I50, 2)</f>
        <v>52482.27</v>
      </c>
      <c r="H77" s="263"/>
      <c r="I77" s="263">
        <f>[2]Source!O50</f>
        <v>52482.27</v>
      </c>
      <c r="J77" s="263"/>
      <c r="O77" s="47">
        <f>G77</f>
        <v>52482.27</v>
      </c>
      <c r="P77" s="47">
        <f>I77</f>
        <v>52482.27</v>
      </c>
    </row>
    <row r="78" spans="1:21" ht="125.25">
      <c r="A78" s="69" t="str">
        <f>[2]Source!E51</f>
        <v>20</v>
      </c>
      <c r="B78" s="70" t="str">
        <f>[2]Source!F51</f>
        <v>Цена поставщика</v>
      </c>
      <c r="C78" s="70" t="s">
        <v>222</v>
      </c>
      <c r="D78" s="71" t="str">
        <f>[2]Source!H51</f>
        <v>шт.</v>
      </c>
      <c r="E78" s="72">
        <f>[2]Source!I51</f>
        <v>1</v>
      </c>
      <c r="F78" s="73">
        <f>[2]Source!AL51</f>
        <v>18010.98</v>
      </c>
      <c r="G78" s="74" t="str">
        <f>[2]Source!DD51</f>
        <v/>
      </c>
      <c r="H78" s="75">
        <f>ROUND([2]Source!AC51*[2]Source!I51, 2)</f>
        <v>18010.98</v>
      </c>
      <c r="I78" s="76">
        <f>IF([2]Source!BC51&lt;&gt; 0, [2]Source!BC51, 1)</f>
        <v>1</v>
      </c>
      <c r="J78" s="75">
        <f>[2]Source!P51</f>
        <v>18010.98</v>
      </c>
      <c r="R78" s="47">
        <f>ROUND(([2]Source!FX51/100)*((ROUND([2]Source!AF51*[2]Source!I51, 2)+ROUND([2]Source!AE51*[2]Source!I51, 2))), 2)</f>
        <v>0</v>
      </c>
      <c r="S78" s="47">
        <f>[2]Source!X51</f>
        <v>0</v>
      </c>
      <c r="T78" s="47">
        <f>ROUND(([2]Source!FY51/100)*((ROUND([2]Source!AF51*[2]Source!I51, 2)+ROUND([2]Source!AE51*[2]Source!I51, 2))), 2)</f>
        <v>0</v>
      </c>
      <c r="U78" s="47">
        <f>[2]Source!Y51</f>
        <v>0</v>
      </c>
    </row>
    <row r="79" spans="1:21" ht="15">
      <c r="C79" s="77" t="s">
        <v>95</v>
      </c>
      <c r="G79" s="263">
        <f>ROUND([2]Source!AC51*[2]Source!I51, 2)+ROUND([2]Source!AF51*[2]Source!I51, 2)+ROUND([2]Source!AD51*[2]Source!I51, 2)</f>
        <v>18010.98</v>
      </c>
      <c r="H79" s="263"/>
      <c r="I79" s="263">
        <f>[2]Source!O51</f>
        <v>18010.98</v>
      </c>
      <c r="J79" s="263"/>
      <c r="O79" s="47">
        <f>G79</f>
        <v>18010.98</v>
      </c>
      <c r="P79" s="47">
        <f>I79</f>
        <v>18010.98</v>
      </c>
    </row>
    <row r="80" spans="1:21" ht="125.25">
      <c r="A80" s="69" t="str">
        <f>[2]Source!E52</f>
        <v>21</v>
      </c>
      <c r="B80" s="70" t="str">
        <f>[2]Source!F52</f>
        <v>Цена поставщика</v>
      </c>
      <c r="C80" s="70" t="s">
        <v>223</v>
      </c>
      <c r="D80" s="71" t="str">
        <f>[2]Source!H52</f>
        <v>шт.</v>
      </c>
      <c r="E80" s="72">
        <f>[2]Source!I52</f>
        <v>1</v>
      </c>
      <c r="F80" s="73">
        <f>[2]Source!AL52</f>
        <v>2982.03</v>
      </c>
      <c r="G80" s="74" t="str">
        <f>[2]Source!DD52</f>
        <v/>
      </c>
      <c r="H80" s="75">
        <f>ROUND([2]Source!AC52*[2]Source!I52, 2)</f>
        <v>2982.03</v>
      </c>
      <c r="I80" s="76">
        <f>IF([2]Source!BC52&lt;&gt; 0, [2]Source!BC52, 1)</f>
        <v>1</v>
      </c>
      <c r="J80" s="75">
        <f>[2]Source!P52</f>
        <v>2982.03</v>
      </c>
      <c r="R80" s="47">
        <f>ROUND(([2]Source!FX52/100)*((ROUND([2]Source!AF52*[2]Source!I52, 2)+ROUND([2]Source!AE52*[2]Source!I52, 2))), 2)</f>
        <v>0</v>
      </c>
      <c r="S80" s="47">
        <f>[2]Source!X52</f>
        <v>0</v>
      </c>
      <c r="T80" s="47">
        <f>ROUND(([2]Source!FY52/100)*((ROUND([2]Source!AF52*[2]Source!I52, 2)+ROUND([2]Source!AE52*[2]Source!I52, 2))), 2)</f>
        <v>0</v>
      </c>
      <c r="U80" s="47">
        <f>[2]Source!Y52</f>
        <v>0</v>
      </c>
    </row>
    <row r="81" spans="1:21" ht="15">
      <c r="C81" s="77" t="s">
        <v>95</v>
      </c>
      <c r="G81" s="263">
        <f>ROUND([2]Source!AC52*[2]Source!I52, 2)+ROUND([2]Source!AF52*[2]Source!I52, 2)+ROUND([2]Source!AD52*[2]Source!I52, 2)</f>
        <v>2982.03</v>
      </c>
      <c r="H81" s="263"/>
      <c r="I81" s="263">
        <f>[2]Source!O52</f>
        <v>2982.03</v>
      </c>
      <c r="J81" s="263"/>
      <c r="O81" s="47">
        <f>G81</f>
        <v>2982.03</v>
      </c>
      <c r="P81" s="47">
        <f>I81</f>
        <v>2982.03</v>
      </c>
    </row>
    <row r="82" spans="1:21" ht="42.75">
      <c r="A82" s="64" t="str">
        <f>[2]Source!E54</f>
        <v>22</v>
      </c>
      <c r="B82" s="65" t="str">
        <f>[2]Source!F54</f>
        <v>м34-02-003-1</v>
      </c>
      <c r="C82" s="65" t="str">
        <f>[2]Source!G54</f>
        <v>Автомат для упаковки таблеток и драже в полимерную пленку и фольгу (прим)</v>
      </c>
      <c r="D82" s="66" t="str">
        <f>[2]Source!H54</f>
        <v>1  ШТ.</v>
      </c>
      <c r="E82" s="45">
        <f>[2]Source!I54</f>
        <v>1</v>
      </c>
      <c r="F82" s="67"/>
      <c r="G82" s="56"/>
      <c r="H82" s="58"/>
      <c r="I82" s="68" t="str">
        <f>[2]Source!BO54</f>
        <v/>
      </c>
      <c r="J82" s="58"/>
      <c r="R82" s="47">
        <f>ROUND(([2]Source!FX54/100)*((ROUND([2]Source!AF54*[2]Source!I54, 2)+ROUND([2]Source!AE54*[2]Source!I54, 2))), 2)</f>
        <v>330.15</v>
      </c>
      <c r="S82" s="47">
        <f>[2]Source!X54</f>
        <v>330.15</v>
      </c>
      <c r="T82" s="47">
        <f>ROUND(([2]Source!FY54/100)*((ROUND([2]Source!AF54*[2]Source!I54, 2)+ROUND([2]Source!AE54*[2]Source!I54, 2))), 2)</f>
        <v>247.61</v>
      </c>
      <c r="U82" s="47">
        <f>[2]Source!Y54</f>
        <v>247.61</v>
      </c>
    </row>
    <row r="83" spans="1:21" ht="14.25">
      <c r="A83" s="64"/>
      <c r="B83" s="65"/>
      <c r="C83" s="65" t="s">
        <v>88</v>
      </c>
      <c r="D83" s="66"/>
      <c r="E83" s="45"/>
      <c r="F83" s="67">
        <f>[2]Source!AO54</f>
        <v>323.79000000000002</v>
      </c>
      <c r="G83" s="56" t="str">
        <f>[2]Source!DG54</f>
        <v>)*1,2</v>
      </c>
      <c r="H83" s="58">
        <f>ROUND([2]Source!AF54*[2]Source!I54, 2)</f>
        <v>388.55</v>
      </c>
      <c r="I83" s="68">
        <f>IF([2]Source!BA54&lt;&gt; 0, [2]Source!BA54, 1)</f>
        <v>1</v>
      </c>
      <c r="J83" s="58">
        <f>[2]Source!S54</f>
        <v>388.55</v>
      </c>
      <c r="Q83" s="47">
        <f>ROUND([2]Source!AF54*[2]Source!I54, 2)</f>
        <v>388.55</v>
      </c>
    </row>
    <row r="84" spans="1:21" ht="14.25">
      <c r="A84" s="64"/>
      <c r="B84" s="65"/>
      <c r="C84" s="65" t="s">
        <v>89</v>
      </c>
      <c r="D84" s="66"/>
      <c r="E84" s="45"/>
      <c r="F84" s="67">
        <f>[2]Source!AM54</f>
        <v>333.48</v>
      </c>
      <c r="G84" s="56" t="str">
        <f>[2]Source!DE54</f>
        <v>)*1,2</v>
      </c>
      <c r="H84" s="58">
        <f>ROUND([2]Source!AD54*[2]Source!I54, 2)</f>
        <v>400.18</v>
      </c>
      <c r="I84" s="68">
        <f>IF([2]Source!BB54&lt;&gt; 0, [2]Source!BB54, 1)</f>
        <v>1</v>
      </c>
      <c r="J84" s="58">
        <f>[2]Source!Q54</f>
        <v>400.18</v>
      </c>
    </row>
    <row r="85" spans="1:21" ht="14.25">
      <c r="A85" s="64"/>
      <c r="B85" s="65"/>
      <c r="C85" s="65" t="s">
        <v>96</v>
      </c>
      <c r="D85" s="66"/>
      <c r="E85" s="45"/>
      <c r="F85" s="67">
        <f>[2]Source!AN54</f>
        <v>20.12</v>
      </c>
      <c r="G85" s="56" t="str">
        <f>[2]Source!DF54</f>
        <v>)*1,2</v>
      </c>
      <c r="H85" s="80">
        <f>ROUND([2]Source!AE54*[2]Source!I54, 2)</f>
        <v>24.14</v>
      </c>
      <c r="I85" s="68">
        <f>IF([2]Source!BS54&lt;&gt; 0, [2]Source!BS54, 1)</f>
        <v>1</v>
      </c>
      <c r="J85" s="80">
        <f>[2]Source!R54</f>
        <v>24.14</v>
      </c>
      <c r="Q85" s="47">
        <f>ROUND([2]Source!AE54*[2]Source!I54, 2)</f>
        <v>24.14</v>
      </c>
    </row>
    <row r="86" spans="1:21" ht="14.25">
      <c r="A86" s="64"/>
      <c r="B86" s="65"/>
      <c r="C86" s="65" t="s">
        <v>97</v>
      </c>
      <c r="D86" s="66"/>
      <c r="E86" s="45"/>
      <c r="F86" s="67">
        <f>[2]Source!AL54</f>
        <v>54.48</v>
      </c>
      <c r="G86" s="56" t="str">
        <f>[2]Source!DD54</f>
        <v/>
      </c>
      <c r="H86" s="58">
        <f>ROUND([2]Source!AC54*[2]Source!I54, 2)</f>
        <v>54.48</v>
      </c>
      <c r="I86" s="68">
        <f>IF([2]Source!BC54&lt;&gt; 0, [2]Source!BC54, 1)</f>
        <v>1</v>
      </c>
      <c r="J86" s="58">
        <f>[2]Source!P54</f>
        <v>54.48</v>
      </c>
    </row>
    <row r="87" spans="1:21" ht="14.25">
      <c r="A87" s="64"/>
      <c r="B87" s="65"/>
      <c r="C87" s="65" t="s">
        <v>90</v>
      </c>
      <c r="D87" s="66" t="s">
        <v>91</v>
      </c>
      <c r="E87" s="45">
        <f>[2]Source!BZ54</f>
        <v>80</v>
      </c>
      <c r="F87" s="67"/>
      <c r="G87" s="56"/>
      <c r="H87" s="58">
        <f>SUM(R82:R86)</f>
        <v>330.15</v>
      </c>
      <c r="I87" s="68">
        <f>[2]Source!AT54</f>
        <v>80</v>
      </c>
      <c r="J87" s="58">
        <f>SUM(S82:S86)</f>
        <v>330.15</v>
      </c>
    </row>
    <row r="88" spans="1:21" ht="14.25">
      <c r="A88" s="64"/>
      <c r="B88" s="65"/>
      <c r="C88" s="65" t="s">
        <v>92</v>
      </c>
      <c r="D88" s="66" t="s">
        <v>91</v>
      </c>
      <c r="E88" s="45">
        <f>[2]Source!CA54</f>
        <v>60</v>
      </c>
      <c r="F88" s="67"/>
      <c r="G88" s="56"/>
      <c r="H88" s="58">
        <f>SUM(T82:T87)</f>
        <v>247.61</v>
      </c>
      <c r="I88" s="68">
        <f>[2]Source!AU54</f>
        <v>60</v>
      </c>
      <c r="J88" s="58">
        <f>SUM(U82:U87)</f>
        <v>247.61</v>
      </c>
    </row>
    <row r="89" spans="1:21" ht="14.25">
      <c r="A89" s="69"/>
      <c r="B89" s="70"/>
      <c r="C89" s="70" t="s">
        <v>93</v>
      </c>
      <c r="D89" s="71" t="s">
        <v>94</v>
      </c>
      <c r="E89" s="72">
        <f>[2]Source!AQ54</f>
        <v>25.8</v>
      </c>
      <c r="F89" s="73"/>
      <c r="G89" s="74" t="str">
        <f>[2]Source!DI54</f>
        <v>)*1,2</v>
      </c>
      <c r="H89" s="75">
        <f>[2]Source!U54</f>
        <v>30.96</v>
      </c>
      <c r="I89" s="76"/>
      <c r="J89" s="75"/>
    </row>
    <row r="90" spans="1:21" ht="15">
      <c r="C90" s="77" t="s">
        <v>95</v>
      </c>
      <c r="G90" s="263">
        <f>ROUND([2]Source!AC54*[2]Source!I54, 2)+ROUND([2]Source!AF54*[2]Source!I54, 2)+ROUND([2]Source!AD54*[2]Source!I54, 2)+SUM(H87:H88)</f>
        <v>1420.97</v>
      </c>
      <c r="H90" s="263"/>
      <c r="I90" s="263">
        <f>[2]Source!O54+SUM(J87:J88)</f>
        <v>1420.97</v>
      </c>
      <c r="J90" s="263"/>
      <c r="O90" s="79">
        <f>G90</f>
        <v>1420.97</v>
      </c>
      <c r="P90" s="79">
        <f>I90</f>
        <v>1420.97</v>
      </c>
    </row>
    <row r="91" spans="1:21" ht="42.75">
      <c r="A91" s="69" t="str">
        <f>[2]Source!E55</f>
        <v>23</v>
      </c>
      <c r="B91" s="70" t="str">
        <f>[2]Source!F55</f>
        <v>Поставка Заказчика</v>
      </c>
      <c r="C91" s="70" t="str">
        <f>[2]Source!G55</f>
        <v>Машина нанесения покрытия и ламинирования M 21303 OLBRICH 3955х1850/2347 мм</v>
      </c>
      <c r="D91" s="71" t="str">
        <f>[2]Source!H55</f>
        <v>шт.</v>
      </c>
      <c r="E91" s="72">
        <f>[2]Source!I55</f>
        <v>1</v>
      </c>
      <c r="F91" s="73"/>
      <c r="G91" s="74"/>
      <c r="H91" s="75"/>
      <c r="I91" s="76" t="str">
        <f>[2]Source!BO55</f>
        <v/>
      </c>
      <c r="J91" s="75"/>
      <c r="R91" s="47">
        <f>ROUND(([2]Source!FX55/100)*((ROUND([2]Source!AF55*[2]Source!I55, 2)+ROUND([2]Source!AE55*[2]Source!I55, 2))), 2)</f>
        <v>0</v>
      </c>
      <c r="S91" s="47">
        <f>[2]Source!X55</f>
        <v>0</v>
      </c>
      <c r="T91" s="47">
        <f>ROUND(([2]Source!FY55/100)*((ROUND([2]Source!AF55*[2]Source!I55, 2)+ROUND([2]Source!AE55*[2]Source!I55, 2))), 2)</f>
        <v>0</v>
      </c>
      <c r="U91" s="47">
        <f>[2]Source!Y55</f>
        <v>0</v>
      </c>
    </row>
    <row r="92" spans="1:21" ht="15">
      <c r="C92" s="77" t="s">
        <v>95</v>
      </c>
      <c r="G92" s="263">
        <f>ROUND([2]Source!AC55*[2]Source!I55, 2)+ROUND([2]Source!AF55*[2]Source!I55, 2)+ROUND([2]Source!AD55*[2]Source!I55, 2)</f>
        <v>0</v>
      </c>
      <c r="H92" s="263"/>
      <c r="I92" s="263">
        <f>[2]Source!O55</f>
        <v>0</v>
      </c>
      <c r="J92" s="263"/>
      <c r="O92" s="47">
        <f>G92</f>
        <v>0</v>
      </c>
      <c r="P92" s="47">
        <f>I92</f>
        <v>0</v>
      </c>
    </row>
    <row r="93" spans="1:21" ht="42.75">
      <c r="A93" s="64" t="str">
        <f>[2]Source!E56</f>
        <v>24</v>
      </c>
      <c r="B93" s="65" t="str">
        <f>[2]Source!F56</f>
        <v>м20-01-005-2</v>
      </c>
      <c r="C93" s="65" t="str">
        <f>[2]Source!G56</f>
        <v>Панель электропитающая щитовая, устанавливаемая дополнительно (прим)</v>
      </c>
      <c r="D93" s="66" t="str">
        <f>[2]Source!H56</f>
        <v>1  ШТ.</v>
      </c>
      <c r="E93" s="45">
        <f>[2]Source!I56</f>
        <v>1</v>
      </c>
      <c r="F93" s="67"/>
      <c r="G93" s="56"/>
      <c r="H93" s="58"/>
      <c r="I93" s="68" t="str">
        <f>[2]Source!BO56</f>
        <v/>
      </c>
      <c r="J93" s="58"/>
      <c r="R93" s="47">
        <f>ROUND(([2]Source!FX56/100)*((ROUND([2]Source!AF56*[2]Source!I56, 2)+ROUND([2]Source!AE56*[2]Source!I56, 2))), 2)</f>
        <v>134.19</v>
      </c>
      <c r="S93" s="47">
        <f>[2]Source!X56</f>
        <v>134.19</v>
      </c>
      <c r="T93" s="47">
        <f>ROUND(([2]Source!FY56/100)*((ROUND([2]Source!AF56*[2]Source!I56, 2)+ROUND([2]Source!AE56*[2]Source!I56, 2))), 2)</f>
        <v>72.930000000000007</v>
      </c>
      <c r="U93" s="47">
        <f>[2]Source!Y56</f>
        <v>72.930000000000007</v>
      </c>
    </row>
    <row r="94" spans="1:21" ht="14.25">
      <c r="A94" s="64"/>
      <c r="B94" s="65"/>
      <c r="C94" s="65" t="s">
        <v>88</v>
      </c>
      <c r="D94" s="66"/>
      <c r="E94" s="45"/>
      <c r="F94" s="67">
        <f>[2]Source!AO56</f>
        <v>115.34</v>
      </c>
      <c r="G94" s="56" t="str">
        <f>[2]Source!DG56</f>
        <v>)*1,2</v>
      </c>
      <c r="H94" s="58">
        <f>ROUND([2]Source!AF56*[2]Source!I56, 2)</f>
        <v>138.41</v>
      </c>
      <c r="I94" s="68">
        <f>IF([2]Source!BA56&lt;&gt; 0, [2]Source!BA56, 1)</f>
        <v>1</v>
      </c>
      <c r="J94" s="58">
        <f>[2]Source!S56</f>
        <v>138.41</v>
      </c>
      <c r="Q94" s="47">
        <f>ROUND([2]Source!AF56*[2]Source!I56, 2)</f>
        <v>138.41</v>
      </c>
    </row>
    <row r="95" spans="1:21" ht="14.25">
      <c r="A95" s="64"/>
      <c r="B95" s="65"/>
      <c r="C95" s="65" t="s">
        <v>89</v>
      </c>
      <c r="D95" s="66"/>
      <c r="E95" s="45"/>
      <c r="F95" s="67">
        <f>[2]Source!AM56</f>
        <v>51.52</v>
      </c>
      <c r="G95" s="56" t="str">
        <f>[2]Source!DE56</f>
        <v>)*1,2</v>
      </c>
      <c r="H95" s="58">
        <f>ROUND([2]Source!AD56*[2]Source!I56, 2)</f>
        <v>61.82</v>
      </c>
      <c r="I95" s="68">
        <f>IF([2]Source!BB56&lt;&gt; 0, [2]Source!BB56, 1)</f>
        <v>1</v>
      </c>
      <c r="J95" s="58">
        <f>[2]Source!Q56</f>
        <v>61.82</v>
      </c>
    </row>
    <row r="96" spans="1:21" ht="14.25">
      <c r="A96" s="64"/>
      <c r="B96" s="65"/>
      <c r="C96" s="65" t="s">
        <v>96</v>
      </c>
      <c r="D96" s="66"/>
      <c r="E96" s="45"/>
      <c r="F96" s="67">
        <f>[2]Source!AN56</f>
        <v>6.21</v>
      </c>
      <c r="G96" s="56" t="str">
        <f>[2]Source!DF56</f>
        <v>)*1,2</v>
      </c>
      <c r="H96" s="80">
        <f>ROUND([2]Source!AE56*[2]Source!I56, 2)</f>
        <v>7.45</v>
      </c>
      <c r="I96" s="68">
        <f>IF([2]Source!BS56&lt;&gt; 0, [2]Source!BS56, 1)</f>
        <v>1</v>
      </c>
      <c r="J96" s="80">
        <f>[2]Source!R56</f>
        <v>7.45</v>
      </c>
      <c r="Q96" s="47">
        <f>ROUND([2]Source!AE56*[2]Source!I56, 2)</f>
        <v>7.45</v>
      </c>
    </row>
    <row r="97" spans="1:21" ht="14.25">
      <c r="A97" s="64"/>
      <c r="B97" s="65"/>
      <c r="C97" s="65" t="s">
        <v>97</v>
      </c>
      <c r="D97" s="66"/>
      <c r="E97" s="45"/>
      <c r="F97" s="67">
        <f>[2]Source!AL56</f>
        <v>37.68</v>
      </c>
      <c r="G97" s="56" t="str">
        <f>[2]Source!DD56</f>
        <v/>
      </c>
      <c r="H97" s="58">
        <f>ROUND([2]Source!AC56*[2]Source!I56, 2)</f>
        <v>37.68</v>
      </c>
      <c r="I97" s="68">
        <f>IF([2]Source!BC56&lt;&gt; 0, [2]Source!BC56, 1)</f>
        <v>1</v>
      </c>
      <c r="J97" s="58">
        <f>[2]Source!P56</f>
        <v>37.68</v>
      </c>
    </row>
    <row r="98" spans="1:21" ht="14.25">
      <c r="A98" s="64"/>
      <c r="B98" s="65"/>
      <c r="C98" s="65" t="s">
        <v>90</v>
      </c>
      <c r="D98" s="66" t="s">
        <v>91</v>
      </c>
      <c r="E98" s="45">
        <f>[2]Source!BZ56</f>
        <v>92</v>
      </c>
      <c r="F98" s="67"/>
      <c r="G98" s="56"/>
      <c r="H98" s="58">
        <f>SUM(R93:R97)</f>
        <v>134.19</v>
      </c>
      <c r="I98" s="68">
        <f>[2]Source!AT56</f>
        <v>92</v>
      </c>
      <c r="J98" s="58">
        <f>SUM(S93:S97)</f>
        <v>134.19</v>
      </c>
    </row>
    <row r="99" spans="1:21" ht="14.25">
      <c r="A99" s="64"/>
      <c r="B99" s="65"/>
      <c r="C99" s="65" t="s">
        <v>92</v>
      </c>
      <c r="D99" s="66" t="s">
        <v>91</v>
      </c>
      <c r="E99" s="45">
        <f>[2]Source!CA56</f>
        <v>50</v>
      </c>
      <c r="F99" s="67"/>
      <c r="G99" s="56"/>
      <c r="H99" s="58">
        <f>SUM(T93:T98)</f>
        <v>72.930000000000007</v>
      </c>
      <c r="I99" s="68">
        <f>[2]Source!AU56</f>
        <v>50</v>
      </c>
      <c r="J99" s="58">
        <f>SUM(U93:U98)</f>
        <v>72.930000000000007</v>
      </c>
    </row>
    <row r="100" spans="1:21" ht="14.25">
      <c r="A100" s="69"/>
      <c r="B100" s="70"/>
      <c r="C100" s="70" t="s">
        <v>93</v>
      </c>
      <c r="D100" s="71" t="s">
        <v>94</v>
      </c>
      <c r="E100" s="72">
        <f>[2]Source!AQ56</f>
        <v>10.4</v>
      </c>
      <c r="F100" s="73"/>
      <c r="G100" s="74" t="str">
        <f>[2]Source!DI56</f>
        <v>)*1,2</v>
      </c>
      <c r="H100" s="75">
        <f>[2]Source!U56</f>
        <v>12.48</v>
      </c>
      <c r="I100" s="76"/>
      <c r="J100" s="75"/>
    </row>
    <row r="101" spans="1:21" ht="15">
      <c r="C101" s="77" t="s">
        <v>95</v>
      </c>
      <c r="G101" s="263">
        <f>ROUND([2]Source!AC56*[2]Source!I56, 2)+ROUND([2]Source!AF56*[2]Source!I56, 2)+ROUND([2]Source!AD56*[2]Source!I56, 2)+SUM(H98:H99)</f>
        <v>445.03</v>
      </c>
      <c r="H101" s="263"/>
      <c r="I101" s="263">
        <f>[2]Source!O56+SUM(J98:J99)</f>
        <v>445.03</v>
      </c>
      <c r="J101" s="263"/>
      <c r="O101" s="79">
        <f>G101</f>
        <v>445.03</v>
      </c>
      <c r="P101" s="79">
        <f>I101</f>
        <v>445.03</v>
      </c>
    </row>
    <row r="102" spans="1:21" ht="42.75">
      <c r="A102" s="69" t="str">
        <f>[2]Source!E57</f>
        <v>25</v>
      </c>
      <c r="B102" s="70" t="str">
        <f>[2]Source!F57</f>
        <v>Поставка Заказчика</v>
      </c>
      <c r="C102" s="70" t="str">
        <f>[2]Source!G57</f>
        <v>Панель управления машиной нанесения  покрытия и ламинирования OLBRICH  800х1200х1520 мм</v>
      </c>
      <c r="D102" s="71" t="str">
        <f>[2]Source!H57</f>
        <v>шт.</v>
      </c>
      <c r="E102" s="72">
        <f>[2]Source!I57</f>
        <v>1</v>
      </c>
      <c r="F102" s="73"/>
      <c r="G102" s="74"/>
      <c r="H102" s="75"/>
      <c r="I102" s="76" t="str">
        <f>[2]Source!BO57</f>
        <v/>
      </c>
      <c r="J102" s="75"/>
      <c r="R102" s="47">
        <f>ROUND(([2]Source!FX57/100)*((ROUND([2]Source!AF57*[2]Source!I57, 2)+ROUND([2]Source!AE57*[2]Source!I57, 2))), 2)</f>
        <v>0</v>
      </c>
      <c r="S102" s="47">
        <f>[2]Source!X57</f>
        <v>0</v>
      </c>
      <c r="T102" s="47">
        <f>ROUND(([2]Source!FY57/100)*((ROUND([2]Source!AF57*[2]Source!I57, 2)+ROUND([2]Source!AE57*[2]Source!I57, 2))), 2)</f>
        <v>0</v>
      </c>
      <c r="U102" s="47">
        <f>[2]Source!Y57</f>
        <v>0</v>
      </c>
    </row>
    <row r="103" spans="1:21" ht="15">
      <c r="C103" s="77" t="s">
        <v>95</v>
      </c>
      <c r="G103" s="263">
        <f>ROUND([2]Source!AC57*[2]Source!I57, 2)+ROUND([2]Source!AF57*[2]Source!I57, 2)+ROUND([2]Source!AD57*[2]Source!I57, 2)</f>
        <v>0</v>
      </c>
      <c r="H103" s="263"/>
      <c r="I103" s="263">
        <f>[2]Source!O57</f>
        <v>0</v>
      </c>
      <c r="J103" s="263"/>
      <c r="O103" s="47">
        <f>G103</f>
        <v>0</v>
      </c>
      <c r="P103" s="47">
        <f>I103</f>
        <v>0</v>
      </c>
    </row>
    <row r="104" spans="1:21" ht="42.75">
      <c r="A104" s="64" t="str">
        <f>[2]Source!E58</f>
        <v>26</v>
      </c>
      <c r="B104" s="65" t="str">
        <f>[2]Source!F58</f>
        <v>м13-01-009-11</v>
      </c>
      <c r="C104" s="65" t="str">
        <f>[2]Source!G58</f>
        <v>Индивидуальные испытания систем спецкорпуса реагентов (растворный узел) (ПРИМ)</v>
      </c>
      <c r="D104" s="66" t="str">
        <f>[2]Source!H58</f>
        <v>1 КОМПЛ.</v>
      </c>
      <c r="E104" s="45">
        <f>[2]Source!I58</f>
        <v>1</v>
      </c>
      <c r="F104" s="67"/>
      <c r="G104" s="56"/>
      <c r="H104" s="58"/>
      <c r="I104" s="68" t="str">
        <f>[2]Source!BO58</f>
        <v/>
      </c>
      <c r="J104" s="58"/>
      <c r="R104" s="47">
        <f>ROUND(([2]Source!FX58/100)*((ROUND([2]Source!AF58*[2]Source!I58, 2)+ROUND([2]Source!AE58*[2]Source!I58, 2))), 2)</f>
        <v>11344.13</v>
      </c>
      <c r="S104" s="47">
        <f>[2]Source!X58</f>
        <v>11344.13</v>
      </c>
      <c r="T104" s="47">
        <f>ROUND(([2]Source!FY58/100)*((ROUND([2]Source!AF58*[2]Source!I58, 2)+ROUND([2]Source!AE58*[2]Source!I58, 2))), 2)</f>
        <v>6739.09</v>
      </c>
      <c r="U104" s="47">
        <f>[2]Source!Y58</f>
        <v>6739.09</v>
      </c>
    </row>
    <row r="105" spans="1:21" ht="14.25">
      <c r="A105" s="64"/>
      <c r="B105" s="65"/>
      <c r="C105" s="65" t="s">
        <v>88</v>
      </c>
      <c r="D105" s="66"/>
      <c r="E105" s="45"/>
      <c r="F105" s="67">
        <f>[2]Source!AO58</f>
        <v>9359.84</v>
      </c>
      <c r="G105" s="56" t="str">
        <f>[2]Source!DG58</f>
        <v>)*1,2</v>
      </c>
      <c r="H105" s="58">
        <f>ROUND([2]Source!AF58*[2]Source!I58, 2)</f>
        <v>11231.81</v>
      </c>
      <c r="I105" s="68">
        <f>IF([2]Source!BA58&lt;&gt; 0, [2]Source!BA58, 1)</f>
        <v>1</v>
      </c>
      <c r="J105" s="58">
        <f>[2]Source!S58</f>
        <v>11231.81</v>
      </c>
      <c r="Q105" s="47">
        <f>ROUND([2]Source!AF58*[2]Source!I58, 2)</f>
        <v>11231.81</v>
      </c>
    </row>
    <row r="106" spans="1:21" ht="14.25">
      <c r="A106" s="64"/>
      <c r="B106" s="65"/>
      <c r="C106" s="65" t="s">
        <v>97</v>
      </c>
      <c r="D106" s="66"/>
      <c r="E106" s="45"/>
      <c r="F106" s="67">
        <f>[2]Source!AL58</f>
        <v>187.2</v>
      </c>
      <c r="G106" s="56" t="str">
        <f>[2]Source!DD58</f>
        <v/>
      </c>
      <c r="H106" s="58">
        <f>ROUND([2]Source!AC58*[2]Source!I58, 2)</f>
        <v>187.2</v>
      </c>
      <c r="I106" s="68">
        <f>IF([2]Source!BC58&lt;&gt; 0, [2]Source!BC58, 1)</f>
        <v>1</v>
      </c>
      <c r="J106" s="58">
        <f>[2]Source!P58</f>
        <v>187.2</v>
      </c>
    </row>
    <row r="107" spans="1:21" ht="14.25">
      <c r="A107" s="64"/>
      <c r="B107" s="65"/>
      <c r="C107" s="65" t="s">
        <v>90</v>
      </c>
      <c r="D107" s="66" t="s">
        <v>91</v>
      </c>
      <c r="E107" s="45">
        <f>[2]Source!BZ58</f>
        <v>101</v>
      </c>
      <c r="F107" s="67"/>
      <c r="G107" s="56"/>
      <c r="H107" s="58">
        <f>SUM(R104:R106)</f>
        <v>11344.13</v>
      </c>
      <c r="I107" s="68">
        <f>[2]Source!AT58</f>
        <v>101</v>
      </c>
      <c r="J107" s="58">
        <f>SUM(S104:S106)</f>
        <v>11344.13</v>
      </c>
    </row>
    <row r="108" spans="1:21" ht="14.25">
      <c r="A108" s="64"/>
      <c r="B108" s="65"/>
      <c r="C108" s="65" t="s">
        <v>92</v>
      </c>
      <c r="D108" s="66" t="s">
        <v>91</v>
      </c>
      <c r="E108" s="45">
        <f>[2]Source!CA58</f>
        <v>60</v>
      </c>
      <c r="F108" s="67"/>
      <c r="G108" s="56"/>
      <c r="H108" s="58">
        <f>SUM(T104:T107)</f>
        <v>6739.09</v>
      </c>
      <c r="I108" s="68">
        <f>[2]Source!AU58</f>
        <v>60</v>
      </c>
      <c r="J108" s="58">
        <f>SUM(U104:U107)</f>
        <v>6739.09</v>
      </c>
    </row>
    <row r="109" spans="1:21" ht="14.25">
      <c r="A109" s="69"/>
      <c r="B109" s="70"/>
      <c r="C109" s="70" t="s">
        <v>93</v>
      </c>
      <c r="D109" s="71" t="s">
        <v>94</v>
      </c>
      <c r="E109" s="72">
        <f>[2]Source!AQ58</f>
        <v>959</v>
      </c>
      <c r="F109" s="73"/>
      <c r="G109" s="74" t="str">
        <f>[2]Source!DI58</f>
        <v>)*1,2</v>
      </c>
      <c r="H109" s="75">
        <f>[2]Source!U58</f>
        <v>1150.8</v>
      </c>
      <c r="I109" s="76"/>
      <c r="J109" s="75"/>
    </row>
    <row r="110" spans="1:21" ht="15">
      <c r="C110" s="77" t="s">
        <v>95</v>
      </c>
      <c r="G110" s="263">
        <f>ROUND([2]Source!AC58*[2]Source!I58, 2)+ROUND([2]Source!AF58*[2]Source!I58, 2)+ROUND([2]Source!AD58*[2]Source!I58, 2)+SUM(H107:H108)</f>
        <v>29502.230000000003</v>
      </c>
      <c r="H110" s="263"/>
      <c r="I110" s="263">
        <f>[2]Source!O58+SUM(J107:J108)</f>
        <v>29502.230000000003</v>
      </c>
      <c r="J110" s="263"/>
      <c r="O110" s="79">
        <f>G110</f>
        <v>29502.230000000003</v>
      </c>
      <c r="P110" s="79">
        <f>I110</f>
        <v>29502.230000000003</v>
      </c>
    </row>
    <row r="111" spans="1:21" ht="42.75">
      <c r="A111" s="69" t="str">
        <f>[2]Source!E59</f>
        <v>27</v>
      </c>
      <c r="B111" s="70" t="str">
        <f>[2]Source!F59</f>
        <v>Поставка Заказчика</v>
      </c>
      <c r="C111" s="70" t="str">
        <f>[2]Source!G59</f>
        <v>Узел дозирования для машины  нанесения покрытия и ламинирования OLBRICH</v>
      </c>
      <c r="D111" s="71" t="str">
        <f>[2]Source!H59</f>
        <v>шт.</v>
      </c>
      <c r="E111" s="72">
        <f>[2]Source!I59</f>
        <v>1</v>
      </c>
      <c r="F111" s="73"/>
      <c r="G111" s="74"/>
      <c r="H111" s="75"/>
      <c r="I111" s="76" t="str">
        <f>[2]Source!BO59</f>
        <v/>
      </c>
      <c r="J111" s="75"/>
      <c r="R111" s="47">
        <f>ROUND(([2]Source!FX59/100)*((ROUND([2]Source!AF59*[2]Source!I59, 2)+ROUND([2]Source!AE59*[2]Source!I59, 2))), 2)</f>
        <v>0</v>
      </c>
      <c r="S111" s="47">
        <f>[2]Source!X59</f>
        <v>0</v>
      </c>
      <c r="T111" s="47">
        <f>ROUND(([2]Source!FY59/100)*((ROUND([2]Source!AF59*[2]Source!I59, 2)+ROUND([2]Source!AE59*[2]Source!I59, 2))), 2)</f>
        <v>0</v>
      </c>
      <c r="U111" s="47">
        <f>[2]Source!Y59</f>
        <v>0</v>
      </c>
    </row>
    <row r="112" spans="1:21" ht="15">
      <c r="C112" s="77" t="s">
        <v>95</v>
      </c>
      <c r="G112" s="263">
        <f>ROUND([2]Source!AC59*[2]Source!I59, 2)+ROUND([2]Source!AF59*[2]Source!I59, 2)+ROUND([2]Source!AD59*[2]Source!I59, 2)</f>
        <v>0</v>
      </c>
      <c r="H112" s="263"/>
      <c r="I112" s="263">
        <f>[2]Source!O59</f>
        <v>0</v>
      </c>
      <c r="J112" s="263"/>
      <c r="O112" s="47">
        <f>G112</f>
        <v>0</v>
      </c>
      <c r="P112" s="47">
        <f>I112</f>
        <v>0</v>
      </c>
    </row>
    <row r="113" spans="1:21" ht="14.25">
      <c r="A113" s="64" t="str">
        <f>[2]Source!E60</f>
        <v>28</v>
      </c>
      <c r="B113" s="65" t="str">
        <f>[2]Source!F60</f>
        <v>м28-07-031-1</v>
      </c>
      <c r="C113" s="65" t="str">
        <f>[2]Source!G60</f>
        <v>Реактор, объем 500 л (прим)</v>
      </c>
      <c r="D113" s="66" t="str">
        <f>[2]Source!H60</f>
        <v>1  ШТ.</v>
      </c>
      <c r="E113" s="45">
        <f>[2]Source!I60</f>
        <v>2</v>
      </c>
      <c r="F113" s="67"/>
      <c r="G113" s="56"/>
      <c r="H113" s="58"/>
      <c r="I113" s="68" t="str">
        <f>[2]Source!BO60</f>
        <v/>
      </c>
      <c r="J113" s="58"/>
      <c r="R113" s="47">
        <f>ROUND(([2]Source!FX60/100)*((ROUND([2]Source!AF60*[2]Source!I60, 2)+ROUND([2]Source!AE60*[2]Source!I60, 2))), 2)</f>
        <v>1156.32</v>
      </c>
      <c r="S113" s="47">
        <f>[2]Source!X60</f>
        <v>1156.32</v>
      </c>
      <c r="T113" s="47">
        <f>ROUND(([2]Source!FY60/100)*((ROUND([2]Source!AF60*[2]Source!I60, 2)+ROUND([2]Source!AE60*[2]Source!I60, 2))), 2)</f>
        <v>867.24</v>
      </c>
      <c r="U113" s="47">
        <f>[2]Source!Y60</f>
        <v>867.24</v>
      </c>
    </row>
    <row r="114" spans="1:21" ht="14.25">
      <c r="A114" s="64"/>
      <c r="B114" s="65"/>
      <c r="C114" s="65" t="s">
        <v>88</v>
      </c>
      <c r="D114" s="66"/>
      <c r="E114" s="45"/>
      <c r="F114" s="67">
        <f>[2]Source!AO60</f>
        <v>594.55999999999995</v>
      </c>
      <c r="G114" s="56" t="str">
        <f>[2]Source!DG60</f>
        <v>)*1,2</v>
      </c>
      <c r="H114" s="58">
        <f>ROUND([2]Source!AF60*[2]Source!I60, 2)</f>
        <v>1426.94</v>
      </c>
      <c r="I114" s="68">
        <f>IF([2]Source!BA60&lt;&gt; 0, [2]Source!BA60, 1)</f>
        <v>1</v>
      </c>
      <c r="J114" s="58">
        <f>[2]Source!S60</f>
        <v>1426.94</v>
      </c>
      <c r="Q114" s="47">
        <f>ROUND([2]Source!AF60*[2]Source!I60, 2)</f>
        <v>1426.94</v>
      </c>
    </row>
    <row r="115" spans="1:21" ht="14.25">
      <c r="A115" s="64"/>
      <c r="B115" s="65"/>
      <c r="C115" s="65" t="s">
        <v>89</v>
      </c>
      <c r="D115" s="66"/>
      <c r="E115" s="45"/>
      <c r="F115" s="67">
        <f>[2]Source!AM60</f>
        <v>140.12</v>
      </c>
      <c r="G115" s="56" t="str">
        <f>[2]Source!DE60</f>
        <v>)*1,2</v>
      </c>
      <c r="H115" s="58">
        <f>ROUND([2]Source!AD60*[2]Source!I60, 2)</f>
        <v>336.29</v>
      </c>
      <c r="I115" s="68">
        <f>IF([2]Source!BB60&lt;&gt; 0, [2]Source!BB60, 1)</f>
        <v>1</v>
      </c>
      <c r="J115" s="58">
        <f>[2]Source!Q60</f>
        <v>336.29</v>
      </c>
    </row>
    <row r="116" spans="1:21" ht="14.25">
      <c r="A116" s="64"/>
      <c r="B116" s="65"/>
      <c r="C116" s="65" t="s">
        <v>96</v>
      </c>
      <c r="D116" s="66"/>
      <c r="E116" s="45"/>
      <c r="F116" s="67">
        <f>[2]Source!AN60</f>
        <v>7.69</v>
      </c>
      <c r="G116" s="56" t="str">
        <f>[2]Source!DF60</f>
        <v>)*1,2</v>
      </c>
      <c r="H116" s="80">
        <f>ROUND([2]Source!AE60*[2]Source!I60, 2)</f>
        <v>18.46</v>
      </c>
      <c r="I116" s="68">
        <f>IF([2]Source!BS60&lt;&gt; 0, [2]Source!BS60, 1)</f>
        <v>1</v>
      </c>
      <c r="J116" s="80">
        <f>[2]Source!R60</f>
        <v>18.46</v>
      </c>
      <c r="Q116" s="47">
        <f>ROUND([2]Source!AE60*[2]Source!I60, 2)</f>
        <v>18.46</v>
      </c>
    </row>
    <row r="117" spans="1:21" ht="14.25">
      <c r="A117" s="64"/>
      <c r="B117" s="65"/>
      <c r="C117" s="65" t="s">
        <v>97</v>
      </c>
      <c r="D117" s="66"/>
      <c r="E117" s="45"/>
      <c r="F117" s="67">
        <f>[2]Source!AL60</f>
        <v>72.05</v>
      </c>
      <c r="G117" s="56" t="str">
        <f>[2]Source!DD60</f>
        <v/>
      </c>
      <c r="H117" s="58">
        <f>ROUND([2]Source!AC60*[2]Source!I60, 2)</f>
        <v>144.1</v>
      </c>
      <c r="I117" s="68">
        <f>IF([2]Source!BC60&lt;&gt; 0, [2]Source!BC60, 1)</f>
        <v>1</v>
      </c>
      <c r="J117" s="58">
        <f>[2]Source!P60</f>
        <v>144.1</v>
      </c>
    </row>
    <row r="118" spans="1:21" ht="14.25">
      <c r="A118" s="64"/>
      <c r="B118" s="65"/>
      <c r="C118" s="65" t="s">
        <v>90</v>
      </c>
      <c r="D118" s="66" t="s">
        <v>91</v>
      </c>
      <c r="E118" s="45">
        <f>[2]Source!BZ60</f>
        <v>80</v>
      </c>
      <c r="F118" s="67"/>
      <c r="G118" s="56"/>
      <c r="H118" s="58">
        <f>SUM(R113:R117)</f>
        <v>1156.32</v>
      </c>
      <c r="I118" s="68">
        <f>[2]Source!AT60</f>
        <v>80</v>
      </c>
      <c r="J118" s="58">
        <f>SUM(S113:S117)</f>
        <v>1156.32</v>
      </c>
    </row>
    <row r="119" spans="1:21" ht="14.25">
      <c r="A119" s="64"/>
      <c r="B119" s="65"/>
      <c r="C119" s="65" t="s">
        <v>92</v>
      </c>
      <c r="D119" s="66" t="s">
        <v>91</v>
      </c>
      <c r="E119" s="45">
        <f>[2]Source!CA60</f>
        <v>60</v>
      </c>
      <c r="F119" s="67"/>
      <c r="G119" s="56"/>
      <c r="H119" s="58">
        <f>SUM(T113:T118)</f>
        <v>867.24</v>
      </c>
      <c r="I119" s="68">
        <f>[2]Source!AU60</f>
        <v>60</v>
      </c>
      <c r="J119" s="58">
        <f>SUM(U113:U118)</f>
        <v>867.24</v>
      </c>
    </row>
    <row r="120" spans="1:21" ht="14.25">
      <c r="A120" s="69"/>
      <c r="B120" s="70"/>
      <c r="C120" s="70" t="s">
        <v>93</v>
      </c>
      <c r="D120" s="71" t="s">
        <v>94</v>
      </c>
      <c r="E120" s="72">
        <f>[2]Source!AQ60</f>
        <v>64</v>
      </c>
      <c r="F120" s="73"/>
      <c r="G120" s="74" t="str">
        <f>[2]Source!DI60</f>
        <v>)*1,2</v>
      </c>
      <c r="H120" s="75">
        <f>[2]Source!U60</f>
        <v>153.6</v>
      </c>
      <c r="I120" s="76"/>
      <c r="J120" s="75"/>
    </row>
    <row r="121" spans="1:21" ht="15">
      <c r="C121" s="77" t="s">
        <v>95</v>
      </c>
      <c r="G121" s="263">
        <f>ROUND([2]Source!AC60*[2]Source!I60, 2)+ROUND([2]Source!AF60*[2]Source!I60, 2)+ROUND([2]Source!AD60*[2]Source!I60, 2)+SUM(H118:H119)</f>
        <v>3930.89</v>
      </c>
      <c r="H121" s="263"/>
      <c r="I121" s="263">
        <f>[2]Source!O60+SUM(J118:J119)</f>
        <v>3930.89</v>
      </c>
      <c r="J121" s="263"/>
      <c r="O121" s="79">
        <f>G121</f>
        <v>3930.89</v>
      </c>
      <c r="P121" s="79">
        <f>I121</f>
        <v>3930.89</v>
      </c>
    </row>
    <row r="122" spans="1:21" ht="28.5">
      <c r="A122" s="69" t="str">
        <f>[2]Source!E61</f>
        <v>29</v>
      </c>
      <c r="B122" s="70" t="str">
        <f>[2]Source!F61</f>
        <v>Поставка Заказчика</v>
      </c>
      <c r="C122" s="70" t="str">
        <f>[2]Source!G61</f>
        <v>Реактор мобильный РВД-20 "АРТЛАЙФ ТЕХНО" 700х900х1400мм</v>
      </c>
      <c r="D122" s="71" t="str">
        <f>[2]Source!H61</f>
        <v>шт.</v>
      </c>
      <c r="E122" s="72">
        <f>[2]Source!I61</f>
        <v>1</v>
      </c>
      <c r="F122" s="73"/>
      <c r="G122" s="74"/>
      <c r="H122" s="75"/>
      <c r="I122" s="76" t="str">
        <f>[2]Source!BO61</f>
        <v/>
      </c>
      <c r="J122" s="75"/>
      <c r="R122" s="47">
        <f>ROUND(([2]Source!FX61/100)*((ROUND([2]Source!AF61*[2]Source!I61, 2)+ROUND([2]Source!AE61*[2]Source!I61, 2))), 2)</f>
        <v>0</v>
      </c>
      <c r="S122" s="47">
        <f>[2]Source!X61</f>
        <v>0</v>
      </c>
      <c r="T122" s="47">
        <f>ROUND(([2]Source!FY61/100)*((ROUND([2]Source!AF61*[2]Source!I61, 2)+ROUND([2]Source!AE61*[2]Source!I61, 2))), 2)</f>
        <v>0</v>
      </c>
      <c r="U122" s="47">
        <f>[2]Source!Y61</f>
        <v>0</v>
      </c>
    </row>
    <row r="123" spans="1:21" ht="15">
      <c r="C123" s="77" t="s">
        <v>95</v>
      </c>
      <c r="G123" s="263">
        <f>ROUND([2]Source!AC61*[2]Source!I61, 2)+ROUND([2]Source!AF61*[2]Source!I61, 2)+ROUND([2]Source!AD61*[2]Source!I61, 2)</f>
        <v>0</v>
      </c>
      <c r="H123" s="263"/>
      <c r="I123" s="263">
        <f>[2]Source!O61</f>
        <v>0</v>
      </c>
      <c r="J123" s="263"/>
      <c r="O123" s="47">
        <f>G123</f>
        <v>0</v>
      </c>
      <c r="P123" s="47">
        <f>I123</f>
        <v>0</v>
      </c>
    </row>
    <row r="124" spans="1:21" ht="28.5">
      <c r="A124" s="69" t="str">
        <f>[2]Source!E62</f>
        <v>30</v>
      </c>
      <c r="B124" s="70" t="str">
        <f>[2]Source!F62</f>
        <v>Поставка Заказчика</v>
      </c>
      <c r="C124" s="70" t="str">
        <f>[2]Source!G62</f>
        <v>Реактор мобильный РВД-50 "АРТЛАЙФ ТЕХНО" 740х1000х1560мм</v>
      </c>
      <c r="D124" s="71" t="str">
        <f>[2]Source!H62</f>
        <v>шт.</v>
      </c>
      <c r="E124" s="72">
        <f>[2]Source!I62</f>
        <v>1</v>
      </c>
      <c r="F124" s="73"/>
      <c r="G124" s="74"/>
      <c r="H124" s="75"/>
      <c r="I124" s="76" t="str">
        <f>[2]Source!BO62</f>
        <v/>
      </c>
      <c r="J124" s="75"/>
      <c r="R124" s="47">
        <f>ROUND(([2]Source!FX62/100)*((ROUND([2]Source!AF62*[2]Source!I62, 2)+ROUND([2]Source!AE62*[2]Source!I62, 2))), 2)</f>
        <v>0</v>
      </c>
      <c r="S124" s="47">
        <f>[2]Source!X62</f>
        <v>0</v>
      </c>
      <c r="T124" s="47">
        <f>ROUND(([2]Source!FY62/100)*((ROUND([2]Source!AF62*[2]Source!I62, 2)+ROUND([2]Source!AE62*[2]Source!I62, 2))), 2)</f>
        <v>0</v>
      </c>
      <c r="U124" s="47">
        <f>[2]Source!Y62</f>
        <v>0</v>
      </c>
    </row>
    <row r="125" spans="1:21" ht="15">
      <c r="C125" s="77" t="s">
        <v>95</v>
      </c>
      <c r="G125" s="263">
        <f>ROUND([2]Source!AC62*[2]Source!I62, 2)+ROUND([2]Source!AF62*[2]Source!I62, 2)+ROUND([2]Source!AD62*[2]Source!I62, 2)</f>
        <v>0</v>
      </c>
      <c r="H125" s="263"/>
      <c r="I125" s="263">
        <f>[2]Source!O62</f>
        <v>0</v>
      </c>
      <c r="J125" s="263"/>
      <c r="O125" s="47">
        <f>G125</f>
        <v>0</v>
      </c>
      <c r="P125" s="47">
        <f>I125</f>
        <v>0</v>
      </c>
    </row>
    <row r="126" spans="1:21" ht="42.75">
      <c r="A126" s="64" t="str">
        <f>[2]Source!E63</f>
        <v>31</v>
      </c>
      <c r="B126" s="65" t="str">
        <f>[2]Source!F63</f>
        <v>м03-03-001-3</v>
      </c>
      <c r="C126" s="65" t="str">
        <f>[2]Source!G63</f>
        <v>Станина, рама конвейера ленточного, ширина ленты конвейера 800 мм (прим)</v>
      </c>
      <c r="D126" s="66" t="str">
        <f>[2]Source!H63</f>
        <v>1 Т</v>
      </c>
      <c r="E126" s="45">
        <f>[2]Source!I63</f>
        <v>1</v>
      </c>
      <c r="F126" s="67"/>
      <c r="G126" s="56"/>
      <c r="H126" s="58"/>
      <c r="I126" s="68" t="str">
        <f>[2]Source!BO63</f>
        <v/>
      </c>
      <c r="J126" s="58"/>
      <c r="R126" s="47">
        <f>ROUND(([2]Source!FX63/100)*((ROUND([2]Source!AF63*[2]Source!I63, 2)+ROUND([2]Source!AE63*[2]Source!I63, 2))), 2)</f>
        <v>298.14999999999998</v>
      </c>
      <c r="S126" s="47">
        <f>[2]Source!X63</f>
        <v>298.14999999999998</v>
      </c>
      <c r="T126" s="47">
        <f>ROUND(([2]Source!FY63/100)*((ROUND([2]Source!AF63*[2]Source!I63, 2)+ROUND([2]Source!AE63*[2]Source!I63, 2))), 2)</f>
        <v>223.61</v>
      </c>
      <c r="U126" s="47">
        <f>[2]Source!Y63</f>
        <v>223.61</v>
      </c>
    </row>
    <row r="127" spans="1:21" ht="14.25">
      <c r="A127" s="64"/>
      <c r="B127" s="65"/>
      <c r="C127" s="65" t="s">
        <v>88</v>
      </c>
      <c r="D127" s="66"/>
      <c r="E127" s="45"/>
      <c r="F127" s="67">
        <f>[2]Source!AO63</f>
        <v>228.24</v>
      </c>
      <c r="G127" s="56" t="str">
        <f>[2]Source!DG63</f>
        <v>)*1,2</v>
      </c>
      <c r="H127" s="58">
        <f>ROUND([2]Source!AF63*[2]Source!I63, 2)</f>
        <v>273.89</v>
      </c>
      <c r="I127" s="68">
        <f>IF([2]Source!BA63&lt;&gt; 0, [2]Source!BA63, 1)</f>
        <v>1</v>
      </c>
      <c r="J127" s="58">
        <f>[2]Source!S63</f>
        <v>273.89</v>
      </c>
      <c r="Q127" s="47">
        <f>ROUND([2]Source!AF63*[2]Source!I63, 2)</f>
        <v>273.89</v>
      </c>
    </row>
    <row r="128" spans="1:21" ht="14.25">
      <c r="A128" s="64"/>
      <c r="B128" s="65"/>
      <c r="C128" s="65" t="s">
        <v>89</v>
      </c>
      <c r="D128" s="66"/>
      <c r="E128" s="45"/>
      <c r="F128" s="67">
        <f>[2]Source!AM63</f>
        <v>906.77</v>
      </c>
      <c r="G128" s="56" t="str">
        <f>[2]Source!DE63</f>
        <v>)*1,2</v>
      </c>
      <c r="H128" s="58">
        <f>ROUND([2]Source!AD63*[2]Source!I63, 2)</f>
        <v>1088.1199999999999</v>
      </c>
      <c r="I128" s="68">
        <f>IF([2]Source!BB63&lt;&gt; 0, [2]Source!BB63, 1)</f>
        <v>1</v>
      </c>
      <c r="J128" s="58">
        <f>[2]Source!Q63</f>
        <v>1088.1199999999999</v>
      </c>
    </row>
    <row r="129" spans="1:21" ht="14.25">
      <c r="A129" s="64"/>
      <c r="B129" s="65"/>
      <c r="C129" s="65" t="s">
        <v>96</v>
      </c>
      <c r="D129" s="66"/>
      <c r="E129" s="45"/>
      <c r="F129" s="67">
        <f>[2]Source!AN63</f>
        <v>82.33</v>
      </c>
      <c r="G129" s="56" t="str">
        <f>[2]Source!DF63</f>
        <v>)*1,2</v>
      </c>
      <c r="H129" s="80">
        <f>ROUND([2]Source!AE63*[2]Source!I63, 2)</f>
        <v>98.8</v>
      </c>
      <c r="I129" s="68">
        <f>IF([2]Source!BS63&lt;&gt; 0, [2]Source!BS63, 1)</f>
        <v>1</v>
      </c>
      <c r="J129" s="80">
        <f>[2]Source!R63</f>
        <v>98.8</v>
      </c>
      <c r="Q129" s="47">
        <f>ROUND([2]Source!AE63*[2]Source!I63, 2)</f>
        <v>98.8</v>
      </c>
    </row>
    <row r="130" spans="1:21" ht="14.25">
      <c r="A130" s="64"/>
      <c r="B130" s="65"/>
      <c r="C130" s="65" t="s">
        <v>97</v>
      </c>
      <c r="D130" s="66"/>
      <c r="E130" s="45"/>
      <c r="F130" s="67">
        <f>[2]Source!AL63</f>
        <v>164.97</v>
      </c>
      <c r="G130" s="56" t="str">
        <f>[2]Source!DD63</f>
        <v/>
      </c>
      <c r="H130" s="58">
        <f>ROUND([2]Source!AC63*[2]Source!I63, 2)</f>
        <v>164.97</v>
      </c>
      <c r="I130" s="68">
        <f>IF([2]Source!BC63&lt;&gt; 0, [2]Source!BC63, 1)</f>
        <v>1</v>
      </c>
      <c r="J130" s="58">
        <f>[2]Source!P63</f>
        <v>164.97</v>
      </c>
    </row>
    <row r="131" spans="1:21" ht="14.25">
      <c r="A131" s="64"/>
      <c r="B131" s="65"/>
      <c r="C131" s="65" t="s">
        <v>90</v>
      </c>
      <c r="D131" s="66" t="s">
        <v>91</v>
      </c>
      <c r="E131" s="45">
        <f>[2]Source!BZ63</f>
        <v>80</v>
      </c>
      <c r="F131" s="67"/>
      <c r="G131" s="56"/>
      <c r="H131" s="58">
        <f>SUM(R126:R130)</f>
        <v>298.14999999999998</v>
      </c>
      <c r="I131" s="68">
        <f>[2]Source!AT63</f>
        <v>80</v>
      </c>
      <c r="J131" s="58">
        <f>SUM(S126:S130)</f>
        <v>298.14999999999998</v>
      </c>
    </row>
    <row r="132" spans="1:21" ht="14.25">
      <c r="A132" s="64"/>
      <c r="B132" s="65"/>
      <c r="C132" s="65" t="s">
        <v>92</v>
      </c>
      <c r="D132" s="66" t="s">
        <v>91</v>
      </c>
      <c r="E132" s="45">
        <f>[2]Source!CA63</f>
        <v>60</v>
      </c>
      <c r="F132" s="67"/>
      <c r="G132" s="56"/>
      <c r="H132" s="58">
        <f>SUM(T126:T131)</f>
        <v>223.61</v>
      </c>
      <c r="I132" s="68">
        <f>[2]Source!AU63</f>
        <v>60</v>
      </c>
      <c r="J132" s="58">
        <f>SUM(U126:U131)</f>
        <v>223.61</v>
      </c>
    </row>
    <row r="133" spans="1:21" ht="14.25">
      <c r="A133" s="69"/>
      <c r="B133" s="70"/>
      <c r="C133" s="70" t="s">
        <v>93</v>
      </c>
      <c r="D133" s="71" t="s">
        <v>94</v>
      </c>
      <c r="E133" s="72">
        <f>[2]Source!AQ63</f>
        <v>24</v>
      </c>
      <c r="F133" s="73"/>
      <c r="G133" s="74" t="str">
        <f>[2]Source!DI63</f>
        <v>)*1,2</v>
      </c>
      <c r="H133" s="75">
        <f>[2]Source!U63</f>
        <v>28.799999999999997</v>
      </c>
      <c r="I133" s="76"/>
      <c r="J133" s="75"/>
    </row>
    <row r="134" spans="1:21" ht="15">
      <c r="C134" s="77" t="s">
        <v>95</v>
      </c>
      <c r="G134" s="263">
        <f>ROUND([2]Source!AC63*[2]Source!I63, 2)+ROUND([2]Source!AF63*[2]Source!I63, 2)+ROUND([2]Source!AD63*[2]Source!I63, 2)+SUM(H131:H132)</f>
        <v>2048.7399999999998</v>
      </c>
      <c r="H134" s="263"/>
      <c r="I134" s="263">
        <f>[2]Source!O63+SUM(J131:J132)</f>
        <v>2048.7399999999998</v>
      </c>
      <c r="J134" s="263"/>
      <c r="O134" s="79">
        <f>G134</f>
        <v>2048.7399999999998</v>
      </c>
      <c r="P134" s="79">
        <f>I134</f>
        <v>2048.7399999999998</v>
      </c>
    </row>
    <row r="135" spans="1:21" ht="111">
      <c r="A135" s="69" t="str">
        <f>[2]Source!E64</f>
        <v>32</v>
      </c>
      <c r="B135" s="70" t="str">
        <f>[2]Source!F64</f>
        <v>Цена поставщика</v>
      </c>
      <c r="C135" s="70" t="s">
        <v>224</v>
      </c>
      <c r="D135" s="71" t="str">
        <f>[2]Source!H64</f>
        <v>шт.</v>
      </c>
      <c r="E135" s="72">
        <f>[2]Source!I64</f>
        <v>1</v>
      </c>
      <c r="F135" s="73">
        <f>[2]Source!AL64</f>
        <v>14722.3</v>
      </c>
      <c r="G135" s="74" t="str">
        <f>[2]Source!DD64</f>
        <v/>
      </c>
      <c r="H135" s="75">
        <f>ROUND([2]Source!AC64*[2]Source!I64, 2)</f>
        <v>14722.3</v>
      </c>
      <c r="I135" s="76">
        <f>IF([2]Source!BC64&lt;&gt; 0, [2]Source!BC64, 1)</f>
        <v>1</v>
      </c>
      <c r="J135" s="75">
        <f>[2]Source!P64</f>
        <v>14722.3</v>
      </c>
      <c r="R135" s="47">
        <f>ROUND(([2]Source!FX64/100)*((ROUND([2]Source!AF64*[2]Source!I64, 2)+ROUND([2]Source!AE64*[2]Source!I64, 2))), 2)</f>
        <v>0</v>
      </c>
      <c r="S135" s="47">
        <f>[2]Source!X64</f>
        <v>0</v>
      </c>
      <c r="T135" s="47">
        <f>ROUND(([2]Source!FY64/100)*((ROUND([2]Source!AF64*[2]Source!I64, 2)+ROUND([2]Source!AE64*[2]Source!I64, 2))), 2)</f>
        <v>0</v>
      </c>
      <c r="U135" s="47">
        <f>[2]Source!Y64</f>
        <v>0</v>
      </c>
    </row>
    <row r="136" spans="1:21" ht="15">
      <c r="C136" s="77" t="s">
        <v>95</v>
      </c>
      <c r="G136" s="263">
        <f>ROUND([2]Source!AC64*[2]Source!I64, 2)+ROUND([2]Source!AF64*[2]Source!I64, 2)+ROUND([2]Source!AD64*[2]Source!I64, 2)</f>
        <v>14722.3</v>
      </c>
      <c r="H136" s="263"/>
      <c r="I136" s="263">
        <f>[2]Source!O64</f>
        <v>14722.3</v>
      </c>
      <c r="J136" s="263"/>
      <c r="O136" s="47">
        <f>G136</f>
        <v>14722.3</v>
      </c>
      <c r="P136" s="47">
        <f>I136</f>
        <v>14722.3</v>
      </c>
    </row>
    <row r="137" spans="1:21" ht="28.5">
      <c r="A137" s="64" t="str">
        <f>[2]Source!E65</f>
        <v>33</v>
      </c>
      <c r="B137" s="65" t="str">
        <f>[2]Source!F65</f>
        <v>м23-02-115-2</v>
      </c>
      <c r="C137" s="65" t="str">
        <f>[2]Source!G65</f>
        <v>Камера вытяжная проходная, непрерывного действия (прим)</v>
      </c>
      <c r="D137" s="66" t="str">
        <f>[2]Source!H65</f>
        <v>1  ШТ.</v>
      </c>
      <c r="E137" s="45">
        <f>[2]Source!I65</f>
        <v>1</v>
      </c>
      <c r="F137" s="67"/>
      <c r="G137" s="56"/>
      <c r="H137" s="58"/>
      <c r="I137" s="68" t="str">
        <f>[2]Source!BO65</f>
        <v/>
      </c>
      <c r="J137" s="58"/>
      <c r="R137" s="47">
        <f>ROUND(([2]Source!FX65/100)*((ROUND([2]Source!AF65*[2]Source!I65, 2)+ROUND([2]Source!AE65*[2]Source!I65, 2))), 2)</f>
        <v>1595.69</v>
      </c>
      <c r="S137" s="47">
        <f>[2]Source!X65</f>
        <v>1595.69</v>
      </c>
      <c r="T137" s="47">
        <f>ROUND(([2]Source!FY65/100)*((ROUND([2]Source!AF65*[2]Source!I65, 2)+ROUND([2]Source!AE65*[2]Source!I65, 2))), 2)</f>
        <v>1196.77</v>
      </c>
      <c r="U137" s="47">
        <f>[2]Source!Y65</f>
        <v>1196.77</v>
      </c>
    </row>
    <row r="138" spans="1:21" ht="14.25">
      <c r="A138" s="64"/>
      <c r="B138" s="65"/>
      <c r="C138" s="65" t="s">
        <v>88</v>
      </c>
      <c r="D138" s="66"/>
      <c r="E138" s="45"/>
      <c r="F138" s="67">
        <f>[2]Source!AO65</f>
        <v>1635.72</v>
      </c>
      <c r="G138" s="56" t="str">
        <f>[2]Source!DG65</f>
        <v>)*1,2</v>
      </c>
      <c r="H138" s="58">
        <f>ROUND([2]Source!AF65*[2]Source!I65, 2)</f>
        <v>1962.86</v>
      </c>
      <c r="I138" s="68">
        <f>IF([2]Source!BA65&lt;&gt; 0, [2]Source!BA65, 1)</f>
        <v>1</v>
      </c>
      <c r="J138" s="58">
        <f>[2]Source!S65</f>
        <v>1962.86</v>
      </c>
      <c r="Q138" s="47">
        <f>ROUND([2]Source!AF65*[2]Source!I65, 2)</f>
        <v>1962.86</v>
      </c>
    </row>
    <row r="139" spans="1:21" ht="14.25">
      <c r="A139" s="64"/>
      <c r="B139" s="65"/>
      <c r="C139" s="65" t="s">
        <v>89</v>
      </c>
      <c r="D139" s="66"/>
      <c r="E139" s="45"/>
      <c r="F139" s="67">
        <f>[2]Source!AM65</f>
        <v>448.67</v>
      </c>
      <c r="G139" s="56" t="str">
        <f>[2]Source!DE65</f>
        <v>)*1,2</v>
      </c>
      <c r="H139" s="58">
        <f>ROUND([2]Source!AD65*[2]Source!I65, 2)</f>
        <v>538.4</v>
      </c>
      <c r="I139" s="68">
        <f>IF([2]Source!BB65&lt;&gt; 0, [2]Source!BB65, 1)</f>
        <v>1</v>
      </c>
      <c r="J139" s="58">
        <f>[2]Source!Q65</f>
        <v>538.4</v>
      </c>
    </row>
    <row r="140" spans="1:21" ht="14.25">
      <c r="A140" s="64"/>
      <c r="B140" s="65"/>
      <c r="C140" s="65" t="s">
        <v>96</v>
      </c>
      <c r="D140" s="66"/>
      <c r="E140" s="45"/>
      <c r="F140" s="67">
        <f>[2]Source!AN65</f>
        <v>26.46</v>
      </c>
      <c r="G140" s="56" t="str">
        <f>[2]Source!DF65</f>
        <v>)*1,2</v>
      </c>
      <c r="H140" s="80">
        <f>ROUND([2]Source!AE65*[2]Source!I65, 2)</f>
        <v>31.75</v>
      </c>
      <c r="I140" s="68">
        <f>IF([2]Source!BS65&lt;&gt; 0, [2]Source!BS65, 1)</f>
        <v>1</v>
      </c>
      <c r="J140" s="80">
        <f>[2]Source!R65</f>
        <v>31.75</v>
      </c>
      <c r="Q140" s="47">
        <f>ROUND([2]Source!AE65*[2]Source!I65, 2)</f>
        <v>31.75</v>
      </c>
    </row>
    <row r="141" spans="1:21" ht="14.25">
      <c r="A141" s="64"/>
      <c r="B141" s="65"/>
      <c r="C141" s="65" t="s">
        <v>97</v>
      </c>
      <c r="D141" s="66"/>
      <c r="E141" s="45"/>
      <c r="F141" s="67">
        <f>[2]Source!AL65</f>
        <v>107.94</v>
      </c>
      <c r="G141" s="56" t="str">
        <f>[2]Source!DD65</f>
        <v/>
      </c>
      <c r="H141" s="58">
        <f>ROUND([2]Source!AC65*[2]Source!I65, 2)</f>
        <v>107.94</v>
      </c>
      <c r="I141" s="68">
        <f>IF([2]Source!BC65&lt;&gt; 0, [2]Source!BC65, 1)</f>
        <v>1</v>
      </c>
      <c r="J141" s="58">
        <f>[2]Source!P65</f>
        <v>107.94</v>
      </c>
    </row>
    <row r="142" spans="1:21" ht="14.25">
      <c r="A142" s="64"/>
      <c r="B142" s="65"/>
      <c r="C142" s="65" t="s">
        <v>90</v>
      </c>
      <c r="D142" s="66" t="s">
        <v>91</v>
      </c>
      <c r="E142" s="45">
        <f>[2]Source!BZ65</f>
        <v>80</v>
      </c>
      <c r="F142" s="67"/>
      <c r="G142" s="56"/>
      <c r="H142" s="58">
        <f>SUM(R137:R141)</f>
        <v>1595.69</v>
      </c>
      <c r="I142" s="68">
        <f>[2]Source!AT65</f>
        <v>80</v>
      </c>
      <c r="J142" s="58">
        <f>SUM(S137:S141)</f>
        <v>1595.69</v>
      </c>
    </row>
    <row r="143" spans="1:21" ht="14.25">
      <c r="A143" s="64"/>
      <c r="B143" s="65"/>
      <c r="C143" s="65" t="s">
        <v>92</v>
      </c>
      <c r="D143" s="66" t="s">
        <v>91</v>
      </c>
      <c r="E143" s="45">
        <f>[2]Source!CA65</f>
        <v>60</v>
      </c>
      <c r="F143" s="67"/>
      <c r="G143" s="56"/>
      <c r="H143" s="58">
        <f>SUM(T137:T142)</f>
        <v>1196.77</v>
      </c>
      <c r="I143" s="68">
        <f>[2]Source!AU65</f>
        <v>60</v>
      </c>
      <c r="J143" s="58">
        <f>SUM(U137:U142)</f>
        <v>1196.77</v>
      </c>
    </row>
    <row r="144" spans="1:21" ht="14.25">
      <c r="A144" s="69"/>
      <c r="B144" s="70"/>
      <c r="C144" s="70" t="s">
        <v>93</v>
      </c>
      <c r="D144" s="71" t="s">
        <v>94</v>
      </c>
      <c r="E144" s="72">
        <f>[2]Source!AQ65</f>
        <v>172</v>
      </c>
      <c r="F144" s="73"/>
      <c r="G144" s="74" t="str">
        <f>[2]Source!DI65</f>
        <v>)*1,2</v>
      </c>
      <c r="H144" s="75">
        <f>[2]Source!U65</f>
        <v>206.4</v>
      </c>
      <c r="I144" s="76"/>
      <c r="J144" s="75"/>
    </row>
    <row r="145" spans="1:21" ht="15">
      <c r="C145" s="77" t="s">
        <v>95</v>
      </c>
      <c r="G145" s="263">
        <f>ROUND([2]Source!AC65*[2]Source!I65, 2)+ROUND([2]Source!AF65*[2]Source!I65, 2)+ROUND([2]Source!AD65*[2]Source!I65, 2)+SUM(H142:H143)</f>
        <v>5401.66</v>
      </c>
      <c r="H145" s="263"/>
      <c r="I145" s="263">
        <f>[2]Source!O65+SUM(J142:J143)</f>
        <v>5401.66</v>
      </c>
      <c r="J145" s="263"/>
      <c r="O145" s="79">
        <f>G145</f>
        <v>5401.66</v>
      </c>
      <c r="P145" s="79">
        <f>I145</f>
        <v>5401.66</v>
      </c>
    </row>
    <row r="146" spans="1:21" ht="125.25">
      <c r="A146" s="69" t="str">
        <f>[2]Source!E66</f>
        <v>34</v>
      </c>
      <c r="B146" s="70" t="str">
        <f>[2]Source!F66</f>
        <v>Цена поставщика</v>
      </c>
      <c r="C146" s="70" t="s">
        <v>225</v>
      </c>
      <c r="D146" s="71" t="str">
        <f>[2]Source!H66</f>
        <v>шт.</v>
      </c>
      <c r="E146" s="72">
        <f>[2]Source!I66</f>
        <v>1</v>
      </c>
      <c r="F146" s="73">
        <f>[2]Source!AL66</f>
        <v>286919.38</v>
      </c>
      <c r="G146" s="74" t="str">
        <f>[2]Source!DD66</f>
        <v/>
      </c>
      <c r="H146" s="75">
        <f>ROUND([2]Source!AC66*[2]Source!I66, 2)</f>
        <v>286919.38</v>
      </c>
      <c r="I146" s="76">
        <f>IF([2]Source!BC66&lt;&gt; 0, [2]Source!BC66, 1)</f>
        <v>1</v>
      </c>
      <c r="J146" s="75">
        <f>[2]Source!P66</f>
        <v>286919.38</v>
      </c>
      <c r="R146" s="47">
        <f>ROUND(([2]Source!FX66/100)*((ROUND([2]Source!AF66*[2]Source!I66, 2)+ROUND([2]Source!AE66*[2]Source!I66, 2))), 2)</f>
        <v>0</v>
      </c>
      <c r="S146" s="47">
        <f>[2]Source!X66</f>
        <v>0</v>
      </c>
      <c r="T146" s="47">
        <f>ROUND(([2]Source!FY66/100)*((ROUND([2]Source!AF66*[2]Source!I66, 2)+ROUND([2]Source!AE66*[2]Source!I66, 2))), 2)</f>
        <v>0</v>
      </c>
      <c r="U146" s="47">
        <f>[2]Source!Y66</f>
        <v>0</v>
      </c>
    </row>
    <row r="147" spans="1:21" ht="15">
      <c r="C147" s="77" t="s">
        <v>95</v>
      </c>
      <c r="G147" s="263">
        <f>ROUND([2]Source!AC66*[2]Source!I66, 2)+ROUND([2]Source!AF66*[2]Source!I66, 2)+ROUND([2]Source!AD66*[2]Source!I66, 2)</f>
        <v>286919.38</v>
      </c>
      <c r="H147" s="263"/>
      <c r="I147" s="263">
        <f>[2]Source!O66</f>
        <v>286919.38</v>
      </c>
      <c r="J147" s="263"/>
      <c r="O147" s="47">
        <f>G147</f>
        <v>286919.38</v>
      </c>
      <c r="P147" s="47">
        <f>I147</f>
        <v>286919.38</v>
      </c>
    </row>
    <row r="148" spans="1:21" ht="111">
      <c r="A148" s="69" t="str">
        <f>[2]Source!E67</f>
        <v>35</v>
      </c>
      <c r="B148" s="70" t="str">
        <f>[2]Source!F67</f>
        <v>Цена поставщика</v>
      </c>
      <c r="C148" s="70" t="s">
        <v>226</v>
      </c>
      <c r="D148" s="71" t="str">
        <f>[2]Source!H67</f>
        <v>шт.</v>
      </c>
      <c r="E148" s="72">
        <f>[2]Source!I67</f>
        <v>1</v>
      </c>
      <c r="F148" s="73">
        <f>[2]Source!AL67</f>
        <v>11752.42</v>
      </c>
      <c r="G148" s="74" t="str">
        <f>[2]Source!DD67</f>
        <v/>
      </c>
      <c r="H148" s="75">
        <f>ROUND([2]Source!AC67*[2]Source!I67, 2)</f>
        <v>11752.42</v>
      </c>
      <c r="I148" s="76">
        <f>IF([2]Source!BC67&lt;&gt; 0, [2]Source!BC67, 1)</f>
        <v>1</v>
      </c>
      <c r="J148" s="75">
        <f>[2]Source!P67</f>
        <v>11752.42</v>
      </c>
      <c r="R148" s="47">
        <f>ROUND(([2]Source!FX67/100)*((ROUND([2]Source!AF67*[2]Source!I67, 2)+ROUND([2]Source!AE67*[2]Source!I67, 2))), 2)</f>
        <v>0</v>
      </c>
      <c r="S148" s="47">
        <f>[2]Source!X67</f>
        <v>0</v>
      </c>
      <c r="T148" s="47">
        <f>ROUND(([2]Source!FY67/100)*((ROUND([2]Source!AF67*[2]Source!I67, 2)+ROUND([2]Source!AE67*[2]Source!I67, 2))), 2)</f>
        <v>0</v>
      </c>
      <c r="U148" s="47">
        <f>[2]Source!Y67</f>
        <v>0</v>
      </c>
    </row>
    <row r="149" spans="1:21" ht="15">
      <c r="C149" s="77" t="s">
        <v>95</v>
      </c>
      <c r="G149" s="263">
        <f>ROUND([2]Source!AC67*[2]Source!I67, 2)+ROUND([2]Source!AF67*[2]Source!I67, 2)+ROUND([2]Source!AD67*[2]Source!I67, 2)</f>
        <v>11752.42</v>
      </c>
      <c r="H149" s="263"/>
      <c r="I149" s="263">
        <f>[2]Source!O67</f>
        <v>11752.42</v>
      </c>
      <c r="J149" s="263"/>
      <c r="O149" s="47">
        <f>G149</f>
        <v>11752.42</v>
      </c>
      <c r="P149" s="47">
        <f>I149</f>
        <v>11752.42</v>
      </c>
    </row>
    <row r="150" spans="1:21" ht="28.5">
      <c r="A150" s="64" t="str">
        <f>[2]Source!E68</f>
        <v>36</v>
      </c>
      <c r="B150" s="65" t="str">
        <f>[2]Source!F68</f>
        <v>м23-02-115-2</v>
      </c>
      <c r="C150" s="65" t="str">
        <f>[2]Source!G68</f>
        <v>Камера вытяжная проходная, непрерывного действия (прим)</v>
      </c>
      <c r="D150" s="66" t="str">
        <f>[2]Source!H68</f>
        <v>1  ШТ.</v>
      </c>
      <c r="E150" s="45">
        <f>[2]Source!I68</f>
        <v>1</v>
      </c>
      <c r="F150" s="67"/>
      <c r="G150" s="56"/>
      <c r="H150" s="58"/>
      <c r="I150" s="68" t="str">
        <f>[2]Source!BO68</f>
        <v/>
      </c>
      <c r="J150" s="58"/>
      <c r="R150" s="47">
        <f>ROUND(([2]Source!FX68/100)*((ROUND([2]Source!AF68*[2]Source!I68, 2)+ROUND([2]Source!AE68*[2]Source!I68, 2))), 2)</f>
        <v>1595.69</v>
      </c>
      <c r="S150" s="47">
        <f>[2]Source!X68</f>
        <v>1595.69</v>
      </c>
      <c r="T150" s="47">
        <f>ROUND(([2]Source!FY68/100)*((ROUND([2]Source!AF68*[2]Source!I68, 2)+ROUND([2]Source!AE68*[2]Source!I68, 2))), 2)</f>
        <v>1196.77</v>
      </c>
      <c r="U150" s="47">
        <f>[2]Source!Y68</f>
        <v>1196.77</v>
      </c>
    </row>
    <row r="151" spans="1:21" ht="14.25">
      <c r="A151" s="64"/>
      <c r="B151" s="65"/>
      <c r="C151" s="65" t="s">
        <v>88</v>
      </c>
      <c r="D151" s="66"/>
      <c r="E151" s="45"/>
      <c r="F151" s="67">
        <f>[2]Source!AO68</f>
        <v>1635.72</v>
      </c>
      <c r="G151" s="56" t="str">
        <f>[2]Source!DG68</f>
        <v>)*1,2</v>
      </c>
      <c r="H151" s="58">
        <f>ROUND([2]Source!AF68*[2]Source!I68, 2)</f>
        <v>1962.86</v>
      </c>
      <c r="I151" s="68">
        <f>IF([2]Source!BA68&lt;&gt; 0, [2]Source!BA68, 1)</f>
        <v>1</v>
      </c>
      <c r="J151" s="58">
        <f>[2]Source!S68</f>
        <v>1962.86</v>
      </c>
      <c r="Q151" s="47">
        <f>ROUND([2]Source!AF68*[2]Source!I68, 2)</f>
        <v>1962.86</v>
      </c>
    </row>
    <row r="152" spans="1:21" ht="14.25">
      <c r="A152" s="64"/>
      <c r="B152" s="65"/>
      <c r="C152" s="65" t="s">
        <v>89</v>
      </c>
      <c r="D152" s="66"/>
      <c r="E152" s="45"/>
      <c r="F152" s="67">
        <f>[2]Source!AM68</f>
        <v>448.67</v>
      </c>
      <c r="G152" s="56" t="str">
        <f>[2]Source!DE68</f>
        <v>)*1,2</v>
      </c>
      <c r="H152" s="58">
        <f>ROUND([2]Source!AD68*[2]Source!I68, 2)</f>
        <v>538.4</v>
      </c>
      <c r="I152" s="68">
        <f>IF([2]Source!BB68&lt;&gt; 0, [2]Source!BB68, 1)</f>
        <v>1</v>
      </c>
      <c r="J152" s="58">
        <f>[2]Source!Q68</f>
        <v>538.4</v>
      </c>
    </row>
    <row r="153" spans="1:21" ht="14.25">
      <c r="A153" s="64"/>
      <c r="B153" s="65"/>
      <c r="C153" s="65" t="s">
        <v>96</v>
      </c>
      <c r="D153" s="66"/>
      <c r="E153" s="45"/>
      <c r="F153" s="67">
        <f>[2]Source!AN68</f>
        <v>26.46</v>
      </c>
      <c r="G153" s="56" t="str">
        <f>[2]Source!DF68</f>
        <v>)*1,2</v>
      </c>
      <c r="H153" s="80">
        <f>ROUND([2]Source!AE68*[2]Source!I68, 2)</f>
        <v>31.75</v>
      </c>
      <c r="I153" s="68">
        <f>IF([2]Source!BS68&lt;&gt; 0, [2]Source!BS68, 1)</f>
        <v>1</v>
      </c>
      <c r="J153" s="80">
        <f>[2]Source!R68</f>
        <v>31.75</v>
      </c>
      <c r="Q153" s="47">
        <f>ROUND([2]Source!AE68*[2]Source!I68, 2)</f>
        <v>31.75</v>
      </c>
    </row>
    <row r="154" spans="1:21" ht="14.25">
      <c r="A154" s="64"/>
      <c r="B154" s="65"/>
      <c r="C154" s="65" t="s">
        <v>97</v>
      </c>
      <c r="D154" s="66"/>
      <c r="E154" s="45"/>
      <c r="F154" s="67">
        <f>[2]Source!AL68</f>
        <v>107.94</v>
      </c>
      <c r="G154" s="56" t="str">
        <f>[2]Source!DD68</f>
        <v/>
      </c>
      <c r="H154" s="58">
        <f>ROUND([2]Source!AC68*[2]Source!I68, 2)</f>
        <v>107.94</v>
      </c>
      <c r="I154" s="68">
        <f>IF([2]Source!BC68&lt;&gt; 0, [2]Source!BC68, 1)</f>
        <v>1</v>
      </c>
      <c r="J154" s="58">
        <f>[2]Source!P68</f>
        <v>107.94</v>
      </c>
    </row>
    <row r="155" spans="1:21" ht="14.25">
      <c r="A155" s="64"/>
      <c r="B155" s="65"/>
      <c r="C155" s="65" t="s">
        <v>90</v>
      </c>
      <c r="D155" s="66" t="s">
        <v>91</v>
      </c>
      <c r="E155" s="45">
        <f>[2]Source!BZ68</f>
        <v>80</v>
      </c>
      <c r="F155" s="67"/>
      <c r="G155" s="56"/>
      <c r="H155" s="58">
        <f>SUM(R150:R154)</f>
        <v>1595.69</v>
      </c>
      <c r="I155" s="68">
        <f>[2]Source!AT68</f>
        <v>80</v>
      </c>
      <c r="J155" s="58">
        <f>SUM(S150:S154)</f>
        <v>1595.69</v>
      </c>
    </row>
    <row r="156" spans="1:21" ht="14.25">
      <c r="A156" s="64"/>
      <c r="B156" s="65"/>
      <c r="C156" s="65" t="s">
        <v>92</v>
      </c>
      <c r="D156" s="66" t="s">
        <v>91</v>
      </c>
      <c r="E156" s="45">
        <f>[2]Source!CA68</f>
        <v>60</v>
      </c>
      <c r="F156" s="67"/>
      <c r="G156" s="56"/>
      <c r="H156" s="58">
        <f>SUM(T150:T155)</f>
        <v>1196.77</v>
      </c>
      <c r="I156" s="68">
        <f>[2]Source!AU68</f>
        <v>60</v>
      </c>
      <c r="J156" s="58">
        <f>SUM(U150:U155)</f>
        <v>1196.77</v>
      </c>
    </row>
    <row r="157" spans="1:21" ht="14.25">
      <c r="A157" s="69"/>
      <c r="B157" s="70"/>
      <c r="C157" s="70" t="s">
        <v>93</v>
      </c>
      <c r="D157" s="71" t="s">
        <v>94</v>
      </c>
      <c r="E157" s="72">
        <f>[2]Source!AQ68</f>
        <v>172</v>
      </c>
      <c r="F157" s="73"/>
      <c r="G157" s="74" t="str">
        <f>[2]Source!DI68</f>
        <v>)*1,2</v>
      </c>
      <c r="H157" s="75">
        <f>[2]Source!U68</f>
        <v>206.4</v>
      </c>
      <c r="I157" s="76"/>
      <c r="J157" s="75"/>
    </row>
    <row r="158" spans="1:21" ht="15">
      <c r="C158" s="77" t="s">
        <v>95</v>
      </c>
      <c r="G158" s="263">
        <f>ROUND([2]Source!AC68*[2]Source!I68, 2)+ROUND([2]Source!AF68*[2]Source!I68, 2)+ROUND([2]Source!AD68*[2]Source!I68, 2)+SUM(H155:H156)</f>
        <v>5401.66</v>
      </c>
      <c r="H158" s="263"/>
      <c r="I158" s="263">
        <f>[2]Source!O68+SUM(J155:J156)</f>
        <v>5401.66</v>
      </c>
      <c r="J158" s="263"/>
      <c r="O158" s="79">
        <f>G158</f>
        <v>5401.66</v>
      </c>
      <c r="P158" s="79">
        <f>I158</f>
        <v>5401.66</v>
      </c>
    </row>
    <row r="159" spans="1:21" ht="96.75">
      <c r="A159" s="69" t="str">
        <f>[2]Source!E69</f>
        <v>37</v>
      </c>
      <c r="B159" s="70" t="str">
        <f>[2]Source!F69</f>
        <v>Цена поставщика</v>
      </c>
      <c r="C159" s="70" t="s">
        <v>227</v>
      </c>
      <c r="D159" s="71" t="str">
        <f>[2]Source!H69</f>
        <v>шт.</v>
      </c>
      <c r="E159" s="72">
        <f>[2]Source!I69</f>
        <v>1</v>
      </c>
      <c r="F159" s="73">
        <f>[2]Source!AL69</f>
        <v>201035.67</v>
      </c>
      <c r="G159" s="74" t="str">
        <f>[2]Source!DD69</f>
        <v/>
      </c>
      <c r="H159" s="75">
        <f>ROUND([2]Source!AC69*[2]Source!I69, 2)</f>
        <v>201035.67</v>
      </c>
      <c r="I159" s="76">
        <f>IF([2]Source!BC69&lt;&gt; 0, [2]Source!BC69, 1)</f>
        <v>1</v>
      </c>
      <c r="J159" s="75">
        <f>[2]Source!P69</f>
        <v>201035.67</v>
      </c>
      <c r="R159" s="47">
        <f>ROUND(([2]Source!FX69/100)*((ROUND([2]Source!AF69*[2]Source!I69, 2)+ROUND([2]Source!AE69*[2]Source!I69, 2))), 2)</f>
        <v>0</v>
      </c>
      <c r="S159" s="47">
        <f>[2]Source!X69</f>
        <v>0</v>
      </c>
      <c r="T159" s="47">
        <f>ROUND(([2]Source!FY69/100)*((ROUND([2]Source!AF69*[2]Source!I69, 2)+ROUND([2]Source!AE69*[2]Source!I69, 2))), 2)</f>
        <v>0</v>
      </c>
      <c r="U159" s="47">
        <f>[2]Source!Y69</f>
        <v>0</v>
      </c>
    </row>
    <row r="160" spans="1:21" ht="15">
      <c r="C160" s="77" t="s">
        <v>95</v>
      </c>
      <c r="G160" s="263">
        <f>ROUND([2]Source!AC69*[2]Source!I69, 2)+ROUND([2]Source!AF69*[2]Source!I69, 2)+ROUND([2]Source!AD69*[2]Source!I69, 2)</f>
        <v>201035.67</v>
      </c>
      <c r="H160" s="263"/>
      <c r="I160" s="263">
        <f>[2]Source!O69</f>
        <v>201035.67</v>
      </c>
      <c r="J160" s="263"/>
      <c r="O160" s="47">
        <f>G160</f>
        <v>201035.67</v>
      </c>
      <c r="P160" s="47">
        <f>I160</f>
        <v>201035.67</v>
      </c>
    </row>
    <row r="161" spans="1:21" ht="28.5">
      <c r="A161" s="64" t="str">
        <f>[2]Source!E70</f>
        <v>38</v>
      </c>
      <c r="B161" s="65" t="str">
        <f>[2]Source!F70</f>
        <v>м07-04-028-4</v>
      </c>
      <c r="C161" s="65" t="str">
        <f>[2]Source!G70</f>
        <v>Насос погружной заливочный, масса 0,11 т (прим.)</v>
      </c>
      <c r="D161" s="66" t="str">
        <f>[2]Source!H70</f>
        <v>1  ШТ.</v>
      </c>
      <c r="E161" s="45">
        <f>[2]Source!I70</f>
        <v>1</v>
      </c>
      <c r="F161" s="67"/>
      <c r="G161" s="56"/>
      <c r="H161" s="58"/>
      <c r="I161" s="68" t="str">
        <f>[2]Source!BO70</f>
        <v/>
      </c>
      <c r="J161" s="58"/>
      <c r="R161" s="47">
        <f>ROUND(([2]Source!FX70/100)*((ROUND([2]Source!AF70*[2]Source!I70, 2)+ROUND([2]Source!AE70*[2]Source!I70, 2))), 2)</f>
        <v>210.43</v>
      </c>
      <c r="S161" s="47">
        <f>[2]Source!X70</f>
        <v>210.43</v>
      </c>
      <c r="T161" s="47">
        <f>ROUND(([2]Source!FY70/100)*((ROUND([2]Source!AF70*[2]Source!I70, 2)+ROUND([2]Source!AE70*[2]Source!I70, 2))), 2)</f>
        <v>157.82</v>
      </c>
      <c r="U161" s="47">
        <f>[2]Source!Y70</f>
        <v>157.82</v>
      </c>
    </row>
    <row r="162" spans="1:21" ht="14.25">
      <c r="A162" s="64"/>
      <c r="B162" s="65"/>
      <c r="C162" s="65" t="s">
        <v>88</v>
      </c>
      <c r="D162" s="66"/>
      <c r="E162" s="45"/>
      <c r="F162" s="67">
        <f>[2]Source!AO70</f>
        <v>215.28</v>
      </c>
      <c r="G162" s="56" t="str">
        <f>[2]Source!DG70</f>
        <v>)*1,2</v>
      </c>
      <c r="H162" s="58">
        <f>ROUND([2]Source!AF70*[2]Source!I70, 2)</f>
        <v>258.33999999999997</v>
      </c>
      <c r="I162" s="68">
        <f>IF([2]Source!BA70&lt;&gt; 0, [2]Source!BA70, 1)</f>
        <v>1</v>
      </c>
      <c r="J162" s="58">
        <f>[2]Source!S70</f>
        <v>258.33999999999997</v>
      </c>
      <c r="Q162" s="47">
        <f>ROUND([2]Source!AF70*[2]Source!I70, 2)</f>
        <v>258.33999999999997</v>
      </c>
    </row>
    <row r="163" spans="1:21" ht="14.25">
      <c r="A163" s="64"/>
      <c r="B163" s="65"/>
      <c r="C163" s="65" t="s">
        <v>89</v>
      </c>
      <c r="D163" s="66"/>
      <c r="E163" s="45"/>
      <c r="F163" s="67">
        <f>[2]Source!AM70</f>
        <v>115.65</v>
      </c>
      <c r="G163" s="56" t="str">
        <f>[2]Source!DE70</f>
        <v>)*1,2</v>
      </c>
      <c r="H163" s="58">
        <f>ROUND([2]Source!AD70*[2]Source!I70, 2)</f>
        <v>138.78</v>
      </c>
      <c r="I163" s="68">
        <f>IF([2]Source!BB70&lt;&gt; 0, [2]Source!BB70, 1)</f>
        <v>1</v>
      </c>
      <c r="J163" s="58">
        <f>[2]Source!Q70</f>
        <v>138.78</v>
      </c>
    </row>
    <row r="164" spans="1:21" ht="14.25">
      <c r="A164" s="64"/>
      <c r="B164" s="65"/>
      <c r="C164" s="65" t="s">
        <v>96</v>
      </c>
      <c r="D164" s="66"/>
      <c r="E164" s="45"/>
      <c r="F164" s="67">
        <f>[2]Source!AN70</f>
        <v>3.92</v>
      </c>
      <c r="G164" s="56" t="str">
        <f>[2]Source!DF70</f>
        <v>)*1,2</v>
      </c>
      <c r="H164" s="80">
        <f>ROUND([2]Source!AE70*[2]Source!I70, 2)</f>
        <v>4.7</v>
      </c>
      <c r="I164" s="68">
        <f>IF([2]Source!BS70&lt;&gt; 0, [2]Source!BS70, 1)</f>
        <v>1</v>
      </c>
      <c r="J164" s="80">
        <f>[2]Source!R70</f>
        <v>4.7</v>
      </c>
      <c r="Q164" s="47">
        <f>ROUND([2]Source!AE70*[2]Source!I70, 2)</f>
        <v>4.7</v>
      </c>
    </row>
    <row r="165" spans="1:21" ht="14.25">
      <c r="A165" s="64"/>
      <c r="B165" s="65"/>
      <c r="C165" s="65" t="s">
        <v>97</v>
      </c>
      <c r="D165" s="66"/>
      <c r="E165" s="45"/>
      <c r="F165" s="67">
        <f>[2]Source!AL70</f>
        <v>256.51</v>
      </c>
      <c r="G165" s="56" t="str">
        <f>[2]Source!DD70</f>
        <v/>
      </c>
      <c r="H165" s="58">
        <f>ROUND([2]Source!AC70*[2]Source!I70, 2)</f>
        <v>256.51</v>
      </c>
      <c r="I165" s="68">
        <f>IF([2]Source!BC70&lt;&gt; 0, [2]Source!BC70, 1)</f>
        <v>1</v>
      </c>
      <c r="J165" s="58">
        <f>[2]Source!P70</f>
        <v>256.51</v>
      </c>
    </row>
    <row r="166" spans="1:21" ht="14.25">
      <c r="A166" s="64"/>
      <c r="B166" s="65"/>
      <c r="C166" s="65" t="s">
        <v>90</v>
      </c>
      <c r="D166" s="66" t="s">
        <v>91</v>
      </c>
      <c r="E166" s="45">
        <f>[2]Source!BZ70</f>
        <v>80</v>
      </c>
      <c r="F166" s="67"/>
      <c r="G166" s="56"/>
      <c r="H166" s="58">
        <f>SUM(R161:R165)</f>
        <v>210.43</v>
      </c>
      <c r="I166" s="68">
        <f>[2]Source!AT70</f>
        <v>80</v>
      </c>
      <c r="J166" s="58">
        <f>SUM(S161:S165)</f>
        <v>210.43</v>
      </c>
    </row>
    <row r="167" spans="1:21" ht="14.25">
      <c r="A167" s="64"/>
      <c r="B167" s="65"/>
      <c r="C167" s="65" t="s">
        <v>92</v>
      </c>
      <c r="D167" s="66" t="s">
        <v>91</v>
      </c>
      <c r="E167" s="45">
        <f>[2]Source!CA70</f>
        <v>60</v>
      </c>
      <c r="F167" s="67"/>
      <c r="G167" s="56"/>
      <c r="H167" s="58">
        <f>SUM(T161:T166)</f>
        <v>157.82</v>
      </c>
      <c r="I167" s="68">
        <f>[2]Source!AU70</f>
        <v>60</v>
      </c>
      <c r="J167" s="58">
        <f>SUM(U161:U166)</f>
        <v>157.82</v>
      </c>
    </row>
    <row r="168" spans="1:21" ht="14.25">
      <c r="A168" s="69"/>
      <c r="B168" s="70"/>
      <c r="C168" s="70" t="s">
        <v>93</v>
      </c>
      <c r="D168" s="71" t="s">
        <v>94</v>
      </c>
      <c r="E168" s="72">
        <f>[2]Source!AQ70</f>
        <v>21.4</v>
      </c>
      <c r="F168" s="73"/>
      <c r="G168" s="74" t="str">
        <f>[2]Source!DI70</f>
        <v>)*1,2</v>
      </c>
      <c r="H168" s="75">
        <f>[2]Source!U70</f>
        <v>25.679999999999996</v>
      </c>
      <c r="I168" s="76"/>
      <c r="J168" s="75"/>
    </row>
    <row r="169" spans="1:21" ht="15">
      <c r="C169" s="77" t="s">
        <v>95</v>
      </c>
      <c r="G169" s="263">
        <f>ROUND([2]Source!AC70*[2]Source!I70, 2)+ROUND([2]Source!AF70*[2]Source!I70, 2)+ROUND([2]Source!AD70*[2]Source!I70, 2)+SUM(H166:H167)</f>
        <v>1021.8799999999999</v>
      </c>
      <c r="H169" s="263"/>
      <c r="I169" s="263">
        <f>[2]Source!O70+SUM(J166:J167)</f>
        <v>1021.88</v>
      </c>
      <c r="J169" s="263"/>
      <c r="O169" s="79">
        <f>G169</f>
        <v>1021.8799999999999</v>
      </c>
      <c r="P169" s="79">
        <f>I169</f>
        <v>1021.88</v>
      </c>
    </row>
    <row r="170" spans="1:21" ht="111">
      <c r="A170" s="69" t="str">
        <f>[2]Source!E71</f>
        <v>39</v>
      </c>
      <c r="B170" s="70" t="str">
        <f>[2]Source!F71</f>
        <v>Цена поставщика</v>
      </c>
      <c r="C170" s="70" t="s">
        <v>228</v>
      </c>
      <c r="D170" s="71" t="str">
        <f>[2]Source!H71</f>
        <v>шт.</v>
      </c>
      <c r="E170" s="72">
        <f>[2]Source!I71</f>
        <v>1</v>
      </c>
      <c r="F170" s="73">
        <f>[2]Source!AL71</f>
        <v>88576.69</v>
      </c>
      <c r="G170" s="74" t="str">
        <f>[2]Source!DD71</f>
        <v/>
      </c>
      <c r="H170" s="75">
        <f>ROUND([2]Source!AC71*[2]Source!I71, 2)</f>
        <v>88576.69</v>
      </c>
      <c r="I170" s="76">
        <f>IF([2]Source!BC71&lt;&gt; 0, [2]Source!BC71, 1)</f>
        <v>1</v>
      </c>
      <c r="J170" s="75">
        <f>[2]Source!P71</f>
        <v>88576.69</v>
      </c>
      <c r="R170" s="47">
        <f>ROUND(([2]Source!FX71/100)*((ROUND([2]Source!AF71*[2]Source!I71, 2)+ROUND([2]Source!AE71*[2]Source!I71, 2))), 2)</f>
        <v>0</v>
      </c>
      <c r="S170" s="47">
        <f>[2]Source!X71</f>
        <v>0</v>
      </c>
      <c r="T170" s="47">
        <f>ROUND(([2]Source!FY71/100)*((ROUND([2]Source!AF71*[2]Source!I71, 2)+ROUND([2]Source!AE71*[2]Source!I71, 2))), 2)</f>
        <v>0</v>
      </c>
      <c r="U170" s="47">
        <f>[2]Source!Y71</f>
        <v>0</v>
      </c>
    </row>
    <row r="171" spans="1:21" ht="15">
      <c r="C171" s="77" t="s">
        <v>95</v>
      </c>
      <c r="G171" s="263">
        <f>ROUND([2]Source!AC71*[2]Source!I71, 2)+ROUND([2]Source!AF71*[2]Source!I71, 2)+ROUND([2]Source!AD71*[2]Source!I71, 2)</f>
        <v>88576.69</v>
      </c>
      <c r="H171" s="263"/>
      <c r="I171" s="263">
        <f>[2]Source!O71</f>
        <v>88576.69</v>
      </c>
      <c r="J171" s="263"/>
      <c r="O171" s="47">
        <f>G171</f>
        <v>88576.69</v>
      </c>
      <c r="P171" s="47">
        <f>I171</f>
        <v>88576.69</v>
      </c>
    </row>
    <row r="172" spans="1:21" ht="14.25">
      <c r="A172" s="64" t="str">
        <f>[2]Source!E72</f>
        <v>40</v>
      </c>
      <c r="B172" s="65" t="str">
        <f>[2]Source!F72</f>
        <v/>
      </c>
      <c r="C172" s="65" t="str">
        <f>[2]Source!G72</f>
        <v>Укомплектация шлюзов мебелью</v>
      </c>
      <c r="D172" s="66" t="str">
        <f>[2]Source!H72</f>
        <v>к-т.</v>
      </c>
      <c r="E172" s="45">
        <f>[2]Source!I72</f>
        <v>6</v>
      </c>
      <c r="F172" s="67"/>
      <c r="G172" s="56"/>
      <c r="H172" s="58"/>
      <c r="I172" s="68" t="str">
        <f>[2]Source!BO72</f>
        <v/>
      </c>
      <c r="J172" s="58"/>
      <c r="R172" s="47">
        <f>ROUND(([2]Source!FX72/100)*((ROUND([2]Source!AF72*[2]Source!I72, 2)+ROUND([2]Source!AE72*[2]Source!I72, 2))), 2)</f>
        <v>0</v>
      </c>
      <c r="S172" s="47">
        <f>[2]Source!X72</f>
        <v>0</v>
      </c>
      <c r="T172" s="47">
        <f>ROUND(([2]Source!FY72/100)*((ROUND([2]Source!AF72*[2]Source!I72, 2)+ROUND([2]Source!AE72*[2]Source!I72, 2))), 2)</f>
        <v>0</v>
      </c>
      <c r="U172" s="47">
        <f>[2]Source!Y72</f>
        <v>0</v>
      </c>
    </row>
    <row r="173" spans="1:21" ht="14.25">
      <c r="A173" s="69"/>
      <c r="B173" s="70"/>
      <c r="C173" s="70" t="s">
        <v>88</v>
      </c>
      <c r="D173" s="71"/>
      <c r="E173" s="72"/>
      <c r="F173" s="73">
        <f>[2]Source!AO72</f>
        <v>0</v>
      </c>
      <c r="G173" s="74" t="str">
        <f>[2]Source!DG72</f>
        <v>=2422,5</v>
      </c>
      <c r="H173" s="75">
        <f>ROUND([2]Source!AF72*[2]Source!I72, 2)</f>
        <v>14535</v>
      </c>
      <c r="I173" s="76">
        <f>IF([2]Source!BA72&lt;&gt; 0, [2]Source!BA72, 1)</f>
        <v>1</v>
      </c>
      <c r="J173" s="75">
        <f>[2]Source!S72</f>
        <v>14535</v>
      </c>
      <c r="Q173" s="47">
        <f>ROUND([2]Source!AF72*[2]Source!I72, 2)</f>
        <v>14535</v>
      </c>
    </row>
    <row r="174" spans="1:21" ht="15">
      <c r="C174" s="77" t="s">
        <v>95</v>
      </c>
      <c r="G174" s="263">
        <f>ROUND([2]Source!AC72*[2]Source!I72, 2)+ROUND([2]Source!AF72*[2]Source!I72, 2)+ROUND([2]Source!AD72*[2]Source!I72, 2)</f>
        <v>14535</v>
      </c>
      <c r="H174" s="263"/>
      <c r="I174" s="263">
        <f>[2]Source!O72</f>
        <v>14535</v>
      </c>
      <c r="J174" s="263"/>
      <c r="O174" s="47">
        <f>G174</f>
        <v>14535</v>
      </c>
      <c r="P174" s="47">
        <f>I174</f>
        <v>14535</v>
      </c>
    </row>
    <row r="175" spans="1:21" ht="96.75">
      <c r="A175" s="69" t="str">
        <f>[2]Source!E73</f>
        <v>41</v>
      </c>
      <c r="B175" s="70" t="str">
        <f>[2]Source!F73</f>
        <v>Цена поставщика</v>
      </c>
      <c r="C175" s="70" t="s">
        <v>229</v>
      </c>
      <c r="D175" s="71" t="str">
        <f>[2]Source!H73</f>
        <v>шт.</v>
      </c>
      <c r="E175" s="72">
        <f>[2]Source!I73</f>
        <v>1</v>
      </c>
      <c r="F175" s="73">
        <f>[2]Source!AL73</f>
        <v>8784.2099999999991</v>
      </c>
      <c r="G175" s="74" t="str">
        <f>[2]Source!DD73</f>
        <v/>
      </c>
      <c r="H175" s="75">
        <f>ROUND([2]Source!AC73*[2]Source!I73, 2)</f>
        <v>8784.2099999999991</v>
      </c>
      <c r="I175" s="76">
        <f>IF([2]Source!BC73&lt;&gt; 0, [2]Source!BC73, 1)</f>
        <v>1</v>
      </c>
      <c r="J175" s="75">
        <f>[2]Source!P73</f>
        <v>8784.2099999999991</v>
      </c>
      <c r="R175" s="47">
        <f>ROUND(([2]Source!FX73/100)*((ROUND([2]Source!AF73*[2]Source!I73, 2)+ROUND([2]Source!AE73*[2]Source!I73, 2))), 2)</f>
        <v>0</v>
      </c>
      <c r="S175" s="47">
        <f>[2]Source!X73</f>
        <v>0</v>
      </c>
      <c r="T175" s="47">
        <f>ROUND(([2]Source!FY73/100)*((ROUND([2]Source!AF73*[2]Source!I73, 2)+ROUND([2]Source!AE73*[2]Source!I73, 2))), 2)</f>
        <v>0</v>
      </c>
      <c r="U175" s="47">
        <f>[2]Source!Y73</f>
        <v>0</v>
      </c>
    </row>
    <row r="176" spans="1:21" ht="15">
      <c r="C176" s="77" t="s">
        <v>95</v>
      </c>
      <c r="G176" s="263">
        <f>ROUND([2]Source!AC73*[2]Source!I73, 2)+ROUND([2]Source!AF73*[2]Source!I73, 2)+ROUND([2]Source!AD73*[2]Source!I73, 2)</f>
        <v>8784.2099999999991</v>
      </c>
      <c r="H176" s="263"/>
      <c r="I176" s="263">
        <f>[2]Source!O73</f>
        <v>8784.2099999999991</v>
      </c>
      <c r="J176" s="263"/>
      <c r="O176" s="47">
        <f>G176</f>
        <v>8784.2099999999991</v>
      </c>
      <c r="P176" s="47">
        <f>I176</f>
        <v>8784.2099999999991</v>
      </c>
    </row>
    <row r="177" spans="1:21" ht="96.75">
      <c r="A177" s="69" t="str">
        <f>[2]Source!E74</f>
        <v>42</v>
      </c>
      <c r="B177" s="70" t="str">
        <f>[2]Source!F74</f>
        <v>Цена поставщика</v>
      </c>
      <c r="C177" s="70" t="s">
        <v>230</v>
      </c>
      <c r="D177" s="71" t="str">
        <f>[2]Source!H74</f>
        <v>шт.</v>
      </c>
      <c r="E177" s="72">
        <f>[2]Source!I74</f>
        <v>1</v>
      </c>
      <c r="F177" s="73">
        <f>[2]Source!AL74</f>
        <v>10138.629999999999</v>
      </c>
      <c r="G177" s="74" t="str">
        <f>[2]Source!DD74</f>
        <v/>
      </c>
      <c r="H177" s="75">
        <f>ROUND([2]Source!AC74*[2]Source!I74, 2)</f>
        <v>10138.629999999999</v>
      </c>
      <c r="I177" s="76">
        <f>IF([2]Source!BC74&lt;&gt; 0, [2]Source!BC74, 1)</f>
        <v>1</v>
      </c>
      <c r="J177" s="75">
        <f>[2]Source!P74</f>
        <v>10138.629999999999</v>
      </c>
      <c r="R177" s="47">
        <f>ROUND(([2]Source!FX74/100)*((ROUND([2]Source!AF74*[2]Source!I74, 2)+ROUND([2]Source!AE74*[2]Source!I74, 2))), 2)</f>
        <v>0</v>
      </c>
      <c r="S177" s="47">
        <f>[2]Source!X74</f>
        <v>0</v>
      </c>
      <c r="T177" s="47">
        <f>ROUND(([2]Source!FY74/100)*((ROUND([2]Source!AF74*[2]Source!I74, 2)+ROUND([2]Source!AE74*[2]Source!I74, 2))), 2)</f>
        <v>0</v>
      </c>
      <c r="U177" s="47">
        <f>[2]Source!Y74</f>
        <v>0</v>
      </c>
    </row>
    <row r="178" spans="1:21" ht="15">
      <c r="C178" s="77" t="s">
        <v>95</v>
      </c>
      <c r="G178" s="263">
        <f>ROUND([2]Source!AC74*[2]Source!I74, 2)+ROUND([2]Source!AF74*[2]Source!I74, 2)+ROUND([2]Source!AD74*[2]Source!I74, 2)</f>
        <v>10138.629999999999</v>
      </c>
      <c r="H178" s="263"/>
      <c r="I178" s="263">
        <f>[2]Source!O74</f>
        <v>10138.629999999999</v>
      </c>
      <c r="J178" s="263"/>
      <c r="O178" s="47">
        <f>G178</f>
        <v>10138.629999999999</v>
      </c>
      <c r="P178" s="47">
        <f>I178</f>
        <v>10138.629999999999</v>
      </c>
    </row>
    <row r="179" spans="1:21" ht="111">
      <c r="A179" s="69" t="str">
        <f>[2]Source!E75</f>
        <v>43</v>
      </c>
      <c r="B179" s="70" t="str">
        <f>[2]Source!F75</f>
        <v>Цена поставщика</v>
      </c>
      <c r="C179" s="70" t="s">
        <v>231</v>
      </c>
      <c r="D179" s="71" t="str">
        <f>[2]Source!H75</f>
        <v>шт.</v>
      </c>
      <c r="E179" s="72">
        <f>[2]Source!I75</f>
        <v>2</v>
      </c>
      <c r="F179" s="73">
        <f>[2]Source!AL75</f>
        <v>23736.23</v>
      </c>
      <c r="G179" s="74" t="str">
        <f>[2]Source!DD75</f>
        <v/>
      </c>
      <c r="H179" s="75">
        <f>ROUND([2]Source!AC75*[2]Source!I75, 2)</f>
        <v>47472.46</v>
      </c>
      <c r="I179" s="76">
        <f>IF([2]Source!BC75&lt;&gt; 0, [2]Source!BC75, 1)</f>
        <v>1</v>
      </c>
      <c r="J179" s="75">
        <f>[2]Source!P75</f>
        <v>47472.46</v>
      </c>
      <c r="R179" s="47">
        <f>ROUND(([2]Source!FX75/100)*((ROUND([2]Source!AF75*[2]Source!I75, 2)+ROUND([2]Source!AE75*[2]Source!I75, 2))), 2)</f>
        <v>0</v>
      </c>
      <c r="S179" s="47">
        <f>[2]Source!X75</f>
        <v>0</v>
      </c>
      <c r="T179" s="47">
        <f>ROUND(([2]Source!FY75/100)*((ROUND([2]Source!AF75*[2]Source!I75, 2)+ROUND([2]Source!AE75*[2]Source!I75, 2))), 2)</f>
        <v>0</v>
      </c>
      <c r="U179" s="47">
        <f>[2]Source!Y75</f>
        <v>0</v>
      </c>
    </row>
    <row r="180" spans="1:21" ht="15">
      <c r="C180" s="77" t="s">
        <v>95</v>
      </c>
      <c r="G180" s="263">
        <f>ROUND([2]Source!AC75*[2]Source!I75, 2)+ROUND([2]Source!AF75*[2]Source!I75, 2)+ROUND([2]Source!AD75*[2]Source!I75, 2)</f>
        <v>47472.46</v>
      </c>
      <c r="H180" s="263"/>
      <c r="I180" s="263">
        <f>[2]Source!O75</f>
        <v>47472.46</v>
      </c>
      <c r="J180" s="263"/>
      <c r="O180" s="47">
        <f>G180</f>
        <v>47472.46</v>
      </c>
      <c r="P180" s="47">
        <f>I180</f>
        <v>47472.46</v>
      </c>
    </row>
    <row r="181" spans="1:21" ht="82.5">
      <c r="A181" s="69" t="str">
        <f>[2]Source!E76</f>
        <v>44</v>
      </c>
      <c r="B181" s="70" t="str">
        <f>[2]Source!F76</f>
        <v>Цена поставщика</v>
      </c>
      <c r="C181" s="70" t="s">
        <v>232</v>
      </c>
      <c r="D181" s="71" t="str">
        <f>[2]Source!H76</f>
        <v>шт.</v>
      </c>
      <c r="E181" s="72">
        <f>[2]Source!I76</f>
        <v>1</v>
      </c>
      <c r="F181" s="73">
        <f>[2]Source!AL76</f>
        <v>11689.3</v>
      </c>
      <c r="G181" s="74" t="str">
        <f>[2]Source!DD76</f>
        <v/>
      </c>
      <c r="H181" s="75">
        <f>ROUND([2]Source!AC76*[2]Source!I76, 2)</f>
        <v>11689.3</v>
      </c>
      <c r="I181" s="76">
        <f>IF([2]Source!BC76&lt;&gt; 0, [2]Source!BC76, 1)</f>
        <v>1</v>
      </c>
      <c r="J181" s="75">
        <f>[2]Source!P76</f>
        <v>11689.3</v>
      </c>
      <c r="R181" s="47">
        <f>ROUND(([2]Source!FX76/100)*((ROUND([2]Source!AF76*[2]Source!I76, 2)+ROUND([2]Source!AE76*[2]Source!I76, 2))), 2)</f>
        <v>0</v>
      </c>
      <c r="S181" s="47">
        <f>[2]Source!X76</f>
        <v>0</v>
      </c>
      <c r="T181" s="47">
        <f>ROUND(([2]Source!FY76/100)*((ROUND([2]Source!AF76*[2]Source!I76, 2)+ROUND([2]Source!AE76*[2]Source!I76, 2))), 2)</f>
        <v>0</v>
      </c>
      <c r="U181" s="47">
        <f>[2]Source!Y76</f>
        <v>0</v>
      </c>
    </row>
    <row r="182" spans="1:21" ht="15">
      <c r="C182" s="77" t="s">
        <v>95</v>
      </c>
      <c r="G182" s="263">
        <f>ROUND([2]Source!AC76*[2]Source!I76, 2)+ROUND([2]Source!AF76*[2]Source!I76, 2)+ROUND([2]Source!AD76*[2]Source!I76, 2)</f>
        <v>11689.3</v>
      </c>
      <c r="H182" s="263"/>
      <c r="I182" s="263">
        <f>[2]Source!O76</f>
        <v>11689.3</v>
      </c>
      <c r="J182" s="263"/>
      <c r="O182" s="47">
        <f>G182</f>
        <v>11689.3</v>
      </c>
      <c r="P182" s="47">
        <f>I182</f>
        <v>11689.3</v>
      </c>
    </row>
    <row r="183" spans="1:21" ht="96.75">
      <c r="A183" s="69" t="str">
        <f>[2]Source!E77</f>
        <v>45</v>
      </c>
      <c r="B183" s="70" t="str">
        <f>[2]Source!F77</f>
        <v>Цена поставщика</v>
      </c>
      <c r="C183" s="70" t="s">
        <v>233</v>
      </c>
      <c r="D183" s="71" t="str">
        <f>[2]Source!H77</f>
        <v>шт.</v>
      </c>
      <c r="E183" s="72">
        <f>[2]Source!I77</f>
        <v>1</v>
      </c>
      <c r="F183" s="73">
        <f>[2]Source!AL77</f>
        <v>2282.42</v>
      </c>
      <c r="G183" s="74" t="str">
        <f>[2]Source!DD77</f>
        <v/>
      </c>
      <c r="H183" s="75">
        <f>ROUND([2]Source!AC77*[2]Source!I77, 2)</f>
        <v>2282.42</v>
      </c>
      <c r="I183" s="76">
        <f>IF([2]Source!BC77&lt;&gt; 0, [2]Source!BC77, 1)</f>
        <v>1</v>
      </c>
      <c r="J183" s="75">
        <f>[2]Source!P77</f>
        <v>2282.42</v>
      </c>
      <c r="R183" s="47">
        <f>ROUND(([2]Source!FX77/100)*((ROUND([2]Source!AF77*[2]Source!I77, 2)+ROUND([2]Source!AE77*[2]Source!I77, 2))), 2)</f>
        <v>0</v>
      </c>
      <c r="S183" s="47">
        <f>[2]Source!X77</f>
        <v>0</v>
      </c>
      <c r="T183" s="47">
        <f>ROUND(([2]Source!FY77/100)*((ROUND([2]Source!AF77*[2]Source!I77, 2)+ROUND([2]Source!AE77*[2]Source!I77, 2))), 2)</f>
        <v>0</v>
      </c>
      <c r="U183" s="47">
        <f>[2]Source!Y77</f>
        <v>0</v>
      </c>
    </row>
    <row r="184" spans="1:21" ht="15">
      <c r="C184" s="77" t="s">
        <v>95</v>
      </c>
      <c r="G184" s="263">
        <f>ROUND([2]Source!AC77*[2]Source!I77, 2)+ROUND([2]Source!AF77*[2]Source!I77, 2)+ROUND([2]Source!AD77*[2]Source!I77, 2)</f>
        <v>2282.42</v>
      </c>
      <c r="H184" s="263"/>
      <c r="I184" s="263">
        <f>[2]Source!O77</f>
        <v>2282.42</v>
      </c>
      <c r="J184" s="263"/>
      <c r="O184" s="47">
        <f>G184</f>
        <v>2282.42</v>
      </c>
      <c r="P184" s="47">
        <f>I184</f>
        <v>2282.42</v>
      </c>
    </row>
    <row r="185" spans="1:21" ht="114">
      <c r="A185" s="64" t="str">
        <f>[2]Source!E78</f>
        <v>46</v>
      </c>
      <c r="B185" s="65" t="str">
        <f>[2]Source!F78</f>
        <v>м05-02-004-1</v>
      </c>
      <c r="C185" s="65" t="str">
        <f>[2]Source!G78</f>
        <v>Весы платформенные стационарные, рычажные, с дистанционной передачей показаний, для взвешивания материалов, полуфабрикатов и готовой продукции в цехах металлургических заводов и других отраслей промышленности, предельная нагрузка до 2 т (прим)</v>
      </c>
      <c r="D185" s="66" t="str">
        <f>[2]Source!H78</f>
        <v>1  ШТ.</v>
      </c>
      <c r="E185" s="45">
        <f>[2]Source!I78</f>
        <v>1</v>
      </c>
      <c r="F185" s="67"/>
      <c r="G185" s="56"/>
      <c r="H185" s="58"/>
      <c r="I185" s="68" t="str">
        <f>[2]Source!BO78</f>
        <v/>
      </c>
      <c r="J185" s="58"/>
      <c r="R185" s="47">
        <f>ROUND(([2]Source!FX78/100)*((ROUND([2]Source!AF78*[2]Source!I78, 2)+ROUND([2]Source!AE78*[2]Source!I78, 2))), 2)</f>
        <v>1276.83</v>
      </c>
      <c r="S185" s="47">
        <f>[2]Source!X78</f>
        <v>1276.83</v>
      </c>
      <c r="T185" s="47">
        <f>ROUND(([2]Source!FY78/100)*((ROUND([2]Source!AF78*[2]Source!I78, 2)+ROUND([2]Source!AE78*[2]Source!I78, 2))), 2)</f>
        <v>957.62</v>
      </c>
      <c r="U185" s="47">
        <f>[2]Source!Y78</f>
        <v>957.62</v>
      </c>
    </row>
    <row r="186" spans="1:21" ht="14.25">
      <c r="A186" s="64"/>
      <c r="B186" s="65"/>
      <c r="C186" s="65" t="s">
        <v>88</v>
      </c>
      <c r="D186" s="66"/>
      <c r="E186" s="45"/>
      <c r="F186" s="67">
        <f>[2]Source!AO78</f>
        <v>1044.32</v>
      </c>
      <c r="G186" s="56" t="str">
        <f>[2]Source!DG78</f>
        <v>)*1,2</v>
      </c>
      <c r="H186" s="58">
        <f>ROUND([2]Source!AF78*[2]Source!I78, 2)</f>
        <v>1253.18</v>
      </c>
      <c r="I186" s="68">
        <f>IF([2]Source!BA78&lt;&gt; 0, [2]Source!BA78, 1)</f>
        <v>1</v>
      </c>
      <c r="J186" s="58">
        <f>[2]Source!S78</f>
        <v>1253.18</v>
      </c>
      <c r="Q186" s="47">
        <f>ROUND([2]Source!AF78*[2]Source!I78, 2)</f>
        <v>1253.18</v>
      </c>
    </row>
    <row r="187" spans="1:21" ht="14.25">
      <c r="A187" s="64"/>
      <c r="B187" s="65"/>
      <c r="C187" s="65" t="s">
        <v>89</v>
      </c>
      <c r="D187" s="66"/>
      <c r="E187" s="45"/>
      <c r="F187" s="67">
        <f>[2]Source!AM78</f>
        <v>2403.64</v>
      </c>
      <c r="G187" s="56" t="str">
        <f>[2]Source!DE78</f>
        <v>)*1,2</v>
      </c>
      <c r="H187" s="58">
        <f>ROUND([2]Source!AD78*[2]Source!I78, 2)</f>
        <v>2884.37</v>
      </c>
      <c r="I187" s="68">
        <f>IF([2]Source!BB78&lt;&gt; 0, [2]Source!BB78, 1)</f>
        <v>1</v>
      </c>
      <c r="J187" s="58">
        <f>[2]Source!Q78</f>
        <v>2884.37</v>
      </c>
    </row>
    <row r="188" spans="1:21" ht="14.25">
      <c r="A188" s="64"/>
      <c r="B188" s="65"/>
      <c r="C188" s="65" t="s">
        <v>96</v>
      </c>
      <c r="D188" s="66"/>
      <c r="E188" s="45"/>
      <c r="F188" s="67">
        <f>[2]Source!AN78</f>
        <v>285.72000000000003</v>
      </c>
      <c r="G188" s="56" t="str">
        <f>[2]Source!DF78</f>
        <v>)*1,2</v>
      </c>
      <c r="H188" s="80">
        <f>ROUND([2]Source!AE78*[2]Source!I78, 2)</f>
        <v>342.86</v>
      </c>
      <c r="I188" s="68">
        <f>IF([2]Source!BS78&lt;&gt; 0, [2]Source!BS78, 1)</f>
        <v>1</v>
      </c>
      <c r="J188" s="80">
        <f>[2]Source!R78</f>
        <v>342.86</v>
      </c>
      <c r="Q188" s="47">
        <f>ROUND([2]Source!AE78*[2]Source!I78, 2)</f>
        <v>342.86</v>
      </c>
    </row>
    <row r="189" spans="1:21" ht="14.25">
      <c r="A189" s="64"/>
      <c r="B189" s="65"/>
      <c r="C189" s="65" t="s">
        <v>97</v>
      </c>
      <c r="D189" s="66"/>
      <c r="E189" s="45"/>
      <c r="F189" s="67">
        <f>[2]Source!AL78</f>
        <v>61.53</v>
      </c>
      <c r="G189" s="56" t="str">
        <f>[2]Source!DD78</f>
        <v/>
      </c>
      <c r="H189" s="58">
        <f>ROUND([2]Source!AC78*[2]Source!I78, 2)</f>
        <v>61.53</v>
      </c>
      <c r="I189" s="68">
        <f>IF([2]Source!BC78&lt;&gt; 0, [2]Source!BC78, 1)</f>
        <v>1</v>
      </c>
      <c r="J189" s="58">
        <f>[2]Source!P78</f>
        <v>61.53</v>
      </c>
    </row>
    <row r="190" spans="1:21" ht="14.25">
      <c r="A190" s="64"/>
      <c r="B190" s="65"/>
      <c r="C190" s="65" t="s">
        <v>90</v>
      </c>
      <c r="D190" s="66" t="s">
        <v>91</v>
      </c>
      <c r="E190" s="45">
        <f>[2]Source!BZ78</f>
        <v>80</v>
      </c>
      <c r="F190" s="67"/>
      <c r="G190" s="56"/>
      <c r="H190" s="58">
        <f>SUM(R185:R189)</f>
        <v>1276.83</v>
      </c>
      <c r="I190" s="68">
        <f>[2]Source!AT78</f>
        <v>80</v>
      </c>
      <c r="J190" s="58">
        <f>SUM(S185:S189)</f>
        <v>1276.83</v>
      </c>
    </row>
    <row r="191" spans="1:21" ht="14.25">
      <c r="A191" s="64"/>
      <c r="B191" s="65"/>
      <c r="C191" s="65" t="s">
        <v>92</v>
      </c>
      <c r="D191" s="66" t="s">
        <v>91</v>
      </c>
      <c r="E191" s="45">
        <f>[2]Source!CA78</f>
        <v>60</v>
      </c>
      <c r="F191" s="67"/>
      <c r="G191" s="56"/>
      <c r="H191" s="58">
        <f>SUM(T185:T190)</f>
        <v>957.62</v>
      </c>
      <c r="I191" s="68">
        <f>[2]Source!AU78</f>
        <v>60</v>
      </c>
      <c r="J191" s="58">
        <f>SUM(U185:U190)</f>
        <v>957.62</v>
      </c>
    </row>
    <row r="192" spans="1:21" ht="14.25">
      <c r="A192" s="69"/>
      <c r="B192" s="70"/>
      <c r="C192" s="70" t="s">
        <v>93</v>
      </c>
      <c r="D192" s="71" t="s">
        <v>94</v>
      </c>
      <c r="E192" s="72">
        <f>[2]Source!AQ78</f>
        <v>107</v>
      </c>
      <c r="F192" s="73"/>
      <c r="G192" s="74" t="str">
        <f>[2]Source!DI78</f>
        <v>)*1,2</v>
      </c>
      <c r="H192" s="75">
        <f>[2]Source!U78</f>
        <v>128.4</v>
      </c>
      <c r="I192" s="76"/>
      <c r="J192" s="75"/>
    </row>
    <row r="193" spans="1:21" ht="15">
      <c r="C193" s="77" t="s">
        <v>95</v>
      </c>
      <c r="G193" s="263">
        <f>ROUND([2]Source!AC78*[2]Source!I78, 2)+ROUND([2]Source!AF78*[2]Source!I78, 2)+ROUND([2]Source!AD78*[2]Source!I78, 2)+SUM(H190:H191)</f>
        <v>6433.53</v>
      </c>
      <c r="H193" s="263"/>
      <c r="I193" s="263">
        <f>[2]Source!O78+SUM(J190:J191)</f>
        <v>6433.53</v>
      </c>
      <c r="J193" s="263"/>
      <c r="O193" s="79">
        <f>G193</f>
        <v>6433.53</v>
      </c>
      <c r="P193" s="79">
        <f>I193</f>
        <v>6433.53</v>
      </c>
    </row>
    <row r="194" spans="1:21" ht="96.75">
      <c r="A194" s="69" t="str">
        <f>[2]Source!E79</f>
        <v>47</v>
      </c>
      <c r="B194" s="70" t="str">
        <f>[2]Source!F79</f>
        <v>Цена поставщика</v>
      </c>
      <c r="C194" s="70" t="s">
        <v>234</v>
      </c>
      <c r="D194" s="71" t="str">
        <f>[2]Source!H79</f>
        <v>шт.</v>
      </c>
      <c r="E194" s="72">
        <f>[2]Source!I79</f>
        <v>1</v>
      </c>
      <c r="F194" s="73">
        <f>[2]Source!AL79</f>
        <v>109555.97</v>
      </c>
      <c r="G194" s="74" t="str">
        <f>[2]Source!DD79</f>
        <v/>
      </c>
      <c r="H194" s="75">
        <f>ROUND([2]Source!AC79*[2]Source!I79, 2)</f>
        <v>109555.97</v>
      </c>
      <c r="I194" s="76">
        <f>IF([2]Source!BC79&lt;&gt; 0, [2]Source!BC79, 1)</f>
        <v>1</v>
      </c>
      <c r="J194" s="75">
        <f>[2]Source!P79</f>
        <v>109555.97</v>
      </c>
      <c r="R194" s="47">
        <f>ROUND(([2]Source!FX79/100)*((ROUND([2]Source!AF79*[2]Source!I79, 2)+ROUND([2]Source!AE79*[2]Source!I79, 2))), 2)</f>
        <v>0</v>
      </c>
      <c r="S194" s="47">
        <f>[2]Source!X79</f>
        <v>0</v>
      </c>
      <c r="T194" s="47">
        <f>ROUND(([2]Source!FY79/100)*((ROUND([2]Source!AF79*[2]Source!I79, 2)+ROUND([2]Source!AE79*[2]Source!I79, 2))), 2)</f>
        <v>0</v>
      </c>
      <c r="U194" s="47">
        <f>[2]Source!Y79</f>
        <v>0</v>
      </c>
    </row>
    <row r="195" spans="1:21" ht="15">
      <c r="C195" s="77" t="s">
        <v>95</v>
      </c>
      <c r="G195" s="263">
        <f>ROUND([2]Source!AC79*[2]Source!I79, 2)+ROUND([2]Source!AF79*[2]Source!I79, 2)+ROUND([2]Source!AD79*[2]Source!I79, 2)</f>
        <v>109555.97</v>
      </c>
      <c r="H195" s="263"/>
      <c r="I195" s="263">
        <f>[2]Source!O79</f>
        <v>109555.97</v>
      </c>
      <c r="J195" s="263"/>
      <c r="O195" s="47">
        <f>G195</f>
        <v>109555.97</v>
      </c>
      <c r="P195" s="47">
        <f>I195</f>
        <v>109555.97</v>
      </c>
    </row>
    <row r="196" spans="1:21" ht="42.75">
      <c r="A196" s="64" t="str">
        <f>[2]Source!E80</f>
        <v>48</v>
      </c>
      <c r="B196" s="65" t="str">
        <f>[2]Source!F80</f>
        <v>м05-02-134-1</v>
      </c>
      <c r="C196" s="65" t="str">
        <f>[2]Source!G80</f>
        <v>Дозатор весовой автоматический для порошков, масса порции до 5 кг, для компонентов резины</v>
      </c>
      <c r="D196" s="66" t="str">
        <f>[2]Source!H80</f>
        <v>1  ШТ.</v>
      </c>
      <c r="E196" s="45">
        <f>[2]Source!I80</f>
        <v>1</v>
      </c>
      <c r="F196" s="67"/>
      <c r="G196" s="56"/>
      <c r="H196" s="58"/>
      <c r="I196" s="68" t="str">
        <f>[2]Source!BO80</f>
        <v/>
      </c>
      <c r="J196" s="58"/>
      <c r="R196" s="47">
        <f>ROUND(([2]Source!FX80/100)*((ROUND([2]Source!AF80*[2]Source!I80, 2)+ROUND([2]Source!AE80*[2]Source!I80, 2))), 2)</f>
        <v>447.46</v>
      </c>
      <c r="S196" s="47">
        <f>[2]Source!X80</f>
        <v>447.46</v>
      </c>
      <c r="T196" s="47">
        <f>ROUND(([2]Source!FY80/100)*((ROUND([2]Source!AF80*[2]Source!I80, 2)+ROUND([2]Source!AE80*[2]Source!I80, 2))), 2)</f>
        <v>335.6</v>
      </c>
      <c r="U196" s="47">
        <f>[2]Source!Y80</f>
        <v>335.6</v>
      </c>
    </row>
    <row r="197" spans="1:21" ht="14.25">
      <c r="A197" s="64"/>
      <c r="B197" s="65"/>
      <c r="C197" s="65" t="s">
        <v>88</v>
      </c>
      <c r="D197" s="66"/>
      <c r="E197" s="45"/>
      <c r="F197" s="67">
        <f>[2]Source!AO80</f>
        <v>448.96</v>
      </c>
      <c r="G197" s="56" t="str">
        <f>[2]Source!DG80</f>
        <v>)*1,2</v>
      </c>
      <c r="H197" s="58">
        <f>ROUND([2]Source!AF80*[2]Source!I80, 2)</f>
        <v>538.75</v>
      </c>
      <c r="I197" s="68">
        <f>IF([2]Source!BA80&lt;&gt; 0, [2]Source!BA80, 1)</f>
        <v>1</v>
      </c>
      <c r="J197" s="58">
        <f>[2]Source!S80</f>
        <v>538.75</v>
      </c>
      <c r="Q197" s="47">
        <f>ROUND([2]Source!AF80*[2]Source!I80, 2)</f>
        <v>538.75</v>
      </c>
    </row>
    <row r="198" spans="1:21" ht="14.25">
      <c r="A198" s="64"/>
      <c r="B198" s="65"/>
      <c r="C198" s="65" t="s">
        <v>89</v>
      </c>
      <c r="D198" s="66"/>
      <c r="E198" s="45"/>
      <c r="F198" s="67">
        <f>[2]Source!AM80</f>
        <v>263.97000000000003</v>
      </c>
      <c r="G198" s="56" t="str">
        <f>[2]Source!DE80</f>
        <v>)*1,2</v>
      </c>
      <c r="H198" s="58">
        <f>ROUND([2]Source!AD80*[2]Source!I80, 2)</f>
        <v>316.76</v>
      </c>
      <c r="I198" s="68">
        <f>IF([2]Source!BB80&lt;&gt; 0, [2]Source!BB80, 1)</f>
        <v>1</v>
      </c>
      <c r="J198" s="58">
        <f>[2]Source!Q80</f>
        <v>316.76</v>
      </c>
    </row>
    <row r="199" spans="1:21" ht="14.25">
      <c r="A199" s="64"/>
      <c r="B199" s="65"/>
      <c r="C199" s="65" t="s">
        <v>96</v>
      </c>
      <c r="D199" s="66"/>
      <c r="E199" s="45"/>
      <c r="F199" s="67">
        <f>[2]Source!AN80</f>
        <v>17.149999999999999</v>
      </c>
      <c r="G199" s="56" t="str">
        <f>[2]Source!DF80</f>
        <v>)*1,2</v>
      </c>
      <c r="H199" s="80">
        <f>ROUND([2]Source!AE80*[2]Source!I80, 2)</f>
        <v>20.58</v>
      </c>
      <c r="I199" s="68">
        <f>IF([2]Source!BS80&lt;&gt; 0, [2]Source!BS80, 1)</f>
        <v>1</v>
      </c>
      <c r="J199" s="80">
        <f>[2]Source!R80</f>
        <v>20.58</v>
      </c>
      <c r="Q199" s="47">
        <f>ROUND([2]Source!AE80*[2]Source!I80, 2)</f>
        <v>20.58</v>
      </c>
    </row>
    <row r="200" spans="1:21" ht="14.25">
      <c r="A200" s="64"/>
      <c r="B200" s="65"/>
      <c r="C200" s="65" t="s">
        <v>97</v>
      </c>
      <c r="D200" s="66"/>
      <c r="E200" s="45"/>
      <c r="F200" s="67">
        <f>[2]Source!AL80</f>
        <v>130</v>
      </c>
      <c r="G200" s="56" t="str">
        <f>[2]Source!DD80</f>
        <v/>
      </c>
      <c r="H200" s="58">
        <f>ROUND([2]Source!AC80*[2]Source!I80, 2)</f>
        <v>130</v>
      </c>
      <c r="I200" s="68">
        <f>IF([2]Source!BC80&lt;&gt; 0, [2]Source!BC80, 1)</f>
        <v>1</v>
      </c>
      <c r="J200" s="58">
        <f>[2]Source!P80</f>
        <v>130</v>
      </c>
    </row>
    <row r="201" spans="1:21" ht="14.25">
      <c r="A201" s="64"/>
      <c r="B201" s="65"/>
      <c r="C201" s="65" t="s">
        <v>90</v>
      </c>
      <c r="D201" s="66" t="s">
        <v>91</v>
      </c>
      <c r="E201" s="45">
        <f>[2]Source!BZ80</f>
        <v>80</v>
      </c>
      <c r="F201" s="67"/>
      <c r="G201" s="56"/>
      <c r="H201" s="58">
        <f>SUM(R196:R200)</f>
        <v>447.46</v>
      </c>
      <c r="I201" s="68">
        <f>[2]Source!AT80</f>
        <v>80</v>
      </c>
      <c r="J201" s="58">
        <f>SUM(S196:S200)</f>
        <v>447.46</v>
      </c>
    </row>
    <row r="202" spans="1:21" ht="14.25">
      <c r="A202" s="64"/>
      <c r="B202" s="65"/>
      <c r="C202" s="65" t="s">
        <v>92</v>
      </c>
      <c r="D202" s="66" t="s">
        <v>91</v>
      </c>
      <c r="E202" s="45">
        <f>[2]Source!CA80</f>
        <v>60</v>
      </c>
      <c r="F202" s="67"/>
      <c r="G202" s="56"/>
      <c r="H202" s="58">
        <f>SUM(T196:T201)</f>
        <v>335.6</v>
      </c>
      <c r="I202" s="68">
        <f>[2]Source!AU80</f>
        <v>60</v>
      </c>
      <c r="J202" s="58">
        <f>SUM(U196:U201)</f>
        <v>335.6</v>
      </c>
    </row>
    <row r="203" spans="1:21" ht="14.25">
      <c r="A203" s="69"/>
      <c r="B203" s="70"/>
      <c r="C203" s="70" t="s">
        <v>93</v>
      </c>
      <c r="D203" s="71" t="s">
        <v>94</v>
      </c>
      <c r="E203" s="72">
        <f>[2]Source!AQ80</f>
        <v>46</v>
      </c>
      <c r="F203" s="73"/>
      <c r="G203" s="74" t="str">
        <f>[2]Source!DI80</f>
        <v>)*1,2</v>
      </c>
      <c r="H203" s="75">
        <f>[2]Source!U80</f>
        <v>55.199999999999996</v>
      </c>
      <c r="I203" s="76"/>
      <c r="J203" s="75"/>
    </row>
    <row r="204" spans="1:21" ht="15">
      <c r="C204" s="77" t="s">
        <v>95</v>
      </c>
      <c r="G204" s="263">
        <f>ROUND([2]Source!AC80*[2]Source!I80, 2)+ROUND([2]Source!AF80*[2]Source!I80, 2)+ROUND([2]Source!AD80*[2]Source!I80, 2)+SUM(H201:H202)</f>
        <v>1768.57</v>
      </c>
      <c r="H204" s="263"/>
      <c r="I204" s="263">
        <f>[2]Source!O80+SUM(J201:J202)</f>
        <v>1768.57</v>
      </c>
      <c r="J204" s="263"/>
      <c r="O204" s="79">
        <f>G204</f>
        <v>1768.57</v>
      </c>
      <c r="P204" s="79">
        <f>I204</f>
        <v>1768.57</v>
      </c>
    </row>
    <row r="205" spans="1:21" ht="96.75">
      <c r="A205" s="69" t="str">
        <f>[2]Source!E81</f>
        <v>49</v>
      </c>
      <c r="B205" s="70" t="str">
        <f>[2]Source!F81</f>
        <v>Цена поставщика</v>
      </c>
      <c r="C205" s="70" t="s">
        <v>235</v>
      </c>
      <c r="D205" s="71" t="str">
        <f>[2]Source!H81</f>
        <v>шт.</v>
      </c>
      <c r="E205" s="72">
        <f>[2]Source!I81</f>
        <v>1</v>
      </c>
      <c r="F205" s="73">
        <f>[2]Source!AL81</f>
        <v>82595.67</v>
      </c>
      <c r="G205" s="74" t="str">
        <f>[2]Source!DD81</f>
        <v/>
      </c>
      <c r="H205" s="75">
        <f>ROUND([2]Source!AC81*[2]Source!I81, 2)</f>
        <v>82595.67</v>
      </c>
      <c r="I205" s="76">
        <f>IF([2]Source!BC81&lt;&gt; 0, [2]Source!BC81, 1)</f>
        <v>1</v>
      </c>
      <c r="J205" s="75">
        <f>[2]Source!P81</f>
        <v>82595.67</v>
      </c>
      <c r="R205" s="47">
        <f>ROUND(([2]Source!FX81/100)*((ROUND([2]Source!AF81*[2]Source!I81, 2)+ROUND([2]Source!AE81*[2]Source!I81, 2))), 2)</f>
        <v>0</v>
      </c>
      <c r="S205" s="47">
        <f>[2]Source!X81</f>
        <v>0</v>
      </c>
      <c r="T205" s="47">
        <f>ROUND(([2]Source!FY81/100)*((ROUND([2]Source!AF81*[2]Source!I81, 2)+ROUND([2]Source!AE81*[2]Source!I81, 2))), 2)</f>
        <v>0</v>
      </c>
      <c r="U205" s="47">
        <f>[2]Source!Y81</f>
        <v>0</v>
      </c>
    </row>
    <row r="206" spans="1:21" ht="15">
      <c r="C206" s="77" t="s">
        <v>95</v>
      </c>
      <c r="G206" s="263">
        <f>ROUND([2]Source!AC81*[2]Source!I81, 2)+ROUND([2]Source!AF81*[2]Source!I81, 2)+ROUND([2]Source!AD81*[2]Source!I81, 2)</f>
        <v>82595.67</v>
      </c>
      <c r="H206" s="263"/>
      <c r="I206" s="263">
        <f>[2]Source!O81</f>
        <v>82595.67</v>
      </c>
      <c r="J206" s="263"/>
      <c r="O206" s="47">
        <f>G206</f>
        <v>82595.67</v>
      </c>
      <c r="P206" s="47">
        <f>I206</f>
        <v>82595.67</v>
      </c>
    </row>
    <row r="207" spans="1:21" ht="42.75">
      <c r="A207" s="64" t="str">
        <f>[2]Source!E82</f>
        <v>50</v>
      </c>
      <c r="B207" s="65" t="str">
        <f>[2]Source!F82</f>
        <v>м05-02-134-2</v>
      </c>
      <c r="C207" s="65" t="str">
        <f>[2]Source!G82</f>
        <v>Дозатор весовой автоматический для порошков, масса порции до 10 кг, для светлых ингредиентов резины</v>
      </c>
      <c r="D207" s="66" t="str">
        <f>[2]Source!H82</f>
        <v>1  ШТ.</v>
      </c>
      <c r="E207" s="45">
        <f>[2]Source!I82</f>
        <v>1</v>
      </c>
      <c r="F207" s="67"/>
      <c r="G207" s="56"/>
      <c r="H207" s="58"/>
      <c r="I207" s="68" t="str">
        <f>[2]Source!BO82</f>
        <v/>
      </c>
      <c r="J207" s="58"/>
      <c r="R207" s="47">
        <f>ROUND(([2]Source!FX82/100)*((ROUND([2]Source!AF82*[2]Source!I82, 2)+ROUND([2]Source!AE82*[2]Source!I82, 2))), 2)</f>
        <v>508.18</v>
      </c>
      <c r="S207" s="47">
        <f>[2]Source!X82</f>
        <v>508.18</v>
      </c>
      <c r="T207" s="47">
        <f>ROUND(([2]Source!FY82/100)*((ROUND([2]Source!AF82*[2]Source!I82, 2)+ROUND([2]Source!AE82*[2]Source!I82, 2))), 2)</f>
        <v>381.13</v>
      </c>
      <c r="U207" s="47">
        <f>[2]Source!Y82</f>
        <v>381.13</v>
      </c>
    </row>
    <row r="208" spans="1:21" ht="14.25">
      <c r="A208" s="64"/>
      <c r="B208" s="65"/>
      <c r="C208" s="65" t="s">
        <v>88</v>
      </c>
      <c r="D208" s="66"/>
      <c r="E208" s="45"/>
      <c r="F208" s="67">
        <f>[2]Source!AO82</f>
        <v>510.45</v>
      </c>
      <c r="G208" s="56" t="str">
        <f>[2]Source!DG82</f>
        <v>)*1,2</v>
      </c>
      <c r="H208" s="58">
        <f>ROUND([2]Source!AF82*[2]Source!I82, 2)</f>
        <v>612.54</v>
      </c>
      <c r="I208" s="68">
        <f>IF([2]Source!BA82&lt;&gt; 0, [2]Source!BA82, 1)</f>
        <v>1</v>
      </c>
      <c r="J208" s="58">
        <f>[2]Source!S82</f>
        <v>612.54</v>
      </c>
      <c r="Q208" s="47">
        <f>ROUND([2]Source!AF82*[2]Source!I82, 2)</f>
        <v>612.54</v>
      </c>
    </row>
    <row r="209" spans="1:21" ht="14.25">
      <c r="A209" s="64"/>
      <c r="B209" s="65"/>
      <c r="C209" s="65" t="s">
        <v>89</v>
      </c>
      <c r="D209" s="66"/>
      <c r="E209" s="45"/>
      <c r="F209" s="67">
        <f>[2]Source!AM82</f>
        <v>290.76</v>
      </c>
      <c r="G209" s="56" t="str">
        <f>[2]Source!DE82</f>
        <v>)*1,2</v>
      </c>
      <c r="H209" s="58">
        <f>ROUND([2]Source!AD82*[2]Source!I82, 2)</f>
        <v>348.91</v>
      </c>
      <c r="I209" s="68">
        <f>IF([2]Source!BB82&lt;&gt; 0, [2]Source!BB82, 1)</f>
        <v>1</v>
      </c>
      <c r="J209" s="58">
        <f>[2]Source!Q82</f>
        <v>348.91</v>
      </c>
    </row>
    <row r="210" spans="1:21" ht="14.25">
      <c r="A210" s="64"/>
      <c r="B210" s="65"/>
      <c r="C210" s="65" t="s">
        <v>96</v>
      </c>
      <c r="D210" s="66"/>
      <c r="E210" s="45"/>
      <c r="F210" s="67">
        <f>[2]Source!AN82</f>
        <v>18.899999999999999</v>
      </c>
      <c r="G210" s="56" t="str">
        <f>[2]Source!DF82</f>
        <v>)*1,2</v>
      </c>
      <c r="H210" s="80">
        <f>ROUND([2]Source!AE82*[2]Source!I82, 2)</f>
        <v>22.68</v>
      </c>
      <c r="I210" s="68">
        <f>IF([2]Source!BS82&lt;&gt; 0, [2]Source!BS82, 1)</f>
        <v>1</v>
      </c>
      <c r="J210" s="80">
        <f>[2]Source!R82</f>
        <v>22.68</v>
      </c>
      <c r="Q210" s="47">
        <f>ROUND([2]Source!AE82*[2]Source!I82, 2)</f>
        <v>22.68</v>
      </c>
    </row>
    <row r="211" spans="1:21" ht="14.25">
      <c r="A211" s="64"/>
      <c r="B211" s="65"/>
      <c r="C211" s="65" t="s">
        <v>97</v>
      </c>
      <c r="D211" s="66"/>
      <c r="E211" s="45"/>
      <c r="F211" s="67">
        <f>[2]Source!AL82</f>
        <v>146.26</v>
      </c>
      <c r="G211" s="56" t="str">
        <f>[2]Source!DD82</f>
        <v/>
      </c>
      <c r="H211" s="58">
        <f>ROUND([2]Source!AC82*[2]Source!I82, 2)</f>
        <v>146.26</v>
      </c>
      <c r="I211" s="68">
        <f>IF([2]Source!BC82&lt;&gt; 0, [2]Source!BC82, 1)</f>
        <v>1</v>
      </c>
      <c r="J211" s="58">
        <f>[2]Source!P82</f>
        <v>146.26</v>
      </c>
    </row>
    <row r="212" spans="1:21" ht="14.25">
      <c r="A212" s="64"/>
      <c r="B212" s="65"/>
      <c r="C212" s="65" t="s">
        <v>90</v>
      </c>
      <c r="D212" s="66" t="s">
        <v>91</v>
      </c>
      <c r="E212" s="45">
        <f>[2]Source!BZ82</f>
        <v>80</v>
      </c>
      <c r="F212" s="67"/>
      <c r="G212" s="56"/>
      <c r="H212" s="58">
        <f>SUM(R207:R211)</f>
        <v>508.18</v>
      </c>
      <c r="I212" s="68">
        <f>[2]Source!AT82</f>
        <v>80</v>
      </c>
      <c r="J212" s="58">
        <f>SUM(S207:S211)</f>
        <v>508.18</v>
      </c>
    </row>
    <row r="213" spans="1:21" ht="14.25">
      <c r="A213" s="64"/>
      <c r="B213" s="65"/>
      <c r="C213" s="65" t="s">
        <v>92</v>
      </c>
      <c r="D213" s="66" t="s">
        <v>91</v>
      </c>
      <c r="E213" s="45">
        <f>[2]Source!CA82</f>
        <v>60</v>
      </c>
      <c r="F213" s="67"/>
      <c r="G213" s="56"/>
      <c r="H213" s="58">
        <f>SUM(T207:T212)</f>
        <v>381.13</v>
      </c>
      <c r="I213" s="68">
        <f>[2]Source!AU82</f>
        <v>60</v>
      </c>
      <c r="J213" s="58">
        <f>SUM(U207:U212)</f>
        <v>381.13</v>
      </c>
    </row>
    <row r="214" spans="1:21" ht="14.25">
      <c r="A214" s="69"/>
      <c r="B214" s="70"/>
      <c r="C214" s="70" t="s">
        <v>93</v>
      </c>
      <c r="D214" s="71" t="s">
        <v>94</v>
      </c>
      <c r="E214" s="72">
        <f>[2]Source!AQ82</f>
        <v>52.3</v>
      </c>
      <c r="F214" s="73"/>
      <c r="G214" s="74" t="str">
        <f>[2]Source!DI82</f>
        <v>)*1,2</v>
      </c>
      <c r="H214" s="75">
        <f>[2]Source!U82</f>
        <v>62.759999999999991</v>
      </c>
      <c r="I214" s="76"/>
      <c r="J214" s="75"/>
    </row>
    <row r="215" spans="1:21" ht="15">
      <c r="C215" s="77" t="s">
        <v>95</v>
      </c>
      <c r="G215" s="263">
        <f>ROUND([2]Source!AC82*[2]Source!I82, 2)+ROUND([2]Source!AF82*[2]Source!I82, 2)+ROUND([2]Source!AD82*[2]Source!I82, 2)+SUM(H212:H213)</f>
        <v>1997.02</v>
      </c>
      <c r="H215" s="263"/>
      <c r="I215" s="263">
        <f>[2]Source!O82+SUM(J212:J213)</f>
        <v>1997.02</v>
      </c>
      <c r="J215" s="263"/>
      <c r="O215" s="79">
        <f>G215</f>
        <v>1997.02</v>
      </c>
      <c r="P215" s="79">
        <f>I215</f>
        <v>1997.02</v>
      </c>
    </row>
    <row r="216" spans="1:21" ht="82.5">
      <c r="A216" s="69" t="str">
        <f>[2]Source!E83</f>
        <v>51</v>
      </c>
      <c r="B216" s="70" t="str">
        <f>[2]Source!F83</f>
        <v>Цена поставщика</v>
      </c>
      <c r="C216" s="70" t="s">
        <v>236</v>
      </c>
      <c r="D216" s="71" t="str">
        <f>[2]Source!H83</f>
        <v>шт.</v>
      </c>
      <c r="E216" s="72">
        <f>[2]Source!I83</f>
        <v>1</v>
      </c>
      <c r="F216" s="73">
        <f>[2]Source!AL83</f>
        <v>88597.43</v>
      </c>
      <c r="G216" s="74" t="str">
        <f>[2]Source!DD83</f>
        <v/>
      </c>
      <c r="H216" s="75">
        <f>ROUND([2]Source!AC83*[2]Source!I83, 2)</f>
        <v>88597.43</v>
      </c>
      <c r="I216" s="76">
        <f>IF([2]Source!BC83&lt;&gt; 0, [2]Source!BC83, 1)</f>
        <v>1</v>
      </c>
      <c r="J216" s="75">
        <f>[2]Source!P83</f>
        <v>88597.43</v>
      </c>
      <c r="R216" s="47">
        <f>ROUND(([2]Source!FX83/100)*((ROUND([2]Source!AF83*[2]Source!I83, 2)+ROUND([2]Source!AE83*[2]Source!I83, 2))), 2)</f>
        <v>0</v>
      </c>
      <c r="S216" s="47">
        <f>[2]Source!X83</f>
        <v>0</v>
      </c>
      <c r="T216" s="47">
        <f>ROUND(([2]Source!FY83/100)*((ROUND([2]Source!AF83*[2]Source!I83, 2)+ROUND([2]Source!AE83*[2]Source!I83, 2))), 2)</f>
        <v>0</v>
      </c>
      <c r="U216" s="47">
        <f>[2]Source!Y83</f>
        <v>0</v>
      </c>
    </row>
    <row r="217" spans="1:21" ht="15">
      <c r="C217" s="77" t="s">
        <v>95</v>
      </c>
      <c r="G217" s="263">
        <f>ROUND([2]Source!AC83*[2]Source!I83, 2)+ROUND([2]Source!AF83*[2]Source!I83, 2)+ROUND([2]Source!AD83*[2]Source!I83, 2)</f>
        <v>88597.43</v>
      </c>
      <c r="H217" s="263"/>
      <c r="I217" s="263">
        <f>[2]Source!O83</f>
        <v>88597.43</v>
      </c>
      <c r="J217" s="263"/>
      <c r="O217" s="47">
        <f>G217</f>
        <v>88597.43</v>
      </c>
      <c r="P217" s="47">
        <f>I217</f>
        <v>88597.43</v>
      </c>
    </row>
    <row r="218" spans="1:21" ht="28.5">
      <c r="A218" s="64" t="str">
        <f>[2]Source!E84</f>
        <v>52</v>
      </c>
      <c r="B218" s="65" t="str">
        <f>[2]Source!F84</f>
        <v>м37-01-014-5</v>
      </c>
      <c r="C218" s="65" t="str">
        <f>[2]Source!G84</f>
        <v>Монтаж оборудования в помещении, масса оборудования 1 т</v>
      </c>
      <c r="D218" s="66" t="str">
        <f>[2]Source!H84</f>
        <v>1  ШТ.</v>
      </c>
      <c r="E218" s="45">
        <f>[2]Source!I84</f>
        <v>1</v>
      </c>
      <c r="F218" s="67"/>
      <c r="G218" s="56"/>
      <c r="H218" s="58"/>
      <c r="I218" s="68" t="str">
        <f>[2]Source!BO84</f>
        <v/>
      </c>
      <c r="J218" s="58"/>
      <c r="R218" s="47">
        <f>ROUND(([2]Source!FX84/100)*((ROUND([2]Source!AF84*[2]Source!I84, 2)+ROUND([2]Source!AE84*[2]Source!I84, 2))), 2)</f>
        <v>607.48</v>
      </c>
      <c r="S218" s="47">
        <f>[2]Source!X84</f>
        <v>607.48</v>
      </c>
      <c r="T218" s="47">
        <f>ROUND(([2]Source!FY84/100)*((ROUND([2]Source!AF84*[2]Source!I84, 2)+ROUND([2]Source!AE84*[2]Source!I84, 2))), 2)</f>
        <v>455.61</v>
      </c>
      <c r="U218" s="47">
        <f>[2]Source!Y84</f>
        <v>455.61</v>
      </c>
    </row>
    <row r="219" spans="1:21" ht="14.25">
      <c r="A219" s="64"/>
      <c r="B219" s="65"/>
      <c r="C219" s="65" t="s">
        <v>88</v>
      </c>
      <c r="D219" s="66"/>
      <c r="E219" s="45"/>
      <c r="F219" s="67">
        <f>[2]Source!AO84</f>
        <v>553.66</v>
      </c>
      <c r="G219" s="56" t="str">
        <f>[2]Source!DG84</f>
        <v>)*1,2</v>
      </c>
      <c r="H219" s="58">
        <f>ROUND([2]Source!AF84*[2]Source!I84, 2)</f>
        <v>664.39</v>
      </c>
      <c r="I219" s="68">
        <f>IF([2]Source!BA84&lt;&gt; 0, [2]Source!BA84, 1)</f>
        <v>1</v>
      </c>
      <c r="J219" s="58">
        <f>[2]Source!S84</f>
        <v>664.39</v>
      </c>
      <c r="Q219" s="47">
        <f>ROUND([2]Source!AF84*[2]Source!I84, 2)</f>
        <v>664.39</v>
      </c>
    </row>
    <row r="220" spans="1:21" ht="14.25">
      <c r="A220" s="64"/>
      <c r="B220" s="65"/>
      <c r="C220" s="65" t="s">
        <v>89</v>
      </c>
      <c r="D220" s="66"/>
      <c r="E220" s="45"/>
      <c r="F220" s="67">
        <f>[2]Source!AM84</f>
        <v>905.55</v>
      </c>
      <c r="G220" s="56" t="str">
        <f>[2]Source!DE84</f>
        <v>)*1,2</v>
      </c>
      <c r="H220" s="58">
        <f>ROUND([2]Source!AD84*[2]Source!I84, 2)</f>
        <v>1086.6600000000001</v>
      </c>
      <c r="I220" s="68">
        <f>IF([2]Source!BB84&lt;&gt; 0, [2]Source!BB84, 1)</f>
        <v>1</v>
      </c>
      <c r="J220" s="58">
        <f>[2]Source!Q84</f>
        <v>1086.6600000000001</v>
      </c>
    </row>
    <row r="221" spans="1:21" ht="14.25">
      <c r="A221" s="64"/>
      <c r="B221" s="65"/>
      <c r="C221" s="65" t="s">
        <v>96</v>
      </c>
      <c r="D221" s="66"/>
      <c r="E221" s="45"/>
      <c r="F221" s="67">
        <f>[2]Source!AN84</f>
        <v>79.13</v>
      </c>
      <c r="G221" s="56" t="str">
        <f>[2]Source!DF84</f>
        <v>)*1,2</v>
      </c>
      <c r="H221" s="80">
        <f>ROUND([2]Source!AE84*[2]Source!I84, 2)</f>
        <v>94.96</v>
      </c>
      <c r="I221" s="68">
        <f>IF([2]Source!BS84&lt;&gt; 0, [2]Source!BS84, 1)</f>
        <v>1</v>
      </c>
      <c r="J221" s="80">
        <f>[2]Source!R84</f>
        <v>94.96</v>
      </c>
      <c r="Q221" s="47">
        <f>ROUND([2]Source!AE84*[2]Source!I84, 2)</f>
        <v>94.96</v>
      </c>
    </row>
    <row r="222" spans="1:21" ht="14.25">
      <c r="A222" s="64"/>
      <c r="B222" s="65"/>
      <c r="C222" s="65" t="s">
        <v>97</v>
      </c>
      <c r="D222" s="66"/>
      <c r="E222" s="45"/>
      <c r="F222" s="67">
        <f>[2]Source!AL84</f>
        <v>844.07</v>
      </c>
      <c r="G222" s="56" t="str">
        <f>[2]Source!DD84</f>
        <v/>
      </c>
      <c r="H222" s="58">
        <f>ROUND([2]Source!AC84*[2]Source!I84, 2)</f>
        <v>844.07</v>
      </c>
      <c r="I222" s="68">
        <f>IF([2]Source!BC84&lt;&gt; 0, [2]Source!BC84, 1)</f>
        <v>1</v>
      </c>
      <c r="J222" s="58">
        <f>[2]Source!P84</f>
        <v>844.07</v>
      </c>
    </row>
    <row r="223" spans="1:21" ht="14.25">
      <c r="A223" s="64"/>
      <c r="B223" s="65"/>
      <c r="C223" s="65" t="s">
        <v>90</v>
      </c>
      <c r="D223" s="66" t="s">
        <v>91</v>
      </c>
      <c r="E223" s="45">
        <f>[2]Source!BZ84</f>
        <v>80</v>
      </c>
      <c r="F223" s="67"/>
      <c r="G223" s="56"/>
      <c r="H223" s="58">
        <f>SUM(R218:R222)</f>
        <v>607.48</v>
      </c>
      <c r="I223" s="68">
        <f>[2]Source!AT84</f>
        <v>80</v>
      </c>
      <c r="J223" s="58">
        <f>SUM(S218:S222)</f>
        <v>607.48</v>
      </c>
    </row>
    <row r="224" spans="1:21" ht="14.25">
      <c r="A224" s="64"/>
      <c r="B224" s="65"/>
      <c r="C224" s="65" t="s">
        <v>92</v>
      </c>
      <c r="D224" s="66" t="s">
        <v>91</v>
      </c>
      <c r="E224" s="45">
        <f>[2]Source!CA84</f>
        <v>60</v>
      </c>
      <c r="F224" s="67"/>
      <c r="G224" s="56"/>
      <c r="H224" s="58">
        <f>SUM(T218:T223)</f>
        <v>455.61</v>
      </c>
      <c r="I224" s="68">
        <f>[2]Source!AU84</f>
        <v>60</v>
      </c>
      <c r="J224" s="58">
        <f>SUM(U218:U223)</f>
        <v>455.61</v>
      </c>
    </row>
    <row r="225" spans="1:21" ht="14.25">
      <c r="A225" s="69"/>
      <c r="B225" s="70"/>
      <c r="C225" s="70" t="s">
        <v>93</v>
      </c>
      <c r="D225" s="71" t="s">
        <v>94</v>
      </c>
      <c r="E225" s="72">
        <f>[2]Source!AQ84</f>
        <v>58.9</v>
      </c>
      <c r="F225" s="73"/>
      <c r="G225" s="74" t="str">
        <f>[2]Source!DI84</f>
        <v>)*1,2</v>
      </c>
      <c r="H225" s="75">
        <f>[2]Source!U84</f>
        <v>70.679999999999993</v>
      </c>
      <c r="I225" s="76"/>
      <c r="J225" s="75"/>
    </row>
    <row r="226" spans="1:21" ht="15">
      <c r="C226" s="77" t="s">
        <v>95</v>
      </c>
      <c r="G226" s="263">
        <f>ROUND([2]Source!AC84*[2]Source!I84, 2)+ROUND([2]Source!AF84*[2]Source!I84, 2)+ROUND([2]Source!AD84*[2]Source!I84, 2)+SUM(H223:H224)</f>
        <v>3658.21</v>
      </c>
      <c r="H226" s="263"/>
      <c r="I226" s="263">
        <f>[2]Source!O84+SUM(J223:J224)</f>
        <v>3658.21</v>
      </c>
      <c r="J226" s="263"/>
      <c r="O226" s="79">
        <f>G226</f>
        <v>3658.21</v>
      </c>
      <c r="P226" s="79">
        <f>I226</f>
        <v>3658.21</v>
      </c>
    </row>
    <row r="227" spans="1:21" ht="125.25">
      <c r="A227" s="69" t="str">
        <f>[2]Source!E85</f>
        <v>53</v>
      </c>
      <c r="B227" s="70" t="str">
        <f>[2]Source!F85</f>
        <v>Цена поставщика</v>
      </c>
      <c r="C227" s="70" t="s">
        <v>237</v>
      </c>
      <c r="D227" s="71" t="str">
        <f>[2]Source!H85</f>
        <v>шт.</v>
      </c>
      <c r="E227" s="72">
        <f>[2]Source!I85</f>
        <v>1</v>
      </c>
      <c r="F227" s="73">
        <f>[2]Source!AL85</f>
        <v>532278.5</v>
      </c>
      <c r="G227" s="74" t="str">
        <f>[2]Source!DD85</f>
        <v/>
      </c>
      <c r="H227" s="75">
        <f>ROUND([2]Source!AC85*[2]Source!I85, 2)</f>
        <v>532278.5</v>
      </c>
      <c r="I227" s="76">
        <f>IF([2]Source!BC85&lt;&gt; 0, [2]Source!BC85, 1)</f>
        <v>1</v>
      </c>
      <c r="J227" s="75">
        <f>[2]Source!P85</f>
        <v>532278.5</v>
      </c>
      <c r="R227" s="47">
        <f>ROUND(([2]Source!FX85/100)*((ROUND([2]Source!AF85*[2]Source!I85, 2)+ROUND([2]Source!AE85*[2]Source!I85, 2))), 2)</f>
        <v>0</v>
      </c>
      <c r="S227" s="47">
        <f>[2]Source!X85</f>
        <v>0</v>
      </c>
      <c r="T227" s="47">
        <f>ROUND(([2]Source!FY85/100)*((ROUND([2]Source!AF85*[2]Source!I85, 2)+ROUND([2]Source!AE85*[2]Source!I85, 2))), 2)</f>
        <v>0</v>
      </c>
      <c r="U227" s="47">
        <f>[2]Source!Y85</f>
        <v>0</v>
      </c>
    </row>
    <row r="228" spans="1:21" ht="15">
      <c r="C228" s="77" t="s">
        <v>95</v>
      </c>
      <c r="G228" s="263">
        <f>ROUND([2]Source!AC85*[2]Source!I85, 2)+ROUND([2]Source!AF85*[2]Source!I85, 2)+ROUND([2]Source!AD85*[2]Source!I85, 2)</f>
        <v>532278.5</v>
      </c>
      <c r="H228" s="263"/>
      <c r="I228" s="263">
        <f>[2]Source!O85</f>
        <v>532278.5</v>
      </c>
      <c r="J228" s="263"/>
      <c r="O228" s="47">
        <f>G228</f>
        <v>532278.5</v>
      </c>
      <c r="P228" s="47">
        <f>I228</f>
        <v>532278.5</v>
      </c>
    </row>
    <row r="229" spans="1:21" ht="28.5">
      <c r="A229" s="64" t="str">
        <f>[2]Source!E87</f>
        <v>54</v>
      </c>
      <c r="B229" s="65" t="str">
        <f>[2]Source!F87</f>
        <v>м34-02-003-3</v>
      </c>
      <c r="C229" s="65" t="str">
        <f>[2]Source!G87</f>
        <v>Автомат для упаковки таблеток в микропачки</v>
      </c>
      <c r="D229" s="66" t="str">
        <f>[2]Source!H87</f>
        <v>1  ШТ.</v>
      </c>
      <c r="E229" s="45">
        <f>[2]Source!I87</f>
        <v>1</v>
      </c>
      <c r="F229" s="67"/>
      <c r="G229" s="56"/>
      <c r="H229" s="58"/>
      <c r="I229" s="68" t="str">
        <f>[2]Source!BO87</f>
        <v/>
      </c>
      <c r="J229" s="58"/>
      <c r="R229" s="47">
        <f>ROUND(([2]Source!FX87/100)*((ROUND([2]Source!AF87*[2]Source!I87, 2)+ROUND([2]Source!AE87*[2]Source!I87, 2))), 2)</f>
        <v>194.34</v>
      </c>
      <c r="S229" s="47">
        <f>[2]Source!X87</f>
        <v>194.34</v>
      </c>
      <c r="T229" s="47">
        <f>ROUND(([2]Source!FY87/100)*((ROUND([2]Source!AF87*[2]Source!I87, 2)+ROUND([2]Source!AE87*[2]Source!I87, 2))), 2)</f>
        <v>145.76</v>
      </c>
      <c r="U229" s="47">
        <f>[2]Source!Y87</f>
        <v>145.76</v>
      </c>
    </row>
    <row r="230" spans="1:21" ht="14.25">
      <c r="A230" s="64"/>
      <c r="B230" s="65"/>
      <c r="C230" s="65" t="s">
        <v>88</v>
      </c>
      <c r="D230" s="66"/>
      <c r="E230" s="45"/>
      <c r="F230" s="67">
        <f>[2]Source!AO87</f>
        <v>197.04</v>
      </c>
      <c r="G230" s="56" t="str">
        <f>[2]Source!DG87</f>
        <v>)*1,2</v>
      </c>
      <c r="H230" s="58">
        <f>ROUND([2]Source!AF87*[2]Source!I87, 2)</f>
        <v>236.45</v>
      </c>
      <c r="I230" s="68">
        <f>IF([2]Source!BA87&lt;&gt; 0, [2]Source!BA87, 1)</f>
        <v>1</v>
      </c>
      <c r="J230" s="58">
        <f>[2]Source!S87</f>
        <v>236.45</v>
      </c>
      <c r="Q230" s="47">
        <f>ROUND([2]Source!AF87*[2]Source!I87, 2)</f>
        <v>236.45</v>
      </c>
    </row>
    <row r="231" spans="1:21" ht="14.25">
      <c r="A231" s="64"/>
      <c r="B231" s="65"/>
      <c r="C231" s="65" t="s">
        <v>89</v>
      </c>
      <c r="D231" s="66"/>
      <c r="E231" s="45"/>
      <c r="F231" s="67">
        <f>[2]Source!AM87</f>
        <v>89.62</v>
      </c>
      <c r="G231" s="56" t="str">
        <f>[2]Source!DE87</f>
        <v>)*1,2</v>
      </c>
      <c r="H231" s="58">
        <f>ROUND([2]Source!AD87*[2]Source!I87, 2)</f>
        <v>107.54</v>
      </c>
      <c r="I231" s="68">
        <f>IF([2]Source!BB87&lt;&gt; 0, [2]Source!BB87, 1)</f>
        <v>1</v>
      </c>
      <c r="J231" s="58">
        <f>[2]Source!Q87</f>
        <v>107.54</v>
      </c>
    </row>
    <row r="232" spans="1:21" ht="14.25">
      <c r="A232" s="64"/>
      <c r="B232" s="65"/>
      <c r="C232" s="65" t="s">
        <v>96</v>
      </c>
      <c r="D232" s="66"/>
      <c r="E232" s="45"/>
      <c r="F232" s="67">
        <f>[2]Source!AN87</f>
        <v>5.4</v>
      </c>
      <c r="G232" s="56" t="str">
        <f>[2]Source!DF87</f>
        <v>)*1,2</v>
      </c>
      <c r="H232" s="80">
        <f>ROUND([2]Source!AE87*[2]Source!I87, 2)</f>
        <v>6.48</v>
      </c>
      <c r="I232" s="68">
        <f>IF([2]Source!BS87&lt;&gt; 0, [2]Source!BS87, 1)</f>
        <v>1</v>
      </c>
      <c r="J232" s="80">
        <f>[2]Source!R87</f>
        <v>6.48</v>
      </c>
      <c r="Q232" s="47">
        <f>ROUND([2]Source!AE87*[2]Source!I87, 2)</f>
        <v>6.48</v>
      </c>
    </row>
    <row r="233" spans="1:21" ht="14.25">
      <c r="A233" s="64"/>
      <c r="B233" s="65"/>
      <c r="C233" s="65" t="s">
        <v>97</v>
      </c>
      <c r="D233" s="66"/>
      <c r="E233" s="45"/>
      <c r="F233" s="67">
        <f>[2]Source!AL87</f>
        <v>5.93</v>
      </c>
      <c r="G233" s="56" t="str">
        <f>[2]Source!DD87</f>
        <v/>
      </c>
      <c r="H233" s="58">
        <f>ROUND([2]Source!AC87*[2]Source!I87, 2)</f>
        <v>5.93</v>
      </c>
      <c r="I233" s="68">
        <f>IF([2]Source!BC87&lt;&gt; 0, [2]Source!BC87, 1)</f>
        <v>1</v>
      </c>
      <c r="J233" s="58">
        <f>[2]Source!P87</f>
        <v>5.93</v>
      </c>
    </row>
    <row r="234" spans="1:21" ht="14.25">
      <c r="A234" s="64"/>
      <c r="B234" s="65"/>
      <c r="C234" s="65" t="s">
        <v>90</v>
      </c>
      <c r="D234" s="66" t="s">
        <v>91</v>
      </c>
      <c r="E234" s="45">
        <f>[2]Source!BZ87</f>
        <v>80</v>
      </c>
      <c r="F234" s="67"/>
      <c r="G234" s="56"/>
      <c r="H234" s="58">
        <f>SUM(R229:R233)</f>
        <v>194.34</v>
      </c>
      <c r="I234" s="68">
        <f>[2]Source!AT87</f>
        <v>80</v>
      </c>
      <c r="J234" s="58">
        <f>SUM(S229:S233)</f>
        <v>194.34</v>
      </c>
    </row>
    <row r="235" spans="1:21" ht="14.25">
      <c r="A235" s="64"/>
      <c r="B235" s="65"/>
      <c r="C235" s="65" t="s">
        <v>92</v>
      </c>
      <c r="D235" s="66" t="s">
        <v>91</v>
      </c>
      <c r="E235" s="45">
        <f>[2]Source!CA87</f>
        <v>60</v>
      </c>
      <c r="F235" s="67"/>
      <c r="G235" s="56"/>
      <c r="H235" s="58">
        <f>SUM(T229:T234)</f>
        <v>145.76</v>
      </c>
      <c r="I235" s="68">
        <f>[2]Source!AU87</f>
        <v>60</v>
      </c>
      <c r="J235" s="58">
        <f>SUM(U229:U234)</f>
        <v>145.76</v>
      </c>
    </row>
    <row r="236" spans="1:21" ht="14.25">
      <c r="A236" s="69"/>
      <c r="B236" s="70"/>
      <c r="C236" s="70" t="s">
        <v>93</v>
      </c>
      <c r="D236" s="71" t="s">
        <v>94</v>
      </c>
      <c r="E236" s="72">
        <f>[2]Source!AQ87</f>
        <v>15.7</v>
      </c>
      <c r="F236" s="73"/>
      <c r="G236" s="74" t="str">
        <f>[2]Source!DI87</f>
        <v>)*1,2</v>
      </c>
      <c r="H236" s="75">
        <f>[2]Source!U87</f>
        <v>18.84</v>
      </c>
      <c r="I236" s="76"/>
      <c r="J236" s="75"/>
    </row>
    <row r="237" spans="1:21" ht="15">
      <c r="C237" s="77" t="s">
        <v>95</v>
      </c>
      <c r="G237" s="263">
        <f>ROUND([2]Source!AC87*[2]Source!I87, 2)+ROUND([2]Source!AF87*[2]Source!I87, 2)+ROUND([2]Source!AD87*[2]Source!I87, 2)+SUM(H234:H235)</f>
        <v>690.02</v>
      </c>
      <c r="H237" s="263"/>
      <c r="I237" s="263">
        <f>[2]Source!O87+SUM(J234:J235)</f>
        <v>690.02</v>
      </c>
      <c r="J237" s="263"/>
      <c r="O237" s="79">
        <f>G237</f>
        <v>690.02</v>
      </c>
      <c r="P237" s="79">
        <f>I237</f>
        <v>690.02</v>
      </c>
    </row>
    <row r="238" spans="1:21" ht="42.75">
      <c r="A238" s="69" t="str">
        <f>[2]Source!E88</f>
        <v>55</v>
      </c>
      <c r="B238" s="70" t="str">
        <f>[2]Source!F88</f>
        <v>Поставка Заказчика</v>
      </c>
      <c r="C238" s="70" t="str">
        <f>[2]Source!G88</f>
        <v>Машина первичной упаковки пластырей TDC 125 MEP OPTIMA 4615х1390х2230 мм</v>
      </c>
      <c r="D238" s="71" t="str">
        <f>[2]Source!H88</f>
        <v>шт.</v>
      </c>
      <c r="E238" s="72">
        <f>[2]Source!I88</f>
        <v>1</v>
      </c>
      <c r="F238" s="73"/>
      <c r="G238" s="74"/>
      <c r="H238" s="75"/>
      <c r="I238" s="76" t="str">
        <f>[2]Source!BO88</f>
        <v/>
      </c>
      <c r="J238" s="75"/>
      <c r="R238" s="47">
        <f>ROUND(([2]Source!FX88/100)*((ROUND([2]Source!AF88*[2]Source!I88, 2)+ROUND([2]Source!AE88*[2]Source!I88, 2))), 2)</f>
        <v>0</v>
      </c>
      <c r="S238" s="47">
        <f>[2]Source!X88</f>
        <v>0</v>
      </c>
      <c r="T238" s="47">
        <f>ROUND(([2]Source!FY88/100)*((ROUND([2]Source!AF88*[2]Source!I88, 2)+ROUND([2]Source!AE88*[2]Source!I88, 2))), 2)</f>
        <v>0</v>
      </c>
      <c r="U238" s="47">
        <f>[2]Source!Y88</f>
        <v>0</v>
      </c>
    </row>
    <row r="239" spans="1:21" ht="15">
      <c r="C239" s="77" t="s">
        <v>95</v>
      </c>
      <c r="G239" s="263">
        <f>ROUND([2]Source!AC88*[2]Source!I88, 2)+ROUND([2]Source!AF88*[2]Source!I88, 2)+ROUND([2]Source!AD88*[2]Source!I88, 2)</f>
        <v>0</v>
      </c>
      <c r="H239" s="263"/>
      <c r="I239" s="263">
        <f>[2]Source!O88</f>
        <v>0</v>
      </c>
      <c r="J239" s="263"/>
      <c r="O239" s="47">
        <f>G239</f>
        <v>0</v>
      </c>
      <c r="P239" s="47">
        <f>I239</f>
        <v>0</v>
      </c>
    </row>
    <row r="240" spans="1:21" ht="14.25">
      <c r="A240" s="64" t="str">
        <f>[2]Source!E89</f>
        <v>56</v>
      </c>
      <c r="B240" s="65" t="str">
        <f>[2]Source!F89</f>
        <v/>
      </c>
      <c r="C240" s="65" t="str">
        <f>[2]Source!G89</f>
        <v>Укомплектация шлюзов мебелью</v>
      </c>
      <c r="D240" s="66" t="str">
        <f>[2]Source!H89</f>
        <v>к-т.</v>
      </c>
      <c r="E240" s="45">
        <f>[2]Source!I89</f>
        <v>1</v>
      </c>
      <c r="F240" s="67"/>
      <c r="G240" s="56"/>
      <c r="H240" s="58"/>
      <c r="I240" s="68" t="str">
        <f>[2]Source!BO89</f>
        <v/>
      </c>
      <c r="J240" s="58"/>
      <c r="R240" s="47">
        <f>ROUND(([2]Source!FX89/100)*((ROUND([2]Source!AF89*[2]Source!I89, 2)+ROUND([2]Source!AE89*[2]Source!I89, 2))), 2)</f>
        <v>0</v>
      </c>
      <c r="S240" s="47">
        <f>[2]Source!X89</f>
        <v>0</v>
      </c>
      <c r="T240" s="47">
        <f>ROUND(([2]Source!FY89/100)*((ROUND([2]Source!AF89*[2]Source!I89, 2)+ROUND([2]Source!AE89*[2]Source!I89, 2))), 2)</f>
        <v>0</v>
      </c>
      <c r="U240" s="47">
        <f>[2]Source!Y89</f>
        <v>0</v>
      </c>
    </row>
    <row r="241" spans="1:21" ht="14.25">
      <c r="A241" s="69"/>
      <c r="B241" s="70"/>
      <c r="C241" s="70" t="s">
        <v>88</v>
      </c>
      <c r="D241" s="71"/>
      <c r="E241" s="72"/>
      <c r="F241" s="73">
        <f>[2]Source!AO89</f>
        <v>0</v>
      </c>
      <c r="G241" s="74" t="str">
        <f>[2]Source!DG89</f>
        <v>=2422,5</v>
      </c>
      <c r="H241" s="75">
        <f>ROUND([2]Source!AF89*[2]Source!I89, 2)</f>
        <v>2422.5</v>
      </c>
      <c r="I241" s="76">
        <f>IF([2]Source!BA89&lt;&gt; 0, [2]Source!BA89, 1)</f>
        <v>1</v>
      </c>
      <c r="J241" s="75">
        <f>[2]Source!S89</f>
        <v>2422.5</v>
      </c>
      <c r="Q241" s="47">
        <f>ROUND([2]Source!AF89*[2]Source!I89, 2)</f>
        <v>2422.5</v>
      </c>
    </row>
    <row r="242" spans="1:21" ht="15">
      <c r="C242" s="77" t="s">
        <v>95</v>
      </c>
      <c r="G242" s="263">
        <f>ROUND([2]Source!AC89*[2]Source!I89, 2)+ROUND([2]Source!AF89*[2]Source!I89, 2)+ROUND([2]Source!AD89*[2]Source!I89, 2)</f>
        <v>2422.5</v>
      </c>
      <c r="H242" s="263"/>
      <c r="I242" s="263">
        <f>[2]Source!O89</f>
        <v>2422.5</v>
      </c>
      <c r="J242" s="263"/>
      <c r="O242" s="47">
        <f>G242</f>
        <v>2422.5</v>
      </c>
      <c r="P242" s="47">
        <f>I242</f>
        <v>2422.5</v>
      </c>
    </row>
    <row r="243" spans="1:21" ht="82.5">
      <c r="A243" s="69" t="str">
        <f>[2]Source!E90</f>
        <v>57</v>
      </c>
      <c r="B243" s="70" t="str">
        <f>[2]Source!F90</f>
        <v>Цена поставщика</v>
      </c>
      <c r="C243" s="70" t="s">
        <v>238</v>
      </c>
      <c r="D243" s="71" t="str">
        <f>[2]Source!H90</f>
        <v>шт.</v>
      </c>
      <c r="E243" s="72">
        <f>[2]Source!I90</f>
        <v>1</v>
      </c>
      <c r="F243" s="73">
        <f>[2]Source!AL90</f>
        <v>8373.31</v>
      </c>
      <c r="G243" s="74" t="str">
        <f>[2]Source!DD90</f>
        <v/>
      </c>
      <c r="H243" s="75">
        <f>ROUND([2]Source!AC90*[2]Source!I90, 2)</f>
        <v>8373.31</v>
      </c>
      <c r="I243" s="76">
        <f>IF([2]Source!BC90&lt;&gt; 0, [2]Source!BC90, 1)</f>
        <v>1</v>
      </c>
      <c r="J243" s="75">
        <f>[2]Source!P90</f>
        <v>8373.31</v>
      </c>
      <c r="R243" s="47">
        <f>ROUND(([2]Source!FX90/100)*((ROUND([2]Source!AF90*[2]Source!I90, 2)+ROUND([2]Source!AE90*[2]Source!I90, 2))), 2)</f>
        <v>0</v>
      </c>
      <c r="S243" s="47">
        <f>[2]Source!X90</f>
        <v>0</v>
      </c>
      <c r="T243" s="47">
        <f>ROUND(([2]Source!FY90/100)*((ROUND([2]Source!AF90*[2]Source!I90, 2)+ROUND([2]Source!AE90*[2]Source!I90, 2))), 2)</f>
        <v>0</v>
      </c>
      <c r="U243" s="47">
        <f>[2]Source!Y90</f>
        <v>0</v>
      </c>
    </row>
    <row r="244" spans="1:21" ht="15">
      <c r="C244" s="77" t="s">
        <v>95</v>
      </c>
      <c r="G244" s="263">
        <f>ROUND([2]Source!AC90*[2]Source!I90, 2)+ROUND([2]Source!AF90*[2]Source!I90, 2)+ROUND([2]Source!AD90*[2]Source!I90, 2)</f>
        <v>8373.31</v>
      </c>
      <c r="H244" s="263"/>
      <c r="I244" s="263">
        <f>[2]Source!O90</f>
        <v>8373.31</v>
      </c>
      <c r="J244" s="263"/>
      <c r="O244" s="47">
        <f>G244</f>
        <v>8373.31</v>
      </c>
      <c r="P244" s="47">
        <f>I244</f>
        <v>8373.31</v>
      </c>
    </row>
    <row r="245" spans="1:21" ht="28.5">
      <c r="A245" s="64" t="str">
        <f>[2]Source!E91</f>
        <v>58</v>
      </c>
      <c r="B245" s="65" t="str">
        <f>[2]Source!F91</f>
        <v>м37-01-014-5</v>
      </c>
      <c r="C245" s="65" t="str">
        <f>[2]Source!G91</f>
        <v>Монтаж оборудования в помещении, масса оборудования 1 т</v>
      </c>
      <c r="D245" s="66" t="str">
        <f>[2]Source!H91</f>
        <v>1  ШТ.</v>
      </c>
      <c r="E245" s="45">
        <f>[2]Source!I91</f>
        <v>1</v>
      </c>
      <c r="F245" s="67"/>
      <c r="G245" s="56"/>
      <c r="H245" s="58"/>
      <c r="I245" s="68" t="str">
        <f>[2]Source!BO91</f>
        <v/>
      </c>
      <c r="J245" s="58"/>
      <c r="R245" s="47">
        <f>ROUND(([2]Source!FX91/100)*((ROUND([2]Source!AF91*[2]Source!I91, 2)+ROUND([2]Source!AE91*[2]Source!I91, 2))), 2)</f>
        <v>607.48</v>
      </c>
      <c r="S245" s="47">
        <f>[2]Source!X91</f>
        <v>607.48</v>
      </c>
      <c r="T245" s="47">
        <f>ROUND(([2]Source!FY91/100)*((ROUND([2]Source!AF91*[2]Source!I91, 2)+ROUND([2]Source!AE91*[2]Source!I91, 2))), 2)</f>
        <v>455.61</v>
      </c>
      <c r="U245" s="47">
        <f>[2]Source!Y91</f>
        <v>455.61</v>
      </c>
    </row>
    <row r="246" spans="1:21" ht="14.25">
      <c r="A246" s="64"/>
      <c r="B246" s="65"/>
      <c r="C246" s="65" t="s">
        <v>88</v>
      </c>
      <c r="D246" s="66"/>
      <c r="E246" s="45"/>
      <c r="F246" s="67">
        <f>[2]Source!AO91</f>
        <v>553.66</v>
      </c>
      <c r="G246" s="56" t="str">
        <f>[2]Source!DG91</f>
        <v>)*1,2</v>
      </c>
      <c r="H246" s="58">
        <f>ROUND([2]Source!AF91*[2]Source!I91, 2)</f>
        <v>664.39</v>
      </c>
      <c r="I246" s="68">
        <f>IF([2]Source!BA91&lt;&gt; 0, [2]Source!BA91, 1)</f>
        <v>1</v>
      </c>
      <c r="J246" s="58">
        <f>[2]Source!S91</f>
        <v>664.39</v>
      </c>
      <c r="Q246" s="47">
        <f>ROUND([2]Source!AF91*[2]Source!I91, 2)</f>
        <v>664.39</v>
      </c>
    </row>
    <row r="247" spans="1:21" ht="14.25">
      <c r="A247" s="64"/>
      <c r="B247" s="65"/>
      <c r="C247" s="65" t="s">
        <v>89</v>
      </c>
      <c r="D247" s="66"/>
      <c r="E247" s="45"/>
      <c r="F247" s="67">
        <f>[2]Source!AM91</f>
        <v>905.55</v>
      </c>
      <c r="G247" s="56" t="str">
        <f>[2]Source!DE91</f>
        <v>)*1,2</v>
      </c>
      <c r="H247" s="58">
        <f>ROUND([2]Source!AD91*[2]Source!I91, 2)</f>
        <v>1086.6600000000001</v>
      </c>
      <c r="I247" s="68">
        <f>IF([2]Source!BB91&lt;&gt; 0, [2]Source!BB91, 1)</f>
        <v>1</v>
      </c>
      <c r="J247" s="58">
        <f>[2]Source!Q91</f>
        <v>1086.6600000000001</v>
      </c>
    </row>
    <row r="248" spans="1:21" ht="14.25">
      <c r="A248" s="64"/>
      <c r="B248" s="65"/>
      <c r="C248" s="65" t="s">
        <v>96</v>
      </c>
      <c r="D248" s="66"/>
      <c r="E248" s="45"/>
      <c r="F248" s="67">
        <f>[2]Source!AN91</f>
        <v>79.13</v>
      </c>
      <c r="G248" s="56" t="str">
        <f>[2]Source!DF91</f>
        <v>)*1,2</v>
      </c>
      <c r="H248" s="80">
        <f>ROUND([2]Source!AE91*[2]Source!I91, 2)</f>
        <v>94.96</v>
      </c>
      <c r="I248" s="68">
        <f>IF([2]Source!BS91&lt;&gt; 0, [2]Source!BS91, 1)</f>
        <v>1</v>
      </c>
      <c r="J248" s="80">
        <f>[2]Source!R91</f>
        <v>94.96</v>
      </c>
      <c r="Q248" s="47">
        <f>ROUND([2]Source!AE91*[2]Source!I91, 2)</f>
        <v>94.96</v>
      </c>
    </row>
    <row r="249" spans="1:21" ht="14.25">
      <c r="A249" s="64"/>
      <c r="B249" s="65"/>
      <c r="C249" s="65" t="s">
        <v>97</v>
      </c>
      <c r="D249" s="66"/>
      <c r="E249" s="45"/>
      <c r="F249" s="67">
        <f>[2]Source!AL91</f>
        <v>844.07</v>
      </c>
      <c r="G249" s="56" t="str">
        <f>[2]Source!DD91</f>
        <v/>
      </c>
      <c r="H249" s="58">
        <f>ROUND([2]Source!AC91*[2]Source!I91, 2)</f>
        <v>844.07</v>
      </c>
      <c r="I249" s="68">
        <f>IF([2]Source!BC91&lt;&gt; 0, [2]Source!BC91, 1)</f>
        <v>1</v>
      </c>
      <c r="J249" s="58">
        <f>[2]Source!P91</f>
        <v>844.07</v>
      </c>
    </row>
    <row r="250" spans="1:21" ht="14.25">
      <c r="A250" s="64"/>
      <c r="B250" s="65"/>
      <c r="C250" s="65" t="s">
        <v>90</v>
      </c>
      <c r="D250" s="66" t="s">
        <v>91</v>
      </c>
      <c r="E250" s="45">
        <f>[2]Source!BZ91</f>
        <v>80</v>
      </c>
      <c r="F250" s="67"/>
      <c r="G250" s="56"/>
      <c r="H250" s="58">
        <f>SUM(R245:R249)</f>
        <v>607.48</v>
      </c>
      <c r="I250" s="68">
        <f>[2]Source!AT91</f>
        <v>80</v>
      </c>
      <c r="J250" s="58">
        <f>SUM(S245:S249)</f>
        <v>607.48</v>
      </c>
    </row>
    <row r="251" spans="1:21" ht="14.25">
      <c r="A251" s="64"/>
      <c r="B251" s="65"/>
      <c r="C251" s="65" t="s">
        <v>92</v>
      </c>
      <c r="D251" s="66" t="s">
        <v>91</v>
      </c>
      <c r="E251" s="45">
        <f>[2]Source!CA91</f>
        <v>60</v>
      </c>
      <c r="F251" s="67"/>
      <c r="G251" s="56"/>
      <c r="H251" s="58">
        <f>SUM(T245:T250)</f>
        <v>455.61</v>
      </c>
      <c r="I251" s="68">
        <f>[2]Source!AU91</f>
        <v>60</v>
      </c>
      <c r="J251" s="58">
        <f>SUM(U245:U250)</f>
        <v>455.61</v>
      </c>
    </row>
    <row r="252" spans="1:21" ht="14.25">
      <c r="A252" s="69"/>
      <c r="B252" s="70"/>
      <c r="C252" s="70" t="s">
        <v>93</v>
      </c>
      <c r="D252" s="71" t="s">
        <v>94</v>
      </c>
      <c r="E252" s="72">
        <f>[2]Source!AQ91</f>
        <v>58.9</v>
      </c>
      <c r="F252" s="73"/>
      <c r="G252" s="74" t="str">
        <f>[2]Source!DI91</f>
        <v>)*1,2</v>
      </c>
      <c r="H252" s="75">
        <f>[2]Source!U91</f>
        <v>70.679999999999993</v>
      </c>
      <c r="I252" s="76"/>
      <c r="J252" s="75"/>
    </row>
    <row r="253" spans="1:21" ht="15">
      <c r="C253" s="77" t="s">
        <v>95</v>
      </c>
      <c r="G253" s="263">
        <f>ROUND([2]Source!AC91*[2]Source!I91, 2)+ROUND([2]Source!AF91*[2]Source!I91, 2)+ROUND([2]Source!AD91*[2]Source!I91, 2)+SUM(H250:H251)</f>
        <v>3658.21</v>
      </c>
      <c r="H253" s="263"/>
      <c r="I253" s="263">
        <f>[2]Source!O91+SUM(J250:J251)</f>
        <v>3658.21</v>
      </c>
      <c r="J253" s="263"/>
      <c r="O253" s="79">
        <f>G253</f>
        <v>3658.21</v>
      </c>
      <c r="P253" s="79">
        <f>I253</f>
        <v>3658.21</v>
      </c>
    </row>
    <row r="254" spans="1:21" ht="125.25">
      <c r="A254" s="69" t="str">
        <f>[2]Source!E92</f>
        <v>59</v>
      </c>
      <c r="B254" s="70" t="str">
        <f>[2]Source!F92</f>
        <v>Цена поставщика</v>
      </c>
      <c r="C254" s="70" t="s">
        <v>239</v>
      </c>
      <c r="D254" s="71" t="str">
        <f>[2]Source!H92</f>
        <v>шт.</v>
      </c>
      <c r="E254" s="72">
        <f>[2]Source!I92</f>
        <v>1</v>
      </c>
      <c r="F254" s="73">
        <f>[2]Source!AL92</f>
        <v>202814.97</v>
      </c>
      <c r="G254" s="74" t="str">
        <f>[2]Source!DD92</f>
        <v/>
      </c>
      <c r="H254" s="75">
        <f>ROUND([2]Source!AC92*[2]Source!I92, 2)</f>
        <v>202814.97</v>
      </c>
      <c r="I254" s="76">
        <f>IF([2]Source!BC92&lt;&gt; 0, [2]Source!BC92, 1)</f>
        <v>1</v>
      </c>
      <c r="J254" s="75">
        <f>[2]Source!P92</f>
        <v>202814.97</v>
      </c>
      <c r="R254" s="47">
        <f>ROUND(([2]Source!FX92/100)*((ROUND([2]Source!AF92*[2]Source!I92, 2)+ROUND([2]Source!AE92*[2]Source!I92, 2))), 2)</f>
        <v>0</v>
      </c>
      <c r="S254" s="47">
        <f>[2]Source!X92</f>
        <v>0</v>
      </c>
      <c r="T254" s="47">
        <f>ROUND(([2]Source!FY92/100)*((ROUND([2]Source!AF92*[2]Source!I92, 2)+ROUND([2]Source!AE92*[2]Source!I92, 2))), 2)</f>
        <v>0</v>
      </c>
      <c r="U254" s="47">
        <f>[2]Source!Y92</f>
        <v>0</v>
      </c>
    </row>
    <row r="255" spans="1:21" ht="15">
      <c r="C255" s="77" t="s">
        <v>95</v>
      </c>
      <c r="G255" s="263">
        <f>ROUND([2]Source!AC92*[2]Source!I92, 2)+ROUND([2]Source!AF92*[2]Source!I92, 2)+ROUND([2]Source!AD92*[2]Source!I92, 2)</f>
        <v>202814.97</v>
      </c>
      <c r="H255" s="263"/>
      <c r="I255" s="263">
        <f>[2]Source!O92</f>
        <v>202814.97</v>
      </c>
      <c r="J255" s="263"/>
      <c r="O255" s="47">
        <f>G255</f>
        <v>202814.97</v>
      </c>
      <c r="P255" s="47">
        <f>I255</f>
        <v>202814.97</v>
      </c>
    </row>
    <row r="256" spans="1:21" ht="14.25">
      <c r="A256" s="64" t="str">
        <f>[2]Source!E94</f>
        <v>60</v>
      </c>
      <c r="B256" s="65" t="str">
        <f>[2]Source!F94</f>
        <v/>
      </c>
      <c r="C256" s="65" t="str">
        <f>[2]Source!G94</f>
        <v>Укомплектация шлюзов мебелью</v>
      </c>
      <c r="D256" s="66" t="str">
        <f>[2]Source!H94</f>
        <v>к-т.</v>
      </c>
      <c r="E256" s="45">
        <f>[2]Source!I94</f>
        <v>1</v>
      </c>
      <c r="F256" s="67"/>
      <c r="G256" s="56"/>
      <c r="H256" s="58"/>
      <c r="I256" s="68" t="str">
        <f>[2]Source!BO94</f>
        <v/>
      </c>
      <c r="J256" s="58"/>
      <c r="R256" s="47">
        <f>ROUND(([2]Source!FX94/100)*((ROUND([2]Source!AF94*[2]Source!I94, 2)+ROUND([2]Source!AE94*[2]Source!I94, 2))), 2)</f>
        <v>0</v>
      </c>
      <c r="S256" s="47">
        <f>[2]Source!X94</f>
        <v>0</v>
      </c>
      <c r="T256" s="47">
        <f>ROUND(([2]Source!FY94/100)*((ROUND([2]Source!AF94*[2]Source!I94, 2)+ROUND([2]Source!AE94*[2]Source!I94, 2))), 2)</f>
        <v>0</v>
      </c>
      <c r="U256" s="47">
        <f>[2]Source!Y94</f>
        <v>0</v>
      </c>
    </row>
    <row r="257" spans="1:34" ht="14.25">
      <c r="A257" s="69"/>
      <c r="B257" s="70"/>
      <c r="C257" s="70" t="s">
        <v>88</v>
      </c>
      <c r="D257" s="71"/>
      <c r="E257" s="72"/>
      <c r="F257" s="73">
        <f>[2]Source!AO94</f>
        <v>0</v>
      </c>
      <c r="G257" s="74" t="str">
        <f>[2]Source!DG94</f>
        <v>=2422,5</v>
      </c>
      <c r="H257" s="75">
        <f>ROUND([2]Source!AF94*[2]Source!I94, 2)</f>
        <v>2422.5</v>
      </c>
      <c r="I257" s="76">
        <f>IF([2]Source!BA94&lt;&gt; 0, [2]Source!BA94, 1)</f>
        <v>1</v>
      </c>
      <c r="J257" s="75">
        <f>[2]Source!S94</f>
        <v>2422.5</v>
      </c>
      <c r="Q257" s="47">
        <f>ROUND([2]Source!AF94*[2]Source!I94, 2)</f>
        <v>2422.5</v>
      </c>
    </row>
    <row r="258" spans="1:34" ht="15">
      <c r="C258" s="77" t="s">
        <v>95</v>
      </c>
      <c r="G258" s="263">
        <f>ROUND([2]Source!AC94*[2]Source!I94, 2)+ROUND([2]Source!AF94*[2]Source!I94, 2)+ROUND([2]Source!AD94*[2]Source!I94, 2)</f>
        <v>2422.5</v>
      </c>
      <c r="H258" s="263"/>
      <c r="I258" s="263">
        <f>[2]Source!O94</f>
        <v>2422.5</v>
      </c>
      <c r="J258" s="263"/>
      <c r="O258" s="47">
        <f>G258</f>
        <v>2422.5</v>
      </c>
      <c r="P258" s="47">
        <f>I258</f>
        <v>2422.5</v>
      </c>
    </row>
    <row r="259" spans="1:34" ht="139.5">
      <c r="A259" s="69" t="str">
        <f>[2]Source!E95</f>
        <v>61</v>
      </c>
      <c r="B259" s="70" t="str">
        <f>[2]Source!F95</f>
        <v>Цена поставщика</v>
      </c>
      <c r="C259" s="70" t="s">
        <v>240</v>
      </c>
      <c r="D259" s="71" t="str">
        <f>[2]Source!H95</f>
        <v>шт.</v>
      </c>
      <c r="E259" s="72">
        <f>[2]Source!I95</f>
        <v>1</v>
      </c>
      <c r="F259" s="73">
        <f>[2]Source!AL95</f>
        <v>18402.87</v>
      </c>
      <c r="G259" s="74" t="str">
        <f>[2]Source!DD95</f>
        <v/>
      </c>
      <c r="H259" s="75">
        <f>ROUND([2]Source!AC95*[2]Source!I95, 2)</f>
        <v>18402.87</v>
      </c>
      <c r="I259" s="76">
        <f>IF([2]Source!BC95&lt;&gt; 0, [2]Source!BC95, 1)</f>
        <v>1</v>
      </c>
      <c r="J259" s="75">
        <f>[2]Source!P95</f>
        <v>18402.87</v>
      </c>
      <c r="R259" s="47">
        <f>ROUND(([2]Source!FX95/100)*((ROUND([2]Source!AF95*[2]Source!I95, 2)+ROUND([2]Source!AE95*[2]Source!I95, 2))), 2)</f>
        <v>0</v>
      </c>
      <c r="S259" s="47">
        <f>[2]Source!X95</f>
        <v>0</v>
      </c>
      <c r="T259" s="47">
        <f>ROUND(([2]Source!FY95/100)*((ROUND([2]Source!AF95*[2]Source!I95, 2)+ROUND([2]Source!AE95*[2]Source!I95, 2))), 2)</f>
        <v>0</v>
      </c>
      <c r="U259" s="47">
        <f>[2]Source!Y95</f>
        <v>0</v>
      </c>
    </row>
    <row r="260" spans="1:34" ht="15">
      <c r="C260" s="77" t="s">
        <v>95</v>
      </c>
      <c r="G260" s="263">
        <f>ROUND([2]Source!AC95*[2]Source!I95, 2)+ROUND([2]Source!AF95*[2]Source!I95, 2)+ROUND([2]Source!AD95*[2]Source!I95, 2)</f>
        <v>18402.87</v>
      </c>
      <c r="H260" s="263"/>
      <c r="I260" s="263">
        <f>[2]Source!O95</f>
        <v>18402.87</v>
      </c>
      <c r="J260" s="263"/>
      <c r="O260" s="47">
        <f>G260</f>
        <v>18402.87</v>
      </c>
      <c r="P260" s="47">
        <f>I260</f>
        <v>18402.87</v>
      </c>
    </row>
    <row r="262" spans="1:34" ht="15">
      <c r="A262" s="261" t="str">
        <f>CONCATENATE("Итого по разделу: ",IF([2]Source!G97&lt;&gt;"Новый раздел", [2]Source!G97, ""))</f>
        <v>Итого по разделу: Оснащение шлюзов, подсобных и технологических помещений</v>
      </c>
      <c r="B262" s="261"/>
      <c r="C262" s="261"/>
      <c r="D262" s="261"/>
      <c r="E262" s="261"/>
      <c r="F262" s="261"/>
      <c r="G262" s="263">
        <f>SUM(O35:O261)</f>
        <v>2115495.89</v>
      </c>
      <c r="H262" s="263"/>
      <c r="I262" s="263">
        <f>SUM(P35:P261)</f>
        <v>2115495.89</v>
      </c>
      <c r="J262" s="263"/>
      <c r="AF262" s="85" t="str">
        <f>CONCATENATE("Итого по разделу: ",IF([2]Source!G97&lt;&gt;"Новый раздел", [2]Source!G97, ""))</f>
        <v>Итого по разделу: Оснащение шлюзов, подсобных и технологических помещений</v>
      </c>
    </row>
    <row r="266" spans="1:34" ht="15">
      <c r="A266" s="261" t="str">
        <f>CONCATENATE("Итого по локальной смете: ",IF([2]Source!G123&lt;&gt;"Новая локальная смета", [2]Source!G123, ""))</f>
        <v>Итого по локальной смете: Монтаж чистых помещений</v>
      </c>
      <c r="B266" s="261"/>
      <c r="C266" s="261"/>
      <c r="D266" s="261"/>
      <c r="E266" s="261"/>
      <c r="F266" s="261"/>
      <c r="G266" s="263">
        <f>SUM(O33:O265)</f>
        <v>2115495.89</v>
      </c>
      <c r="H266" s="263"/>
      <c r="I266" s="263">
        <f>SUM(P33:P265)</f>
        <v>2115495.89</v>
      </c>
      <c r="J266" s="263"/>
      <c r="AF266" s="85" t="str">
        <f>CONCATENATE("Итого по локальной смете: ",IF([2]Source!G123&lt;&gt;"Новая локальная смета", [2]Source!G123, ""))</f>
        <v>Итого по локальной смете: Монтаж чистых помещений</v>
      </c>
    </row>
    <row r="270" spans="1:34" ht="15">
      <c r="A270" s="261" t="str">
        <f>CONCATENATE("Итого по смете: ",IF([2]Source!G149&lt;&gt;"Новый объект", [2]Source!G149, ""))</f>
        <v>Итого по смете: ТХ оснащение_16.05.2017</v>
      </c>
      <c r="B270" s="261"/>
      <c r="C270" s="261"/>
      <c r="D270" s="261"/>
      <c r="E270" s="261"/>
      <c r="F270" s="261"/>
      <c r="G270" s="263">
        <f>SUM(O1:O269)</f>
        <v>2115495.89</v>
      </c>
      <c r="H270" s="263"/>
      <c r="I270" s="263">
        <f>SUM(P1:P269)</f>
        <v>2115495.89</v>
      </c>
      <c r="J270" s="263"/>
      <c r="AF270" s="85" t="str">
        <f>CONCATENATE("Итого по смете: ",IF([2]Source!G149&lt;&gt;"Новый объект", [2]Source!G149, ""))</f>
        <v>Итого по смете: ТХ оснащение_16.05.2017</v>
      </c>
    </row>
    <row r="272" spans="1:34" ht="14.25">
      <c r="C272" s="260" t="str">
        <f>[2]Source!H158</f>
        <v>Стоимость оборудования (всего)</v>
      </c>
      <c r="D272" s="260"/>
      <c r="E272" s="260"/>
      <c r="F272" s="260"/>
      <c r="G272" s="260"/>
      <c r="H272" s="260"/>
      <c r="I272" s="262">
        <f>IF([2]Source!F158=0, "", [2]Source!F158)</f>
        <v>1982709.77</v>
      </c>
      <c r="J272" s="262"/>
      <c r="AH272" s="84" t="s">
        <v>148</v>
      </c>
    </row>
    <row r="273" spans="1:34" ht="14.25">
      <c r="C273" s="260" t="str">
        <f>[2]Source!H164</f>
        <v>Строительные работы с НР и СП</v>
      </c>
      <c r="D273" s="260"/>
      <c r="E273" s="260"/>
      <c r="F273" s="260"/>
      <c r="G273" s="260"/>
      <c r="H273" s="260"/>
      <c r="I273" s="262" t="str">
        <f>IF([2]Source!F164=0, "", [2]Source!F164)</f>
        <v/>
      </c>
      <c r="J273" s="262"/>
      <c r="AH273" s="84" t="s">
        <v>149</v>
      </c>
    </row>
    <row r="274" spans="1:34" ht="14.25">
      <c r="C274" s="260" t="str">
        <f>[2]Source!H165</f>
        <v>Монтажные работы с НР и СП</v>
      </c>
      <c r="D274" s="260"/>
      <c r="E274" s="260"/>
      <c r="F274" s="260"/>
      <c r="G274" s="260"/>
      <c r="H274" s="260"/>
      <c r="I274" s="262">
        <f>IF([2]Source!F165=0, "", [2]Source!F165)</f>
        <v>67378.62</v>
      </c>
      <c r="J274" s="262"/>
      <c r="AH274" s="84" t="s">
        <v>150</v>
      </c>
    </row>
    <row r="275" spans="1:34" ht="14.25">
      <c r="C275" s="260" t="str">
        <f>[2]Source!H166</f>
        <v>Прочие работы с НР и СП</v>
      </c>
      <c r="D275" s="260"/>
      <c r="E275" s="260"/>
      <c r="F275" s="260"/>
      <c r="G275" s="260"/>
      <c r="H275" s="260"/>
      <c r="I275" s="262">
        <f>IF([2]Source!F166=0, "", [2]Source!F166)</f>
        <v>65407.5</v>
      </c>
      <c r="J275" s="262"/>
      <c r="AH275" s="84" t="s">
        <v>151</v>
      </c>
    </row>
    <row r="276" spans="1:34" ht="14.25">
      <c r="C276" s="260" t="str">
        <f>[2]Source!H173</f>
        <v>Всего с НР и СП</v>
      </c>
      <c r="D276" s="260"/>
      <c r="E276" s="260"/>
      <c r="F276" s="260"/>
      <c r="G276" s="260"/>
      <c r="H276" s="260"/>
      <c r="I276" s="262">
        <f>IF([2]Source!F173=0, "", [2]Source!F173)</f>
        <v>2115495.89</v>
      </c>
      <c r="J276" s="262"/>
      <c r="AH276" s="84" t="s">
        <v>152</v>
      </c>
    </row>
    <row r="279" spans="1:34" ht="14.25">
      <c r="A279" s="258" t="s">
        <v>153</v>
      </c>
      <c r="B279" s="258"/>
      <c r="C279" s="87" t="str">
        <f>IF([2]Source!AC12&lt;&gt;"", [2]Source!AC12," ")</f>
        <v/>
      </c>
      <c r="D279" s="87"/>
      <c r="E279" s="87"/>
      <c r="F279" s="87"/>
      <c r="G279" s="87"/>
      <c r="H279" s="49" t="str">
        <f>IF([2]Source!AB12&lt;&gt;"", [2]Source!AB12," ")</f>
        <v/>
      </c>
      <c r="I279" s="49"/>
      <c r="J279" s="49"/>
    </row>
    <row r="280" spans="1:34" ht="14.25">
      <c r="A280" s="49"/>
      <c r="B280" s="49"/>
      <c r="C280" s="259" t="s">
        <v>62</v>
      </c>
      <c r="D280" s="259"/>
      <c r="E280" s="259"/>
      <c r="F280" s="259"/>
      <c r="G280" s="259"/>
      <c r="H280" s="49"/>
      <c r="I280" s="49"/>
      <c r="J280" s="49"/>
    </row>
    <row r="281" spans="1:34" ht="14.25">
      <c r="A281" s="49"/>
      <c r="B281" s="49"/>
      <c r="C281" s="49"/>
      <c r="D281" s="49"/>
      <c r="E281" s="49"/>
      <c r="F281" s="49"/>
      <c r="G281" s="49"/>
      <c r="H281" s="49"/>
      <c r="I281" s="49"/>
      <c r="J281" s="49"/>
    </row>
    <row r="282" spans="1:34" ht="14.25">
      <c r="A282" s="258" t="s">
        <v>154</v>
      </c>
      <c r="B282" s="258"/>
      <c r="C282" s="87" t="str">
        <f>IF([2]Source!AE12&lt;&gt;"", [2]Source!AE12," ")</f>
        <v/>
      </c>
      <c r="D282" s="87"/>
      <c r="E282" s="87"/>
      <c r="F282" s="87"/>
      <c r="G282" s="87"/>
      <c r="H282" s="49" t="str">
        <f>IF([2]Source!AD12&lt;&gt;"", [2]Source!AD12," ")</f>
        <v/>
      </c>
      <c r="I282" s="49"/>
      <c r="J282" s="49"/>
    </row>
    <row r="283" spans="1:34" ht="14.25">
      <c r="A283" s="49"/>
      <c r="B283" s="49"/>
      <c r="C283" s="259" t="s">
        <v>62</v>
      </c>
      <c r="D283" s="259"/>
      <c r="E283" s="259"/>
      <c r="F283" s="259"/>
      <c r="G283" s="259"/>
      <c r="H283" s="49"/>
      <c r="I283" s="49"/>
      <c r="J283" s="49"/>
    </row>
  </sheetData>
  <mergeCells count="166">
    <mergeCell ref="B3:E3"/>
    <mergeCell ref="G3:J3"/>
    <mergeCell ref="B4:E4"/>
    <mergeCell ref="G4:J4"/>
    <mergeCell ref="B6:E6"/>
    <mergeCell ref="G6:J6"/>
    <mergeCell ref="A16:J16"/>
    <mergeCell ref="A18:J18"/>
    <mergeCell ref="A19:J19"/>
    <mergeCell ref="A21:J21"/>
    <mergeCell ref="E25:G25"/>
    <mergeCell ref="E26:G26"/>
    <mergeCell ref="B7:E7"/>
    <mergeCell ref="G7:J7"/>
    <mergeCell ref="A10:J10"/>
    <mergeCell ref="A11:J11"/>
    <mergeCell ref="A13:J13"/>
    <mergeCell ref="A14:J14"/>
    <mergeCell ref="G42:H42"/>
    <mergeCell ref="I42:J42"/>
    <mergeCell ref="G44:H44"/>
    <mergeCell ref="I44:J44"/>
    <mergeCell ref="G46:H46"/>
    <mergeCell ref="I46:J46"/>
    <mergeCell ref="E27:G27"/>
    <mergeCell ref="A33:J33"/>
    <mergeCell ref="A35:J35"/>
    <mergeCell ref="G38:H38"/>
    <mergeCell ref="I38:J38"/>
    <mergeCell ref="G40:H40"/>
    <mergeCell ref="I40:J40"/>
    <mergeCell ref="G54:H54"/>
    <mergeCell ref="I54:J54"/>
    <mergeCell ref="G56:H56"/>
    <mergeCell ref="I56:J56"/>
    <mergeCell ref="G59:H59"/>
    <mergeCell ref="I59:J59"/>
    <mergeCell ref="G48:H48"/>
    <mergeCell ref="I48:J48"/>
    <mergeCell ref="G50:H50"/>
    <mergeCell ref="I50:J50"/>
    <mergeCell ref="G52:H52"/>
    <mergeCell ref="I52:J52"/>
    <mergeCell ref="G68:H68"/>
    <mergeCell ref="I68:J68"/>
    <mergeCell ref="G70:H70"/>
    <mergeCell ref="I70:J70"/>
    <mergeCell ref="G73:H73"/>
    <mergeCell ref="I73:J73"/>
    <mergeCell ref="G61:H61"/>
    <mergeCell ref="I61:J61"/>
    <mergeCell ref="G63:H63"/>
    <mergeCell ref="I63:J63"/>
    <mergeCell ref="G65:H65"/>
    <mergeCell ref="I65:J65"/>
    <mergeCell ref="G81:H81"/>
    <mergeCell ref="I81:J81"/>
    <mergeCell ref="G90:H90"/>
    <mergeCell ref="I90:J90"/>
    <mergeCell ref="G92:H92"/>
    <mergeCell ref="I92:J92"/>
    <mergeCell ref="G75:H75"/>
    <mergeCell ref="I75:J75"/>
    <mergeCell ref="G77:H77"/>
    <mergeCell ref="I77:J77"/>
    <mergeCell ref="G79:H79"/>
    <mergeCell ref="I79:J79"/>
    <mergeCell ref="G112:H112"/>
    <mergeCell ref="I112:J112"/>
    <mergeCell ref="G121:H121"/>
    <mergeCell ref="I121:J121"/>
    <mergeCell ref="G123:H123"/>
    <mergeCell ref="I123:J123"/>
    <mergeCell ref="G101:H101"/>
    <mergeCell ref="I101:J101"/>
    <mergeCell ref="G103:H103"/>
    <mergeCell ref="I103:J103"/>
    <mergeCell ref="G110:H110"/>
    <mergeCell ref="I110:J110"/>
    <mergeCell ref="G145:H145"/>
    <mergeCell ref="I145:J145"/>
    <mergeCell ref="G147:H147"/>
    <mergeCell ref="I147:J147"/>
    <mergeCell ref="G149:H149"/>
    <mergeCell ref="I149:J149"/>
    <mergeCell ref="G125:H125"/>
    <mergeCell ref="I125:J125"/>
    <mergeCell ref="G134:H134"/>
    <mergeCell ref="I134:J134"/>
    <mergeCell ref="G136:H136"/>
    <mergeCell ref="I136:J136"/>
    <mergeCell ref="G171:H171"/>
    <mergeCell ref="I171:J171"/>
    <mergeCell ref="G174:H174"/>
    <mergeCell ref="I174:J174"/>
    <mergeCell ref="G176:H176"/>
    <mergeCell ref="I176:J176"/>
    <mergeCell ref="G158:H158"/>
    <mergeCell ref="I158:J158"/>
    <mergeCell ref="G160:H160"/>
    <mergeCell ref="I160:J160"/>
    <mergeCell ref="G169:H169"/>
    <mergeCell ref="I169:J169"/>
    <mergeCell ref="G184:H184"/>
    <mergeCell ref="I184:J184"/>
    <mergeCell ref="G193:H193"/>
    <mergeCell ref="I193:J193"/>
    <mergeCell ref="G195:H195"/>
    <mergeCell ref="I195:J195"/>
    <mergeCell ref="G178:H178"/>
    <mergeCell ref="I178:J178"/>
    <mergeCell ref="G180:H180"/>
    <mergeCell ref="I180:J180"/>
    <mergeCell ref="G182:H182"/>
    <mergeCell ref="I182:J182"/>
    <mergeCell ref="G217:H217"/>
    <mergeCell ref="I217:J217"/>
    <mergeCell ref="G226:H226"/>
    <mergeCell ref="I226:J226"/>
    <mergeCell ref="G228:H228"/>
    <mergeCell ref="I228:J228"/>
    <mergeCell ref="G204:H204"/>
    <mergeCell ref="I204:J204"/>
    <mergeCell ref="G206:H206"/>
    <mergeCell ref="I206:J206"/>
    <mergeCell ref="G215:H215"/>
    <mergeCell ref="I215:J215"/>
    <mergeCell ref="G244:H244"/>
    <mergeCell ref="I244:J244"/>
    <mergeCell ref="G253:H253"/>
    <mergeCell ref="I253:J253"/>
    <mergeCell ref="G255:H255"/>
    <mergeCell ref="I255:J255"/>
    <mergeCell ref="G237:H237"/>
    <mergeCell ref="I237:J237"/>
    <mergeCell ref="G239:H239"/>
    <mergeCell ref="I239:J239"/>
    <mergeCell ref="G242:H242"/>
    <mergeCell ref="I242:J242"/>
    <mergeCell ref="A266:F266"/>
    <mergeCell ref="G266:H266"/>
    <mergeCell ref="I266:J266"/>
    <mergeCell ref="A270:F270"/>
    <mergeCell ref="G270:H270"/>
    <mergeCell ref="I270:J270"/>
    <mergeCell ref="G258:H258"/>
    <mergeCell ref="I258:J258"/>
    <mergeCell ref="G260:H260"/>
    <mergeCell ref="I260:J260"/>
    <mergeCell ref="A262:F262"/>
    <mergeCell ref="G262:H262"/>
    <mergeCell ref="I262:J262"/>
    <mergeCell ref="A282:B282"/>
    <mergeCell ref="C283:G283"/>
    <mergeCell ref="C275:H275"/>
    <mergeCell ref="I275:J275"/>
    <mergeCell ref="C276:H276"/>
    <mergeCell ref="I276:J276"/>
    <mergeCell ref="A279:B279"/>
    <mergeCell ref="C280:G280"/>
    <mergeCell ref="C272:H272"/>
    <mergeCell ref="I272:J272"/>
    <mergeCell ref="C273:H273"/>
    <mergeCell ref="I273:J273"/>
    <mergeCell ref="C274:H274"/>
    <mergeCell ref="I274:J274"/>
  </mergeCells>
  <pageMargins left="0.4" right="0.2" top="0.2" bottom="0.4" header="0.2" footer="0.2"/>
  <pageSetup paperSize="9" scale="65" orientation="portrait" r:id="rId1"/>
  <headerFooter>
    <oddHeader>&amp;L&amp;8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H508"/>
  <sheetViews>
    <sheetView workbookViewId="0">
      <selection activeCell="A502" sqref="A12:XFD502"/>
    </sheetView>
  </sheetViews>
  <sheetFormatPr defaultRowHeight="12.75"/>
  <cols>
    <col min="1" max="1" width="5.7109375" style="1" customWidth="1"/>
    <col min="2" max="2" width="11.7109375" style="1" customWidth="1"/>
    <col min="3" max="3" width="40.7109375" style="1" customWidth="1"/>
    <col min="4" max="5" width="11.7109375" style="1" customWidth="1"/>
    <col min="6" max="10" width="12.7109375" style="1" customWidth="1"/>
    <col min="11" max="14" width="9.140625" style="1"/>
    <col min="15" max="30" width="0" style="1" hidden="1" customWidth="1"/>
    <col min="31" max="31" width="141.7109375" style="1" hidden="1" customWidth="1"/>
    <col min="32" max="32" width="93.7109375" style="1" hidden="1" customWidth="1"/>
    <col min="33" max="33" width="0" style="1" hidden="1" customWidth="1"/>
    <col min="34" max="34" width="101.7109375" style="1" hidden="1" customWidth="1"/>
    <col min="35" max="36" width="0" style="1" hidden="1" customWidth="1"/>
    <col min="37" max="256" width="9.140625" style="1"/>
    <col min="257" max="257" width="5.7109375" style="1" customWidth="1"/>
    <col min="258" max="258" width="11.7109375" style="1" customWidth="1"/>
    <col min="259" max="259" width="40.7109375" style="1" customWidth="1"/>
    <col min="260" max="261" width="11.7109375" style="1" customWidth="1"/>
    <col min="262" max="266" width="12.7109375" style="1" customWidth="1"/>
    <col min="267" max="270" width="9.140625" style="1"/>
    <col min="271" max="292" width="0" style="1" hidden="1" customWidth="1"/>
    <col min="293" max="512" width="9.140625" style="1"/>
    <col min="513" max="513" width="5.7109375" style="1" customWidth="1"/>
    <col min="514" max="514" width="11.7109375" style="1" customWidth="1"/>
    <col min="515" max="515" width="40.7109375" style="1" customWidth="1"/>
    <col min="516" max="517" width="11.7109375" style="1" customWidth="1"/>
    <col min="518" max="522" width="12.7109375" style="1" customWidth="1"/>
    <col min="523" max="526" width="9.140625" style="1"/>
    <col min="527" max="548" width="0" style="1" hidden="1" customWidth="1"/>
    <col min="549" max="768" width="9.140625" style="1"/>
    <col min="769" max="769" width="5.7109375" style="1" customWidth="1"/>
    <col min="770" max="770" width="11.7109375" style="1" customWidth="1"/>
    <col min="771" max="771" width="40.7109375" style="1" customWidth="1"/>
    <col min="772" max="773" width="11.7109375" style="1" customWidth="1"/>
    <col min="774" max="778" width="12.7109375" style="1" customWidth="1"/>
    <col min="779" max="782" width="9.140625" style="1"/>
    <col min="783" max="804" width="0" style="1" hidden="1" customWidth="1"/>
    <col min="805" max="1024" width="9.140625" style="1"/>
    <col min="1025" max="1025" width="5.7109375" style="1" customWidth="1"/>
    <col min="1026" max="1026" width="11.7109375" style="1" customWidth="1"/>
    <col min="1027" max="1027" width="40.7109375" style="1" customWidth="1"/>
    <col min="1028" max="1029" width="11.7109375" style="1" customWidth="1"/>
    <col min="1030" max="1034" width="12.7109375" style="1" customWidth="1"/>
    <col min="1035" max="1038" width="9.140625" style="1"/>
    <col min="1039" max="1060" width="0" style="1" hidden="1" customWidth="1"/>
    <col min="1061" max="1280" width="9.140625" style="1"/>
    <col min="1281" max="1281" width="5.7109375" style="1" customWidth="1"/>
    <col min="1282" max="1282" width="11.7109375" style="1" customWidth="1"/>
    <col min="1283" max="1283" width="40.7109375" style="1" customWidth="1"/>
    <col min="1284" max="1285" width="11.7109375" style="1" customWidth="1"/>
    <col min="1286" max="1290" width="12.7109375" style="1" customWidth="1"/>
    <col min="1291" max="1294" width="9.140625" style="1"/>
    <col min="1295" max="1316" width="0" style="1" hidden="1" customWidth="1"/>
    <col min="1317" max="1536" width="9.140625" style="1"/>
    <col min="1537" max="1537" width="5.7109375" style="1" customWidth="1"/>
    <col min="1538" max="1538" width="11.7109375" style="1" customWidth="1"/>
    <col min="1539" max="1539" width="40.7109375" style="1" customWidth="1"/>
    <col min="1540" max="1541" width="11.7109375" style="1" customWidth="1"/>
    <col min="1542" max="1546" width="12.7109375" style="1" customWidth="1"/>
    <col min="1547" max="1550" width="9.140625" style="1"/>
    <col min="1551" max="1572" width="0" style="1" hidden="1" customWidth="1"/>
    <col min="1573" max="1792" width="9.140625" style="1"/>
    <col min="1793" max="1793" width="5.7109375" style="1" customWidth="1"/>
    <col min="1794" max="1794" width="11.7109375" style="1" customWidth="1"/>
    <col min="1795" max="1795" width="40.7109375" style="1" customWidth="1"/>
    <col min="1796" max="1797" width="11.7109375" style="1" customWidth="1"/>
    <col min="1798" max="1802" width="12.7109375" style="1" customWidth="1"/>
    <col min="1803" max="1806" width="9.140625" style="1"/>
    <col min="1807" max="1828" width="0" style="1" hidden="1" customWidth="1"/>
    <col min="1829" max="2048" width="9.140625" style="1"/>
    <col min="2049" max="2049" width="5.7109375" style="1" customWidth="1"/>
    <col min="2050" max="2050" width="11.7109375" style="1" customWidth="1"/>
    <col min="2051" max="2051" width="40.7109375" style="1" customWidth="1"/>
    <col min="2052" max="2053" width="11.7109375" style="1" customWidth="1"/>
    <col min="2054" max="2058" width="12.7109375" style="1" customWidth="1"/>
    <col min="2059" max="2062" width="9.140625" style="1"/>
    <col min="2063" max="2084" width="0" style="1" hidden="1" customWidth="1"/>
    <col min="2085" max="2304" width="9.140625" style="1"/>
    <col min="2305" max="2305" width="5.7109375" style="1" customWidth="1"/>
    <col min="2306" max="2306" width="11.7109375" style="1" customWidth="1"/>
    <col min="2307" max="2307" width="40.7109375" style="1" customWidth="1"/>
    <col min="2308" max="2309" width="11.7109375" style="1" customWidth="1"/>
    <col min="2310" max="2314" width="12.7109375" style="1" customWidth="1"/>
    <col min="2315" max="2318" width="9.140625" style="1"/>
    <col min="2319" max="2340" width="0" style="1" hidden="1" customWidth="1"/>
    <col min="2341" max="2560" width="9.140625" style="1"/>
    <col min="2561" max="2561" width="5.7109375" style="1" customWidth="1"/>
    <col min="2562" max="2562" width="11.7109375" style="1" customWidth="1"/>
    <col min="2563" max="2563" width="40.7109375" style="1" customWidth="1"/>
    <col min="2564" max="2565" width="11.7109375" style="1" customWidth="1"/>
    <col min="2566" max="2570" width="12.7109375" style="1" customWidth="1"/>
    <col min="2571" max="2574" width="9.140625" style="1"/>
    <col min="2575" max="2596" width="0" style="1" hidden="1" customWidth="1"/>
    <col min="2597" max="2816" width="9.140625" style="1"/>
    <col min="2817" max="2817" width="5.7109375" style="1" customWidth="1"/>
    <col min="2818" max="2818" width="11.7109375" style="1" customWidth="1"/>
    <col min="2819" max="2819" width="40.7109375" style="1" customWidth="1"/>
    <col min="2820" max="2821" width="11.7109375" style="1" customWidth="1"/>
    <col min="2822" max="2826" width="12.7109375" style="1" customWidth="1"/>
    <col min="2827" max="2830" width="9.140625" style="1"/>
    <col min="2831" max="2852" width="0" style="1" hidden="1" customWidth="1"/>
    <col min="2853" max="3072" width="9.140625" style="1"/>
    <col min="3073" max="3073" width="5.7109375" style="1" customWidth="1"/>
    <col min="3074" max="3074" width="11.7109375" style="1" customWidth="1"/>
    <col min="3075" max="3075" width="40.7109375" style="1" customWidth="1"/>
    <col min="3076" max="3077" width="11.7109375" style="1" customWidth="1"/>
    <col min="3078" max="3082" width="12.7109375" style="1" customWidth="1"/>
    <col min="3083" max="3086" width="9.140625" style="1"/>
    <col min="3087" max="3108" width="0" style="1" hidden="1" customWidth="1"/>
    <col min="3109" max="3328" width="9.140625" style="1"/>
    <col min="3329" max="3329" width="5.7109375" style="1" customWidth="1"/>
    <col min="3330" max="3330" width="11.7109375" style="1" customWidth="1"/>
    <col min="3331" max="3331" width="40.7109375" style="1" customWidth="1"/>
    <col min="3332" max="3333" width="11.7109375" style="1" customWidth="1"/>
    <col min="3334" max="3338" width="12.7109375" style="1" customWidth="1"/>
    <col min="3339" max="3342" width="9.140625" style="1"/>
    <col min="3343" max="3364" width="0" style="1" hidden="1" customWidth="1"/>
    <col min="3365" max="3584" width="9.140625" style="1"/>
    <col min="3585" max="3585" width="5.7109375" style="1" customWidth="1"/>
    <col min="3586" max="3586" width="11.7109375" style="1" customWidth="1"/>
    <col min="3587" max="3587" width="40.7109375" style="1" customWidth="1"/>
    <col min="3588" max="3589" width="11.7109375" style="1" customWidth="1"/>
    <col min="3590" max="3594" width="12.7109375" style="1" customWidth="1"/>
    <col min="3595" max="3598" width="9.140625" style="1"/>
    <col min="3599" max="3620" width="0" style="1" hidden="1" customWidth="1"/>
    <col min="3621" max="3840" width="9.140625" style="1"/>
    <col min="3841" max="3841" width="5.7109375" style="1" customWidth="1"/>
    <col min="3842" max="3842" width="11.7109375" style="1" customWidth="1"/>
    <col min="3843" max="3843" width="40.7109375" style="1" customWidth="1"/>
    <col min="3844" max="3845" width="11.7109375" style="1" customWidth="1"/>
    <col min="3846" max="3850" width="12.7109375" style="1" customWidth="1"/>
    <col min="3851" max="3854" width="9.140625" style="1"/>
    <col min="3855" max="3876" width="0" style="1" hidden="1" customWidth="1"/>
    <col min="3877" max="4096" width="9.140625" style="1"/>
    <col min="4097" max="4097" width="5.7109375" style="1" customWidth="1"/>
    <col min="4098" max="4098" width="11.7109375" style="1" customWidth="1"/>
    <col min="4099" max="4099" width="40.7109375" style="1" customWidth="1"/>
    <col min="4100" max="4101" width="11.7109375" style="1" customWidth="1"/>
    <col min="4102" max="4106" width="12.7109375" style="1" customWidth="1"/>
    <col min="4107" max="4110" width="9.140625" style="1"/>
    <col min="4111" max="4132" width="0" style="1" hidden="1" customWidth="1"/>
    <col min="4133" max="4352" width="9.140625" style="1"/>
    <col min="4353" max="4353" width="5.7109375" style="1" customWidth="1"/>
    <col min="4354" max="4354" width="11.7109375" style="1" customWidth="1"/>
    <col min="4355" max="4355" width="40.7109375" style="1" customWidth="1"/>
    <col min="4356" max="4357" width="11.7109375" style="1" customWidth="1"/>
    <col min="4358" max="4362" width="12.7109375" style="1" customWidth="1"/>
    <col min="4363" max="4366" width="9.140625" style="1"/>
    <col min="4367" max="4388" width="0" style="1" hidden="1" customWidth="1"/>
    <col min="4389" max="4608" width="9.140625" style="1"/>
    <col min="4609" max="4609" width="5.7109375" style="1" customWidth="1"/>
    <col min="4610" max="4610" width="11.7109375" style="1" customWidth="1"/>
    <col min="4611" max="4611" width="40.7109375" style="1" customWidth="1"/>
    <col min="4612" max="4613" width="11.7109375" style="1" customWidth="1"/>
    <col min="4614" max="4618" width="12.7109375" style="1" customWidth="1"/>
    <col min="4619" max="4622" width="9.140625" style="1"/>
    <col min="4623" max="4644" width="0" style="1" hidden="1" customWidth="1"/>
    <col min="4645" max="4864" width="9.140625" style="1"/>
    <col min="4865" max="4865" width="5.7109375" style="1" customWidth="1"/>
    <col min="4866" max="4866" width="11.7109375" style="1" customWidth="1"/>
    <col min="4867" max="4867" width="40.7109375" style="1" customWidth="1"/>
    <col min="4868" max="4869" width="11.7109375" style="1" customWidth="1"/>
    <col min="4870" max="4874" width="12.7109375" style="1" customWidth="1"/>
    <col min="4875" max="4878" width="9.140625" style="1"/>
    <col min="4879" max="4900" width="0" style="1" hidden="1" customWidth="1"/>
    <col min="4901" max="5120" width="9.140625" style="1"/>
    <col min="5121" max="5121" width="5.7109375" style="1" customWidth="1"/>
    <col min="5122" max="5122" width="11.7109375" style="1" customWidth="1"/>
    <col min="5123" max="5123" width="40.7109375" style="1" customWidth="1"/>
    <col min="5124" max="5125" width="11.7109375" style="1" customWidth="1"/>
    <col min="5126" max="5130" width="12.7109375" style="1" customWidth="1"/>
    <col min="5131" max="5134" width="9.140625" style="1"/>
    <col min="5135" max="5156" width="0" style="1" hidden="1" customWidth="1"/>
    <col min="5157" max="5376" width="9.140625" style="1"/>
    <col min="5377" max="5377" width="5.7109375" style="1" customWidth="1"/>
    <col min="5378" max="5378" width="11.7109375" style="1" customWidth="1"/>
    <col min="5379" max="5379" width="40.7109375" style="1" customWidth="1"/>
    <col min="5380" max="5381" width="11.7109375" style="1" customWidth="1"/>
    <col min="5382" max="5386" width="12.7109375" style="1" customWidth="1"/>
    <col min="5387" max="5390" width="9.140625" style="1"/>
    <col min="5391" max="5412" width="0" style="1" hidden="1" customWidth="1"/>
    <col min="5413" max="5632" width="9.140625" style="1"/>
    <col min="5633" max="5633" width="5.7109375" style="1" customWidth="1"/>
    <col min="5634" max="5634" width="11.7109375" style="1" customWidth="1"/>
    <col min="5635" max="5635" width="40.7109375" style="1" customWidth="1"/>
    <col min="5636" max="5637" width="11.7109375" style="1" customWidth="1"/>
    <col min="5638" max="5642" width="12.7109375" style="1" customWidth="1"/>
    <col min="5643" max="5646" width="9.140625" style="1"/>
    <col min="5647" max="5668" width="0" style="1" hidden="1" customWidth="1"/>
    <col min="5669" max="5888" width="9.140625" style="1"/>
    <col min="5889" max="5889" width="5.7109375" style="1" customWidth="1"/>
    <col min="5890" max="5890" width="11.7109375" style="1" customWidth="1"/>
    <col min="5891" max="5891" width="40.7109375" style="1" customWidth="1"/>
    <col min="5892" max="5893" width="11.7109375" style="1" customWidth="1"/>
    <col min="5894" max="5898" width="12.7109375" style="1" customWidth="1"/>
    <col min="5899" max="5902" width="9.140625" style="1"/>
    <col min="5903" max="5924" width="0" style="1" hidden="1" customWidth="1"/>
    <col min="5925" max="6144" width="9.140625" style="1"/>
    <col min="6145" max="6145" width="5.7109375" style="1" customWidth="1"/>
    <col min="6146" max="6146" width="11.7109375" style="1" customWidth="1"/>
    <col min="6147" max="6147" width="40.7109375" style="1" customWidth="1"/>
    <col min="6148" max="6149" width="11.7109375" style="1" customWidth="1"/>
    <col min="6150" max="6154" width="12.7109375" style="1" customWidth="1"/>
    <col min="6155" max="6158" width="9.140625" style="1"/>
    <col min="6159" max="6180" width="0" style="1" hidden="1" customWidth="1"/>
    <col min="6181" max="6400" width="9.140625" style="1"/>
    <col min="6401" max="6401" width="5.7109375" style="1" customWidth="1"/>
    <col min="6402" max="6402" width="11.7109375" style="1" customWidth="1"/>
    <col min="6403" max="6403" width="40.7109375" style="1" customWidth="1"/>
    <col min="6404" max="6405" width="11.7109375" style="1" customWidth="1"/>
    <col min="6406" max="6410" width="12.7109375" style="1" customWidth="1"/>
    <col min="6411" max="6414" width="9.140625" style="1"/>
    <col min="6415" max="6436" width="0" style="1" hidden="1" customWidth="1"/>
    <col min="6437" max="6656" width="9.140625" style="1"/>
    <col min="6657" max="6657" width="5.7109375" style="1" customWidth="1"/>
    <col min="6658" max="6658" width="11.7109375" style="1" customWidth="1"/>
    <col min="6659" max="6659" width="40.7109375" style="1" customWidth="1"/>
    <col min="6660" max="6661" width="11.7109375" style="1" customWidth="1"/>
    <col min="6662" max="6666" width="12.7109375" style="1" customWidth="1"/>
    <col min="6667" max="6670" width="9.140625" style="1"/>
    <col min="6671" max="6692" width="0" style="1" hidden="1" customWidth="1"/>
    <col min="6693" max="6912" width="9.140625" style="1"/>
    <col min="6913" max="6913" width="5.7109375" style="1" customWidth="1"/>
    <col min="6914" max="6914" width="11.7109375" style="1" customWidth="1"/>
    <col min="6915" max="6915" width="40.7109375" style="1" customWidth="1"/>
    <col min="6916" max="6917" width="11.7109375" style="1" customWidth="1"/>
    <col min="6918" max="6922" width="12.7109375" style="1" customWidth="1"/>
    <col min="6923" max="6926" width="9.140625" style="1"/>
    <col min="6927" max="6948" width="0" style="1" hidden="1" customWidth="1"/>
    <col min="6949" max="7168" width="9.140625" style="1"/>
    <col min="7169" max="7169" width="5.7109375" style="1" customWidth="1"/>
    <col min="7170" max="7170" width="11.7109375" style="1" customWidth="1"/>
    <col min="7171" max="7171" width="40.7109375" style="1" customWidth="1"/>
    <col min="7172" max="7173" width="11.7109375" style="1" customWidth="1"/>
    <col min="7174" max="7178" width="12.7109375" style="1" customWidth="1"/>
    <col min="7179" max="7182" width="9.140625" style="1"/>
    <col min="7183" max="7204" width="0" style="1" hidden="1" customWidth="1"/>
    <col min="7205" max="7424" width="9.140625" style="1"/>
    <col min="7425" max="7425" width="5.7109375" style="1" customWidth="1"/>
    <col min="7426" max="7426" width="11.7109375" style="1" customWidth="1"/>
    <col min="7427" max="7427" width="40.7109375" style="1" customWidth="1"/>
    <col min="7428" max="7429" width="11.7109375" style="1" customWidth="1"/>
    <col min="7430" max="7434" width="12.7109375" style="1" customWidth="1"/>
    <col min="7435" max="7438" width="9.140625" style="1"/>
    <col min="7439" max="7460" width="0" style="1" hidden="1" customWidth="1"/>
    <col min="7461" max="7680" width="9.140625" style="1"/>
    <col min="7681" max="7681" width="5.7109375" style="1" customWidth="1"/>
    <col min="7682" max="7682" width="11.7109375" style="1" customWidth="1"/>
    <col min="7683" max="7683" width="40.7109375" style="1" customWidth="1"/>
    <col min="7684" max="7685" width="11.7109375" style="1" customWidth="1"/>
    <col min="7686" max="7690" width="12.7109375" style="1" customWidth="1"/>
    <col min="7691" max="7694" width="9.140625" style="1"/>
    <col min="7695" max="7716" width="0" style="1" hidden="1" customWidth="1"/>
    <col min="7717" max="7936" width="9.140625" style="1"/>
    <col min="7937" max="7937" width="5.7109375" style="1" customWidth="1"/>
    <col min="7938" max="7938" width="11.7109375" style="1" customWidth="1"/>
    <col min="7939" max="7939" width="40.7109375" style="1" customWidth="1"/>
    <col min="7940" max="7941" width="11.7109375" style="1" customWidth="1"/>
    <col min="7942" max="7946" width="12.7109375" style="1" customWidth="1"/>
    <col min="7947" max="7950" width="9.140625" style="1"/>
    <col min="7951" max="7972" width="0" style="1" hidden="1" customWidth="1"/>
    <col min="7973" max="8192" width="9.140625" style="1"/>
    <col min="8193" max="8193" width="5.7109375" style="1" customWidth="1"/>
    <col min="8194" max="8194" width="11.7109375" style="1" customWidth="1"/>
    <col min="8195" max="8195" width="40.7109375" style="1" customWidth="1"/>
    <col min="8196" max="8197" width="11.7109375" style="1" customWidth="1"/>
    <col min="8198" max="8202" width="12.7109375" style="1" customWidth="1"/>
    <col min="8203" max="8206" width="9.140625" style="1"/>
    <col min="8207" max="8228" width="0" style="1" hidden="1" customWidth="1"/>
    <col min="8229" max="8448" width="9.140625" style="1"/>
    <col min="8449" max="8449" width="5.7109375" style="1" customWidth="1"/>
    <col min="8450" max="8450" width="11.7109375" style="1" customWidth="1"/>
    <col min="8451" max="8451" width="40.7109375" style="1" customWidth="1"/>
    <col min="8452" max="8453" width="11.7109375" style="1" customWidth="1"/>
    <col min="8454" max="8458" width="12.7109375" style="1" customWidth="1"/>
    <col min="8459" max="8462" width="9.140625" style="1"/>
    <col min="8463" max="8484" width="0" style="1" hidden="1" customWidth="1"/>
    <col min="8485" max="8704" width="9.140625" style="1"/>
    <col min="8705" max="8705" width="5.7109375" style="1" customWidth="1"/>
    <col min="8706" max="8706" width="11.7109375" style="1" customWidth="1"/>
    <col min="8707" max="8707" width="40.7109375" style="1" customWidth="1"/>
    <col min="8708" max="8709" width="11.7109375" style="1" customWidth="1"/>
    <col min="8710" max="8714" width="12.7109375" style="1" customWidth="1"/>
    <col min="8715" max="8718" width="9.140625" style="1"/>
    <col min="8719" max="8740" width="0" style="1" hidden="1" customWidth="1"/>
    <col min="8741" max="8960" width="9.140625" style="1"/>
    <col min="8961" max="8961" width="5.7109375" style="1" customWidth="1"/>
    <col min="8962" max="8962" width="11.7109375" style="1" customWidth="1"/>
    <col min="8963" max="8963" width="40.7109375" style="1" customWidth="1"/>
    <col min="8964" max="8965" width="11.7109375" style="1" customWidth="1"/>
    <col min="8966" max="8970" width="12.7109375" style="1" customWidth="1"/>
    <col min="8971" max="8974" width="9.140625" style="1"/>
    <col min="8975" max="8996" width="0" style="1" hidden="1" customWidth="1"/>
    <col min="8997" max="9216" width="9.140625" style="1"/>
    <col min="9217" max="9217" width="5.7109375" style="1" customWidth="1"/>
    <col min="9218" max="9218" width="11.7109375" style="1" customWidth="1"/>
    <col min="9219" max="9219" width="40.7109375" style="1" customWidth="1"/>
    <col min="9220" max="9221" width="11.7109375" style="1" customWidth="1"/>
    <col min="9222" max="9226" width="12.7109375" style="1" customWidth="1"/>
    <col min="9227" max="9230" width="9.140625" style="1"/>
    <col min="9231" max="9252" width="0" style="1" hidden="1" customWidth="1"/>
    <col min="9253" max="9472" width="9.140625" style="1"/>
    <col min="9473" max="9473" width="5.7109375" style="1" customWidth="1"/>
    <col min="9474" max="9474" width="11.7109375" style="1" customWidth="1"/>
    <col min="9475" max="9475" width="40.7109375" style="1" customWidth="1"/>
    <col min="9476" max="9477" width="11.7109375" style="1" customWidth="1"/>
    <col min="9478" max="9482" width="12.7109375" style="1" customWidth="1"/>
    <col min="9483" max="9486" width="9.140625" style="1"/>
    <col min="9487" max="9508" width="0" style="1" hidden="1" customWidth="1"/>
    <col min="9509" max="9728" width="9.140625" style="1"/>
    <col min="9729" max="9729" width="5.7109375" style="1" customWidth="1"/>
    <col min="9730" max="9730" width="11.7109375" style="1" customWidth="1"/>
    <col min="9731" max="9731" width="40.7109375" style="1" customWidth="1"/>
    <col min="9732" max="9733" width="11.7109375" style="1" customWidth="1"/>
    <col min="9734" max="9738" width="12.7109375" style="1" customWidth="1"/>
    <col min="9739" max="9742" width="9.140625" style="1"/>
    <col min="9743" max="9764" width="0" style="1" hidden="1" customWidth="1"/>
    <col min="9765" max="9984" width="9.140625" style="1"/>
    <col min="9985" max="9985" width="5.7109375" style="1" customWidth="1"/>
    <col min="9986" max="9986" width="11.7109375" style="1" customWidth="1"/>
    <col min="9987" max="9987" width="40.7109375" style="1" customWidth="1"/>
    <col min="9988" max="9989" width="11.7109375" style="1" customWidth="1"/>
    <col min="9990" max="9994" width="12.7109375" style="1" customWidth="1"/>
    <col min="9995" max="9998" width="9.140625" style="1"/>
    <col min="9999" max="10020" width="0" style="1" hidden="1" customWidth="1"/>
    <col min="10021" max="10240" width="9.140625" style="1"/>
    <col min="10241" max="10241" width="5.7109375" style="1" customWidth="1"/>
    <col min="10242" max="10242" width="11.7109375" style="1" customWidth="1"/>
    <col min="10243" max="10243" width="40.7109375" style="1" customWidth="1"/>
    <col min="10244" max="10245" width="11.7109375" style="1" customWidth="1"/>
    <col min="10246" max="10250" width="12.7109375" style="1" customWidth="1"/>
    <col min="10251" max="10254" width="9.140625" style="1"/>
    <col min="10255" max="10276" width="0" style="1" hidden="1" customWidth="1"/>
    <col min="10277" max="10496" width="9.140625" style="1"/>
    <col min="10497" max="10497" width="5.7109375" style="1" customWidth="1"/>
    <col min="10498" max="10498" width="11.7109375" style="1" customWidth="1"/>
    <col min="10499" max="10499" width="40.7109375" style="1" customWidth="1"/>
    <col min="10500" max="10501" width="11.7109375" style="1" customWidth="1"/>
    <col min="10502" max="10506" width="12.7109375" style="1" customWidth="1"/>
    <col min="10507" max="10510" width="9.140625" style="1"/>
    <col min="10511" max="10532" width="0" style="1" hidden="1" customWidth="1"/>
    <col min="10533" max="10752" width="9.140625" style="1"/>
    <col min="10753" max="10753" width="5.7109375" style="1" customWidth="1"/>
    <col min="10754" max="10754" width="11.7109375" style="1" customWidth="1"/>
    <col min="10755" max="10755" width="40.7109375" style="1" customWidth="1"/>
    <col min="10756" max="10757" width="11.7109375" style="1" customWidth="1"/>
    <col min="10758" max="10762" width="12.7109375" style="1" customWidth="1"/>
    <col min="10763" max="10766" width="9.140625" style="1"/>
    <col min="10767" max="10788" width="0" style="1" hidden="1" customWidth="1"/>
    <col min="10789" max="11008" width="9.140625" style="1"/>
    <col min="11009" max="11009" width="5.7109375" style="1" customWidth="1"/>
    <col min="11010" max="11010" width="11.7109375" style="1" customWidth="1"/>
    <col min="11011" max="11011" width="40.7109375" style="1" customWidth="1"/>
    <col min="11012" max="11013" width="11.7109375" style="1" customWidth="1"/>
    <col min="11014" max="11018" width="12.7109375" style="1" customWidth="1"/>
    <col min="11019" max="11022" width="9.140625" style="1"/>
    <col min="11023" max="11044" width="0" style="1" hidden="1" customWidth="1"/>
    <col min="11045" max="11264" width="9.140625" style="1"/>
    <col min="11265" max="11265" width="5.7109375" style="1" customWidth="1"/>
    <col min="11266" max="11266" width="11.7109375" style="1" customWidth="1"/>
    <col min="11267" max="11267" width="40.7109375" style="1" customWidth="1"/>
    <col min="11268" max="11269" width="11.7109375" style="1" customWidth="1"/>
    <col min="11270" max="11274" width="12.7109375" style="1" customWidth="1"/>
    <col min="11275" max="11278" width="9.140625" style="1"/>
    <col min="11279" max="11300" width="0" style="1" hidden="1" customWidth="1"/>
    <col min="11301" max="11520" width="9.140625" style="1"/>
    <col min="11521" max="11521" width="5.7109375" style="1" customWidth="1"/>
    <col min="11522" max="11522" width="11.7109375" style="1" customWidth="1"/>
    <col min="11523" max="11523" width="40.7109375" style="1" customWidth="1"/>
    <col min="11524" max="11525" width="11.7109375" style="1" customWidth="1"/>
    <col min="11526" max="11530" width="12.7109375" style="1" customWidth="1"/>
    <col min="11531" max="11534" width="9.140625" style="1"/>
    <col min="11535" max="11556" width="0" style="1" hidden="1" customWidth="1"/>
    <col min="11557" max="11776" width="9.140625" style="1"/>
    <col min="11777" max="11777" width="5.7109375" style="1" customWidth="1"/>
    <col min="11778" max="11778" width="11.7109375" style="1" customWidth="1"/>
    <col min="11779" max="11779" width="40.7109375" style="1" customWidth="1"/>
    <col min="11780" max="11781" width="11.7109375" style="1" customWidth="1"/>
    <col min="11782" max="11786" width="12.7109375" style="1" customWidth="1"/>
    <col min="11787" max="11790" width="9.140625" style="1"/>
    <col min="11791" max="11812" width="0" style="1" hidden="1" customWidth="1"/>
    <col min="11813" max="12032" width="9.140625" style="1"/>
    <col min="12033" max="12033" width="5.7109375" style="1" customWidth="1"/>
    <col min="12034" max="12034" width="11.7109375" style="1" customWidth="1"/>
    <col min="12035" max="12035" width="40.7109375" style="1" customWidth="1"/>
    <col min="12036" max="12037" width="11.7109375" style="1" customWidth="1"/>
    <col min="12038" max="12042" width="12.7109375" style="1" customWidth="1"/>
    <col min="12043" max="12046" width="9.140625" style="1"/>
    <col min="12047" max="12068" width="0" style="1" hidden="1" customWidth="1"/>
    <col min="12069" max="12288" width="9.140625" style="1"/>
    <col min="12289" max="12289" width="5.7109375" style="1" customWidth="1"/>
    <col min="12290" max="12290" width="11.7109375" style="1" customWidth="1"/>
    <col min="12291" max="12291" width="40.7109375" style="1" customWidth="1"/>
    <col min="12292" max="12293" width="11.7109375" style="1" customWidth="1"/>
    <col min="12294" max="12298" width="12.7109375" style="1" customWidth="1"/>
    <col min="12299" max="12302" width="9.140625" style="1"/>
    <col min="12303" max="12324" width="0" style="1" hidden="1" customWidth="1"/>
    <col min="12325" max="12544" width="9.140625" style="1"/>
    <col min="12545" max="12545" width="5.7109375" style="1" customWidth="1"/>
    <col min="12546" max="12546" width="11.7109375" style="1" customWidth="1"/>
    <col min="12547" max="12547" width="40.7109375" style="1" customWidth="1"/>
    <col min="12548" max="12549" width="11.7109375" style="1" customWidth="1"/>
    <col min="12550" max="12554" width="12.7109375" style="1" customWidth="1"/>
    <col min="12555" max="12558" width="9.140625" style="1"/>
    <col min="12559" max="12580" width="0" style="1" hidden="1" customWidth="1"/>
    <col min="12581" max="12800" width="9.140625" style="1"/>
    <col min="12801" max="12801" width="5.7109375" style="1" customWidth="1"/>
    <col min="12802" max="12802" width="11.7109375" style="1" customWidth="1"/>
    <col min="12803" max="12803" width="40.7109375" style="1" customWidth="1"/>
    <col min="12804" max="12805" width="11.7109375" style="1" customWidth="1"/>
    <col min="12806" max="12810" width="12.7109375" style="1" customWidth="1"/>
    <col min="12811" max="12814" width="9.140625" style="1"/>
    <col min="12815" max="12836" width="0" style="1" hidden="1" customWidth="1"/>
    <col min="12837" max="13056" width="9.140625" style="1"/>
    <col min="13057" max="13057" width="5.7109375" style="1" customWidth="1"/>
    <col min="13058" max="13058" width="11.7109375" style="1" customWidth="1"/>
    <col min="13059" max="13059" width="40.7109375" style="1" customWidth="1"/>
    <col min="13060" max="13061" width="11.7109375" style="1" customWidth="1"/>
    <col min="13062" max="13066" width="12.7109375" style="1" customWidth="1"/>
    <col min="13067" max="13070" width="9.140625" style="1"/>
    <col min="13071" max="13092" width="0" style="1" hidden="1" customWidth="1"/>
    <col min="13093" max="13312" width="9.140625" style="1"/>
    <col min="13313" max="13313" width="5.7109375" style="1" customWidth="1"/>
    <col min="13314" max="13314" width="11.7109375" style="1" customWidth="1"/>
    <col min="13315" max="13315" width="40.7109375" style="1" customWidth="1"/>
    <col min="13316" max="13317" width="11.7109375" style="1" customWidth="1"/>
    <col min="13318" max="13322" width="12.7109375" style="1" customWidth="1"/>
    <col min="13323" max="13326" width="9.140625" style="1"/>
    <col min="13327" max="13348" width="0" style="1" hidden="1" customWidth="1"/>
    <col min="13349" max="13568" width="9.140625" style="1"/>
    <col min="13569" max="13569" width="5.7109375" style="1" customWidth="1"/>
    <col min="13570" max="13570" width="11.7109375" style="1" customWidth="1"/>
    <col min="13571" max="13571" width="40.7109375" style="1" customWidth="1"/>
    <col min="13572" max="13573" width="11.7109375" style="1" customWidth="1"/>
    <col min="13574" max="13578" width="12.7109375" style="1" customWidth="1"/>
    <col min="13579" max="13582" width="9.140625" style="1"/>
    <col min="13583" max="13604" width="0" style="1" hidden="1" customWidth="1"/>
    <col min="13605" max="13824" width="9.140625" style="1"/>
    <col min="13825" max="13825" width="5.7109375" style="1" customWidth="1"/>
    <col min="13826" max="13826" width="11.7109375" style="1" customWidth="1"/>
    <col min="13827" max="13827" width="40.7109375" style="1" customWidth="1"/>
    <col min="13828" max="13829" width="11.7109375" style="1" customWidth="1"/>
    <col min="13830" max="13834" width="12.7109375" style="1" customWidth="1"/>
    <col min="13835" max="13838" width="9.140625" style="1"/>
    <col min="13839" max="13860" width="0" style="1" hidden="1" customWidth="1"/>
    <col min="13861" max="14080" width="9.140625" style="1"/>
    <col min="14081" max="14081" width="5.7109375" style="1" customWidth="1"/>
    <col min="14082" max="14082" width="11.7109375" style="1" customWidth="1"/>
    <col min="14083" max="14083" width="40.7109375" style="1" customWidth="1"/>
    <col min="14084" max="14085" width="11.7109375" style="1" customWidth="1"/>
    <col min="14086" max="14090" width="12.7109375" style="1" customWidth="1"/>
    <col min="14091" max="14094" width="9.140625" style="1"/>
    <col min="14095" max="14116" width="0" style="1" hidden="1" customWidth="1"/>
    <col min="14117" max="14336" width="9.140625" style="1"/>
    <col min="14337" max="14337" width="5.7109375" style="1" customWidth="1"/>
    <col min="14338" max="14338" width="11.7109375" style="1" customWidth="1"/>
    <col min="14339" max="14339" width="40.7109375" style="1" customWidth="1"/>
    <col min="14340" max="14341" width="11.7109375" style="1" customWidth="1"/>
    <col min="14342" max="14346" width="12.7109375" style="1" customWidth="1"/>
    <col min="14347" max="14350" width="9.140625" style="1"/>
    <col min="14351" max="14372" width="0" style="1" hidden="1" customWidth="1"/>
    <col min="14373" max="14592" width="9.140625" style="1"/>
    <col min="14593" max="14593" width="5.7109375" style="1" customWidth="1"/>
    <col min="14594" max="14594" width="11.7109375" style="1" customWidth="1"/>
    <col min="14595" max="14595" width="40.7109375" style="1" customWidth="1"/>
    <col min="14596" max="14597" width="11.7109375" style="1" customWidth="1"/>
    <col min="14598" max="14602" width="12.7109375" style="1" customWidth="1"/>
    <col min="14603" max="14606" width="9.140625" style="1"/>
    <col min="14607" max="14628" width="0" style="1" hidden="1" customWidth="1"/>
    <col min="14629" max="14848" width="9.140625" style="1"/>
    <col min="14849" max="14849" width="5.7109375" style="1" customWidth="1"/>
    <col min="14850" max="14850" width="11.7109375" style="1" customWidth="1"/>
    <col min="14851" max="14851" width="40.7109375" style="1" customWidth="1"/>
    <col min="14852" max="14853" width="11.7109375" style="1" customWidth="1"/>
    <col min="14854" max="14858" width="12.7109375" style="1" customWidth="1"/>
    <col min="14859" max="14862" width="9.140625" style="1"/>
    <col min="14863" max="14884" width="0" style="1" hidden="1" customWidth="1"/>
    <col min="14885" max="15104" width="9.140625" style="1"/>
    <col min="15105" max="15105" width="5.7109375" style="1" customWidth="1"/>
    <col min="15106" max="15106" width="11.7109375" style="1" customWidth="1"/>
    <col min="15107" max="15107" width="40.7109375" style="1" customWidth="1"/>
    <col min="15108" max="15109" width="11.7109375" style="1" customWidth="1"/>
    <col min="15110" max="15114" width="12.7109375" style="1" customWidth="1"/>
    <col min="15115" max="15118" width="9.140625" style="1"/>
    <col min="15119" max="15140" width="0" style="1" hidden="1" customWidth="1"/>
    <col min="15141" max="15360" width="9.140625" style="1"/>
    <col min="15361" max="15361" width="5.7109375" style="1" customWidth="1"/>
    <col min="15362" max="15362" width="11.7109375" style="1" customWidth="1"/>
    <col min="15363" max="15363" width="40.7109375" style="1" customWidth="1"/>
    <col min="15364" max="15365" width="11.7109375" style="1" customWidth="1"/>
    <col min="15366" max="15370" width="12.7109375" style="1" customWidth="1"/>
    <col min="15371" max="15374" width="9.140625" style="1"/>
    <col min="15375" max="15396" width="0" style="1" hidden="1" customWidth="1"/>
    <col min="15397" max="15616" width="9.140625" style="1"/>
    <col min="15617" max="15617" width="5.7109375" style="1" customWidth="1"/>
    <col min="15618" max="15618" width="11.7109375" style="1" customWidth="1"/>
    <col min="15619" max="15619" width="40.7109375" style="1" customWidth="1"/>
    <col min="15620" max="15621" width="11.7109375" style="1" customWidth="1"/>
    <col min="15622" max="15626" width="12.7109375" style="1" customWidth="1"/>
    <col min="15627" max="15630" width="9.140625" style="1"/>
    <col min="15631" max="15652" width="0" style="1" hidden="1" customWidth="1"/>
    <col min="15653" max="15872" width="9.140625" style="1"/>
    <col min="15873" max="15873" width="5.7109375" style="1" customWidth="1"/>
    <col min="15874" max="15874" width="11.7109375" style="1" customWidth="1"/>
    <col min="15875" max="15875" width="40.7109375" style="1" customWidth="1"/>
    <col min="15876" max="15877" width="11.7109375" style="1" customWidth="1"/>
    <col min="15878" max="15882" width="12.7109375" style="1" customWidth="1"/>
    <col min="15883" max="15886" width="9.140625" style="1"/>
    <col min="15887" max="15908" width="0" style="1" hidden="1" customWidth="1"/>
    <col min="15909" max="16128" width="9.140625" style="1"/>
    <col min="16129" max="16129" width="5.7109375" style="1" customWidth="1"/>
    <col min="16130" max="16130" width="11.7109375" style="1" customWidth="1"/>
    <col min="16131" max="16131" width="40.7109375" style="1" customWidth="1"/>
    <col min="16132" max="16133" width="11.7109375" style="1" customWidth="1"/>
    <col min="16134" max="16138" width="12.7109375" style="1" customWidth="1"/>
    <col min="16139" max="16142" width="9.140625" style="1"/>
    <col min="16143" max="16164" width="0" style="1" hidden="1" customWidth="1"/>
    <col min="16165" max="16384" width="9.140625" style="1"/>
  </cols>
  <sheetData>
    <row r="1" spans="1:31" s="40" customFormat="1" ht="12">
      <c r="A1" s="40" t="s">
        <v>370</v>
      </c>
    </row>
    <row r="2" spans="1:31" ht="14.25">
      <c r="A2" s="37"/>
      <c r="B2" s="37"/>
      <c r="C2" s="37"/>
      <c r="D2" s="37"/>
      <c r="E2" s="37"/>
      <c r="F2" s="37"/>
      <c r="G2" s="37"/>
      <c r="H2" s="37"/>
      <c r="I2" s="37"/>
      <c r="J2" s="89" t="s">
        <v>65</v>
      </c>
    </row>
    <row r="3" spans="1:31" ht="16.5">
      <c r="A3" s="90"/>
      <c r="B3" s="276" t="s">
        <v>66</v>
      </c>
      <c r="C3" s="276"/>
      <c r="D3" s="276"/>
      <c r="E3" s="276"/>
      <c r="F3" s="5"/>
      <c r="G3" s="276" t="s">
        <v>67</v>
      </c>
      <c r="H3" s="277"/>
      <c r="I3" s="277"/>
      <c r="J3" s="277"/>
    </row>
    <row r="4" spans="1:31" ht="14.25">
      <c r="A4" s="5"/>
      <c r="B4" s="278"/>
      <c r="C4" s="278"/>
      <c r="D4" s="278"/>
      <c r="E4" s="278"/>
      <c r="F4" s="5"/>
      <c r="G4" s="278"/>
      <c r="H4" s="277"/>
      <c r="I4" s="277"/>
      <c r="J4" s="277"/>
    </row>
    <row r="5" spans="1:31" ht="14.25">
      <c r="A5" s="38"/>
      <c r="B5" s="38"/>
      <c r="C5" s="91"/>
      <c r="D5" s="91"/>
      <c r="E5" s="91"/>
      <c r="F5" s="5"/>
      <c r="G5" s="15"/>
      <c r="H5" s="91"/>
      <c r="I5" s="91"/>
      <c r="J5" s="91"/>
    </row>
    <row r="6" spans="1:31" ht="14.25">
      <c r="A6" s="15"/>
      <c r="B6" s="278" t="s">
        <v>371</v>
      </c>
      <c r="C6" s="278"/>
      <c r="D6" s="278"/>
      <c r="E6" s="278"/>
      <c r="F6" s="5"/>
      <c r="G6" s="278" t="s">
        <v>371</v>
      </c>
      <c r="H6" s="277"/>
      <c r="I6" s="277"/>
      <c r="J6" s="277"/>
    </row>
    <row r="7" spans="1:31" ht="14.25">
      <c r="A7" s="9"/>
      <c r="B7" s="285" t="s">
        <v>68</v>
      </c>
      <c r="C7" s="285"/>
      <c r="D7" s="285"/>
      <c r="E7" s="285"/>
      <c r="F7" s="5"/>
      <c r="G7" s="285" t="s">
        <v>68</v>
      </c>
      <c r="H7" s="286"/>
      <c r="I7" s="286"/>
      <c r="J7" s="286"/>
    </row>
    <row r="9" spans="1:31" ht="14.25">
      <c r="A9" s="5"/>
      <c r="B9" s="5"/>
      <c r="C9" s="5"/>
      <c r="D9" s="5"/>
      <c r="E9" s="5"/>
      <c r="F9" s="5"/>
      <c r="G9" s="5"/>
      <c r="H9" s="5"/>
      <c r="I9" s="5"/>
      <c r="J9" s="89"/>
    </row>
    <row r="10" spans="1:31" ht="15.75">
      <c r="A10" s="287"/>
      <c r="B10" s="287"/>
      <c r="C10" s="287"/>
      <c r="D10" s="287"/>
      <c r="E10" s="287"/>
      <c r="F10" s="287"/>
      <c r="G10" s="287"/>
      <c r="H10" s="287"/>
      <c r="I10" s="287"/>
      <c r="J10" s="287"/>
    </row>
    <row r="11" spans="1:31">
      <c r="A11" s="288" t="s">
        <v>69</v>
      </c>
      <c r="B11" s="288"/>
      <c r="C11" s="288"/>
      <c r="D11" s="288"/>
      <c r="E11" s="288"/>
      <c r="F11" s="288"/>
      <c r="G11" s="288"/>
      <c r="H11" s="288"/>
      <c r="I11" s="288"/>
      <c r="J11" s="288"/>
    </row>
    <row r="12" spans="1:31" ht="14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31" ht="15.75">
      <c r="A13" s="287" t="s">
        <v>304</v>
      </c>
      <c r="B13" s="287"/>
      <c r="C13" s="287"/>
      <c r="D13" s="287"/>
      <c r="E13" s="287"/>
      <c r="F13" s="287"/>
      <c r="G13" s="287"/>
      <c r="H13" s="287"/>
      <c r="I13" s="287"/>
      <c r="J13" s="287"/>
      <c r="AE13" s="92" t="s">
        <v>321</v>
      </c>
    </row>
    <row r="14" spans="1:31">
      <c r="A14" s="282" t="s">
        <v>71</v>
      </c>
      <c r="B14" s="282"/>
      <c r="C14" s="282"/>
      <c r="D14" s="282"/>
      <c r="E14" s="282"/>
      <c r="F14" s="282"/>
      <c r="G14" s="282"/>
      <c r="H14" s="282"/>
      <c r="I14" s="282"/>
      <c r="J14" s="282"/>
    </row>
    <row r="15" spans="1:31" ht="14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31" ht="18" hidden="1">
      <c r="A16" s="279"/>
      <c r="B16" s="279"/>
      <c r="C16" s="279"/>
      <c r="D16" s="279"/>
      <c r="E16" s="279"/>
      <c r="F16" s="279"/>
      <c r="G16" s="279"/>
      <c r="H16" s="279"/>
      <c r="I16" s="279"/>
      <c r="J16" s="279"/>
    </row>
    <row r="17" spans="1:31" ht="14.25" hidden="1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31" ht="18">
      <c r="A18" s="280" t="s">
        <v>40</v>
      </c>
      <c r="B18" s="281"/>
      <c r="C18" s="281"/>
      <c r="D18" s="281"/>
      <c r="E18" s="281"/>
      <c r="F18" s="281"/>
      <c r="G18" s="281"/>
      <c r="H18" s="281"/>
      <c r="I18" s="281"/>
      <c r="J18" s="281"/>
      <c r="AE18" s="93" t="s">
        <v>1489</v>
      </c>
    </row>
    <row r="19" spans="1:31">
      <c r="A19" s="282" t="s">
        <v>72</v>
      </c>
      <c r="B19" s="283"/>
      <c r="C19" s="283"/>
      <c r="D19" s="283"/>
      <c r="E19" s="283"/>
      <c r="F19" s="283"/>
      <c r="G19" s="283"/>
      <c r="H19" s="283"/>
      <c r="I19" s="283"/>
      <c r="J19" s="283"/>
    </row>
    <row r="20" spans="1:31" ht="14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31" ht="14.25">
      <c r="A21" s="284" t="s">
        <v>373</v>
      </c>
      <c r="B21" s="284"/>
      <c r="C21" s="284"/>
      <c r="D21" s="284"/>
      <c r="E21" s="284"/>
      <c r="F21" s="284"/>
      <c r="G21" s="284"/>
      <c r="H21" s="284"/>
      <c r="I21" s="284"/>
      <c r="J21" s="284"/>
      <c r="AE21" s="94" t="s">
        <v>373</v>
      </c>
    </row>
    <row r="22" spans="1:31" ht="14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31" ht="14.25">
      <c r="A23" s="5"/>
      <c r="B23" s="5"/>
      <c r="C23" s="5"/>
      <c r="D23" s="5"/>
      <c r="E23" s="5"/>
      <c r="F23" s="5"/>
      <c r="G23" s="5"/>
      <c r="H23" s="34" t="s">
        <v>73</v>
      </c>
      <c r="I23" s="34" t="s">
        <v>74</v>
      </c>
      <c r="J23" s="5"/>
    </row>
    <row r="24" spans="1:31" ht="14.25">
      <c r="A24" s="5"/>
      <c r="B24" s="5"/>
      <c r="C24" s="5"/>
      <c r="D24" s="5"/>
      <c r="E24" s="5"/>
      <c r="F24" s="5"/>
      <c r="G24" s="5"/>
      <c r="H24" s="34" t="s">
        <v>75</v>
      </c>
      <c r="I24" s="34" t="s">
        <v>75</v>
      </c>
      <c r="J24" s="5"/>
    </row>
    <row r="25" spans="1:31" ht="14.25">
      <c r="A25" s="5"/>
      <c r="B25" s="5"/>
      <c r="C25" s="5"/>
      <c r="D25" s="5"/>
      <c r="E25" s="278" t="s">
        <v>76</v>
      </c>
      <c r="F25" s="278"/>
      <c r="G25" s="278"/>
      <c r="H25" s="95">
        <v>208.86220999999998</v>
      </c>
      <c r="I25" s="95">
        <v>1749.8475900000001</v>
      </c>
      <c r="J25" s="5" t="s">
        <v>77</v>
      </c>
    </row>
    <row r="26" spans="1:31" ht="14.25">
      <c r="A26" s="5"/>
      <c r="B26" s="5"/>
      <c r="C26" s="5"/>
      <c r="D26" s="5"/>
      <c r="E26" s="278" t="s">
        <v>78</v>
      </c>
      <c r="F26" s="278"/>
      <c r="G26" s="278"/>
      <c r="H26" s="95">
        <v>2110.6884818999997</v>
      </c>
      <c r="I26" s="95">
        <v>2110.6884818999997</v>
      </c>
      <c r="J26" s="5" t="s">
        <v>79</v>
      </c>
    </row>
    <row r="27" spans="1:31" ht="14.25">
      <c r="A27" s="5"/>
      <c r="B27" s="5"/>
      <c r="C27" s="5"/>
      <c r="D27" s="5"/>
      <c r="E27" s="278" t="s">
        <v>26</v>
      </c>
      <c r="F27" s="278"/>
      <c r="G27" s="278"/>
      <c r="H27" s="95">
        <v>20.61768</v>
      </c>
      <c r="I27" s="95">
        <v>20.61768</v>
      </c>
      <c r="J27" s="5" t="s">
        <v>77</v>
      </c>
    </row>
    <row r="28" spans="1:31" ht="14.25">
      <c r="A28" s="5"/>
      <c r="B28" s="5"/>
      <c r="C28" s="5"/>
      <c r="D28" s="5"/>
      <c r="E28" s="5"/>
      <c r="F28" s="5"/>
      <c r="G28" s="5"/>
      <c r="H28" s="37"/>
      <c r="I28" s="95"/>
      <c r="J28" s="5"/>
    </row>
    <row r="29" spans="1:31" ht="14.25">
      <c r="A29" s="5" t="s">
        <v>22</v>
      </c>
      <c r="B29" s="5"/>
      <c r="C29" s="5"/>
      <c r="D29" s="96"/>
      <c r="E29" s="6"/>
      <c r="F29" s="5"/>
      <c r="G29" s="5"/>
      <c r="H29" s="5"/>
      <c r="I29" s="5"/>
      <c r="J29" s="5"/>
    </row>
    <row r="30" spans="1:31" ht="71.25">
      <c r="A30" s="42" t="s">
        <v>2</v>
      </c>
      <c r="B30" s="42" t="s">
        <v>80</v>
      </c>
      <c r="C30" s="42" t="s">
        <v>24</v>
      </c>
      <c r="D30" s="42" t="s">
        <v>81</v>
      </c>
      <c r="E30" s="42" t="s">
        <v>82</v>
      </c>
      <c r="F30" s="42" t="s">
        <v>83</v>
      </c>
      <c r="G30" s="41" t="s">
        <v>84</v>
      </c>
      <c r="H30" s="42" t="s">
        <v>85</v>
      </c>
      <c r="I30" s="42" t="s">
        <v>86</v>
      </c>
      <c r="J30" s="42" t="s">
        <v>87</v>
      </c>
    </row>
    <row r="31" spans="1:31" ht="14.25">
      <c r="A31" s="42">
        <v>1</v>
      </c>
      <c r="B31" s="42">
        <v>2</v>
      </c>
      <c r="C31" s="42">
        <v>3</v>
      </c>
      <c r="D31" s="42">
        <v>4</v>
      </c>
      <c r="E31" s="42">
        <v>5</v>
      </c>
      <c r="F31" s="42">
        <v>6</v>
      </c>
      <c r="G31" s="42">
        <v>7</v>
      </c>
      <c r="H31" s="42">
        <v>8</v>
      </c>
      <c r="I31" s="42">
        <v>9</v>
      </c>
      <c r="J31" s="42">
        <v>10</v>
      </c>
    </row>
    <row r="33" spans="1:31" ht="16.5">
      <c r="A33" s="290" t="s">
        <v>1490</v>
      </c>
      <c r="B33" s="290"/>
      <c r="C33" s="290"/>
      <c r="D33" s="290"/>
      <c r="E33" s="290"/>
      <c r="F33" s="290"/>
      <c r="G33" s="290"/>
      <c r="H33" s="290"/>
      <c r="I33" s="290"/>
      <c r="J33" s="290"/>
      <c r="AE33" s="97" t="s">
        <v>1490</v>
      </c>
    </row>
    <row r="34" spans="1:31" ht="71.25">
      <c r="A34" s="98" t="s">
        <v>376</v>
      </c>
      <c r="B34" s="99" t="s">
        <v>1491</v>
      </c>
      <c r="C34" s="99" t="s">
        <v>1492</v>
      </c>
      <c r="D34" s="100" t="s">
        <v>460</v>
      </c>
      <c r="E34" s="37">
        <v>1</v>
      </c>
      <c r="F34" s="101"/>
      <c r="G34" s="94"/>
      <c r="H34" s="95"/>
      <c r="I34" s="102" t="s">
        <v>98</v>
      </c>
      <c r="J34" s="95"/>
      <c r="R34" s="1">
        <v>38.78</v>
      </c>
      <c r="S34" s="1">
        <v>38.78</v>
      </c>
      <c r="T34" s="1">
        <v>29.09</v>
      </c>
      <c r="U34" s="1">
        <v>29.09</v>
      </c>
    </row>
    <row r="35" spans="1:31" ht="14.25">
      <c r="A35" s="98"/>
      <c r="B35" s="99"/>
      <c r="C35" s="99" t="s">
        <v>88</v>
      </c>
      <c r="D35" s="100"/>
      <c r="E35" s="37"/>
      <c r="F35" s="101">
        <v>40.4</v>
      </c>
      <c r="G35" s="94" t="s">
        <v>771</v>
      </c>
      <c r="H35" s="95">
        <v>48.48</v>
      </c>
      <c r="I35" s="102">
        <v>1</v>
      </c>
      <c r="J35" s="95">
        <v>48.48</v>
      </c>
      <c r="Q35" s="1">
        <v>48.48</v>
      </c>
    </row>
    <row r="36" spans="1:31" ht="14.25">
      <c r="A36" s="98"/>
      <c r="B36" s="99"/>
      <c r="C36" s="99" t="s">
        <v>97</v>
      </c>
      <c r="D36" s="100"/>
      <c r="E36" s="37"/>
      <c r="F36" s="101">
        <v>2.09</v>
      </c>
      <c r="G36" s="94" t="s">
        <v>98</v>
      </c>
      <c r="H36" s="95">
        <v>2.09</v>
      </c>
      <c r="I36" s="102">
        <v>1</v>
      </c>
      <c r="J36" s="95">
        <v>2.09</v>
      </c>
    </row>
    <row r="37" spans="1:31" ht="14.25">
      <c r="A37" s="98"/>
      <c r="B37" s="99"/>
      <c r="C37" s="99" t="s">
        <v>90</v>
      </c>
      <c r="D37" s="100" t="s">
        <v>91</v>
      </c>
      <c r="E37" s="37">
        <v>80</v>
      </c>
      <c r="F37" s="101"/>
      <c r="G37" s="94"/>
      <c r="H37" s="95">
        <v>38.78</v>
      </c>
      <c r="I37" s="102">
        <v>80</v>
      </c>
      <c r="J37" s="95">
        <v>38.78</v>
      </c>
    </row>
    <row r="38" spans="1:31" ht="14.25">
      <c r="A38" s="98"/>
      <c r="B38" s="99"/>
      <c r="C38" s="99" t="s">
        <v>92</v>
      </c>
      <c r="D38" s="100" t="s">
        <v>91</v>
      </c>
      <c r="E38" s="37">
        <v>60</v>
      </c>
      <c r="F38" s="101"/>
      <c r="G38" s="94"/>
      <c r="H38" s="95">
        <v>29.09</v>
      </c>
      <c r="I38" s="102">
        <v>60</v>
      </c>
      <c r="J38" s="95">
        <v>29.09</v>
      </c>
    </row>
    <row r="39" spans="1:31" ht="14.25">
      <c r="A39" s="104"/>
      <c r="B39" s="105"/>
      <c r="C39" s="105" t="s">
        <v>93</v>
      </c>
      <c r="D39" s="106" t="s">
        <v>94</v>
      </c>
      <c r="E39" s="107">
        <v>4.2</v>
      </c>
      <c r="F39" s="108"/>
      <c r="G39" s="109" t="s">
        <v>771</v>
      </c>
      <c r="H39" s="110">
        <v>5.04</v>
      </c>
      <c r="I39" s="111"/>
      <c r="J39" s="110"/>
    </row>
    <row r="40" spans="1:31" ht="15">
      <c r="C40" s="112" t="s">
        <v>95</v>
      </c>
      <c r="G40" s="289">
        <v>118.44</v>
      </c>
      <c r="H40" s="289"/>
      <c r="I40" s="289">
        <v>118.44</v>
      </c>
      <c r="J40" s="289"/>
      <c r="O40" s="113">
        <v>118.44</v>
      </c>
      <c r="P40" s="113">
        <v>118.44</v>
      </c>
    </row>
    <row r="41" spans="1:31" ht="85.5">
      <c r="A41" s="104" t="s">
        <v>381</v>
      </c>
      <c r="B41" s="105" t="s">
        <v>432</v>
      </c>
      <c r="C41" s="105" t="s">
        <v>1493</v>
      </c>
      <c r="D41" s="106" t="s">
        <v>454</v>
      </c>
      <c r="E41" s="107">
        <v>1</v>
      </c>
      <c r="F41" s="108">
        <v>8277.48</v>
      </c>
      <c r="G41" s="109" t="s">
        <v>98</v>
      </c>
      <c r="H41" s="110">
        <v>8277.48</v>
      </c>
      <c r="I41" s="111">
        <v>1</v>
      </c>
      <c r="J41" s="110">
        <v>8277.48</v>
      </c>
      <c r="R41" s="1">
        <v>0</v>
      </c>
      <c r="S41" s="1">
        <v>0</v>
      </c>
      <c r="T41" s="1">
        <v>0</v>
      </c>
      <c r="U41" s="1">
        <v>0</v>
      </c>
    </row>
    <row r="42" spans="1:31" ht="15">
      <c r="C42" s="112" t="s">
        <v>95</v>
      </c>
      <c r="G42" s="289">
        <v>8277.48</v>
      </c>
      <c r="H42" s="289"/>
      <c r="I42" s="289">
        <v>8277.48</v>
      </c>
      <c r="J42" s="289"/>
      <c r="O42" s="1">
        <v>8277.48</v>
      </c>
      <c r="P42" s="1">
        <v>8277.48</v>
      </c>
    </row>
    <row r="43" spans="1:31" ht="42.75">
      <c r="A43" s="98" t="s">
        <v>385</v>
      </c>
      <c r="B43" s="99" t="s">
        <v>1494</v>
      </c>
      <c r="C43" s="99" t="s">
        <v>1495</v>
      </c>
      <c r="D43" s="100" t="s">
        <v>460</v>
      </c>
      <c r="E43" s="37">
        <v>1</v>
      </c>
      <c r="F43" s="101"/>
      <c r="G43" s="94"/>
      <c r="H43" s="95"/>
      <c r="I43" s="102" t="s">
        <v>98</v>
      </c>
      <c r="J43" s="95"/>
      <c r="R43" s="1">
        <v>63.13</v>
      </c>
      <c r="S43" s="1">
        <v>63.13</v>
      </c>
      <c r="T43" s="1">
        <v>47.35</v>
      </c>
      <c r="U43" s="1">
        <v>47.35</v>
      </c>
    </row>
    <row r="44" spans="1:31" ht="14.25">
      <c r="A44" s="98"/>
      <c r="B44" s="99"/>
      <c r="C44" s="99" t="s">
        <v>88</v>
      </c>
      <c r="D44" s="100"/>
      <c r="E44" s="37"/>
      <c r="F44" s="101">
        <v>63</v>
      </c>
      <c r="G44" s="94" t="s">
        <v>771</v>
      </c>
      <c r="H44" s="95">
        <v>75.599999999999994</v>
      </c>
      <c r="I44" s="102">
        <v>1</v>
      </c>
      <c r="J44" s="95">
        <v>75.599999999999994</v>
      </c>
      <c r="Q44" s="1">
        <v>75.599999999999994</v>
      </c>
    </row>
    <row r="45" spans="1:31" ht="14.25">
      <c r="A45" s="98"/>
      <c r="B45" s="99"/>
      <c r="C45" s="99" t="s">
        <v>89</v>
      </c>
      <c r="D45" s="100"/>
      <c r="E45" s="37"/>
      <c r="F45" s="101">
        <v>47.46</v>
      </c>
      <c r="G45" s="94" t="s">
        <v>771</v>
      </c>
      <c r="H45" s="95">
        <v>56.95</v>
      </c>
      <c r="I45" s="102">
        <v>1</v>
      </c>
      <c r="J45" s="95">
        <v>56.95</v>
      </c>
    </row>
    <row r="46" spans="1:31" ht="14.25">
      <c r="A46" s="98"/>
      <c r="B46" s="99"/>
      <c r="C46" s="99" t="s">
        <v>96</v>
      </c>
      <c r="D46" s="100"/>
      <c r="E46" s="37"/>
      <c r="F46" s="101">
        <v>2.76</v>
      </c>
      <c r="G46" s="94" t="s">
        <v>771</v>
      </c>
      <c r="H46" s="103">
        <v>3.31</v>
      </c>
      <c r="I46" s="102">
        <v>1</v>
      </c>
      <c r="J46" s="103">
        <v>3.31</v>
      </c>
      <c r="Q46" s="1">
        <v>3.31</v>
      </c>
    </row>
    <row r="47" spans="1:31" ht="14.25">
      <c r="A47" s="98"/>
      <c r="B47" s="99"/>
      <c r="C47" s="99" t="s">
        <v>97</v>
      </c>
      <c r="D47" s="100"/>
      <c r="E47" s="37"/>
      <c r="F47" s="101">
        <v>12.65</v>
      </c>
      <c r="G47" s="94" t="s">
        <v>98</v>
      </c>
      <c r="H47" s="95">
        <v>12.65</v>
      </c>
      <c r="I47" s="102">
        <v>1</v>
      </c>
      <c r="J47" s="95">
        <v>12.65</v>
      </c>
    </row>
    <row r="48" spans="1:31" ht="14.25">
      <c r="A48" s="98"/>
      <c r="B48" s="99"/>
      <c r="C48" s="99" t="s">
        <v>90</v>
      </c>
      <c r="D48" s="100" t="s">
        <v>91</v>
      </c>
      <c r="E48" s="37">
        <v>80</v>
      </c>
      <c r="F48" s="101"/>
      <c r="G48" s="94"/>
      <c r="H48" s="95">
        <v>63.13</v>
      </c>
      <c r="I48" s="102">
        <v>80</v>
      </c>
      <c r="J48" s="95">
        <v>63.13</v>
      </c>
    </row>
    <row r="49" spans="1:21" ht="14.25">
      <c r="A49" s="98"/>
      <c r="B49" s="99"/>
      <c r="C49" s="99" t="s">
        <v>92</v>
      </c>
      <c r="D49" s="100" t="s">
        <v>91</v>
      </c>
      <c r="E49" s="37">
        <v>60</v>
      </c>
      <c r="F49" s="101"/>
      <c r="G49" s="94"/>
      <c r="H49" s="95">
        <v>47.35</v>
      </c>
      <c r="I49" s="102">
        <v>60</v>
      </c>
      <c r="J49" s="95">
        <v>47.35</v>
      </c>
    </row>
    <row r="50" spans="1:21" ht="14.25">
      <c r="A50" s="104"/>
      <c r="B50" s="105"/>
      <c r="C50" s="105" t="s">
        <v>93</v>
      </c>
      <c r="D50" s="106" t="s">
        <v>94</v>
      </c>
      <c r="E50" s="107">
        <v>6</v>
      </c>
      <c r="F50" s="108"/>
      <c r="G50" s="109" t="s">
        <v>771</v>
      </c>
      <c r="H50" s="110">
        <v>7.1999999999999993</v>
      </c>
      <c r="I50" s="111"/>
      <c r="J50" s="110"/>
    </row>
    <row r="51" spans="1:21" ht="15">
      <c r="C51" s="112" t="s">
        <v>95</v>
      </c>
      <c r="G51" s="289">
        <v>255.68</v>
      </c>
      <c r="H51" s="289"/>
      <c r="I51" s="289">
        <v>255.68</v>
      </c>
      <c r="J51" s="289"/>
      <c r="O51" s="113">
        <v>255.68</v>
      </c>
      <c r="P51" s="113">
        <v>255.68</v>
      </c>
    </row>
    <row r="52" spans="1:21" ht="71.25">
      <c r="A52" s="104" t="s">
        <v>389</v>
      </c>
      <c r="B52" s="105" t="s">
        <v>432</v>
      </c>
      <c r="C52" s="105" t="s">
        <v>1496</v>
      </c>
      <c r="D52" s="106" t="s">
        <v>454</v>
      </c>
      <c r="E52" s="107">
        <v>1</v>
      </c>
      <c r="F52" s="108">
        <v>570.04</v>
      </c>
      <c r="G52" s="109" t="s">
        <v>98</v>
      </c>
      <c r="H52" s="110">
        <v>570.04</v>
      </c>
      <c r="I52" s="111">
        <v>1</v>
      </c>
      <c r="J52" s="110">
        <v>570.04</v>
      </c>
      <c r="R52" s="1">
        <v>0</v>
      </c>
      <c r="S52" s="1">
        <v>0</v>
      </c>
      <c r="T52" s="1">
        <v>0</v>
      </c>
      <c r="U52" s="1">
        <v>0</v>
      </c>
    </row>
    <row r="53" spans="1:21" ht="15">
      <c r="C53" s="112" t="s">
        <v>95</v>
      </c>
      <c r="G53" s="289">
        <v>570.04</v>
      </c>
      <c r="H53" s="289"/>
      <c r="I53" s="289">
        <v>570.04</v>
      </c>
      <c r="J53" s="289"/>
      <c r="O53" s="1">
        <v>570.04</v>
      </c>
      <c r="P53" s="1">
        <v>570.04</v>
      </c>
    </row>
    <row r="54" spans="1:21" ht="42.75">
      <c r="A54" s="98" t="s">
        <v>392</v>
      </c>
      <c r="B54" s="99" t="s">
        <v>1497</v>
      </c>
      <c r="C54" s="99" t="s">
        <v>1498</v>
      </c>
      <c r="D54" s="100" t="s">
        <v>460</v>
      </c>
      <c r="E54" s="37">
        <v>1</v>
      </c>
      <c r="F54" s="101"/>
      <c r="G54" s="94"/>
      <c r="H54" s="95"/>
      <c r="I54" s="102" t="s">
        <v>98</v>
      </c>
      <c r="J54" s="95"/>
      <c r="R54" s="1">
        <v>47.09</v>
      </c>
      <c r="S54" s="1">
        <v>47.09</v>
      </c>
      <c r="T54" s="1">
        <v>35.32</v>
      </c>
      <c r="U54" s="1">
        <v>35.32</v>
      </c>
    </row>
    <row r="55" spans="1:21" ht="14.25">
      <c r="A55" s="98"/>
      <c r="B55" s="99"/>
      <c r="C55" s="99" t="s">
        <v>88</v>
      </c>
      <c r="D55" s="100"/>
      <c r="E55" s="37"/>
      <c r="F55" s="101">
        <v>48.8</v>
      </c>
      <c r="G55" s="94" t="s">
        <v>771</v>
      </c>
      <c r="H55" s="95">
        <v>58.56</v>
      </c>
      <c r="I55" s="102">
        <v>1</v>
      </c>
      <c r="J55" s="95">
        <v>58.56</v>
      </c>
      <c r="Q55" s="1">
        <v>58.56</v>
      </c>
    </row>
    <row r="56" spans="1:21" ht="14.25">
      <c r="A56" s="98"/>
      <c r="B56" s="99"/>
      <c r="C56" s="99" t="s">
        <v>89</v>
      </c>
      <c r="D56" s="100"/>
      <c r="E56" s="37"/>
      <c r="F56" s="101">
        <v>11.65</v>
      </c>
      <c r="G56" s="94" t="s">
        <v>771</v>
      </c>
      <c r="H56" s="95">
        <v>13.98</v>
      </c>
      <c r="I56" s="102">
        <v>1</v>
      </c>
      <c r="J56" s="95">
        <v>13.98</v>
      </c>
    </row>
    <row r="57" spans="1:21" ht="14.25">
      <c r="A57" s="98"/>
      <c r="B57" s="99"/>
      <c r="C57" s="99" t="s">
        <v>96</v>
      </c>
      <c r="D57" s="100"/>
      <c r="E57" s="37"/>
      <c r="F57" s="101">
        <v>0.25</v>
      </c>
      <c r="G57" s="94" t="s">
        <v>771</v>
      </c>
      <c r="H57" s="103">
        <v>0.3</v>
      </c>
      <c r="I57" s="102">
        <v>1</v>
      </c>
      <c r="J57" s="103">
        <v>0.3</v>
      </c>
      <c r="Q57" s="1">
        <v>0.3</v>
      </c>
    </row>
    <row r="58" spans="1:21" ht="14.25">
      <c r="A58" s="98"/>
      <c r="B58" s="99"/>
      <c r="C58" s="99" t="s">
        <v>97</v>
      </c>
      <c r="D58" s="100"/>
      <c r="E58" s="37"/>
      <c r="F58" s="101">
        <v>14.68</v>
      </c>
      <c r="G58" s="94" t="s">
        <v>98</v>
      </c>
      <c r="H58" s="95">
        <v>14.68</v>
      </c>
      <c r="I58" s="102">
        <v>1</v>
      </c>
      <c r="J58" s="95">
        <v>14.68</v>
      </c>
    </row>
    <row r="59" spans="1:21" ht="14.25">
      <c r="A59" s="98"/>
      <c r="B59" s="99"/>
      <c r="C59" s="99" t="s">
        <v>90</v>
      </c>
      <c r="D59" s="100" t="s">
        <v>91</v>
      </c>
      <c r="E59" s="37">
        <v>80</v>
      </c>
      <c r="F59" s="101"/>
      <c r="G59" s="94"/>
      <c r="H59" s="95">
        <v>47.09</v>
      </c>
      <c r="I59" s="102">
        <v>80</v>
      </c>
      <c r="J59" s="95">
        <v>47.09</v>
      </c>
    </row>
    <row r="60" spans="1:21" ht="14.25">
      <c r="A60" s="98"/>
      <c r="B60" s="99"/>
      <c r="C60" s="99" t="s">
        <v>92</v>
      </c>
      <c r="D60" s="100" t="s">
        <v>91</v>
      </c>
      <c r="E60" s="37">
        <v>60</v>
      </c>
      <c r="F60" s="101"/>
      <c r="G60" s="94"/>
      <c r="H60" s="95">
        <v>35.32</v>
      </c>
      <c r="I60" s="102">
        <v>60</v>
      </c>
      <c r="J60" s="95">
        <v>35.32</v>
      </c>
    </row>
    <row r="61" spans="1:21" ht="14.25">
      <c r="A61" s="104"/>
      <c r="B61" s="105"/>
      <c r="C61" s="105" t="s">
        <v>93</v>
      </c>
      <c r="D61" s="106" t="s">
        <v>94</v>
      </c>
      <c r="E61" s="107">
        <v>5</v>
      </c>
      <c r="F61" s="108"/>
      <c r="G61" s="109" t="s">
        <v>771</v>
      </c>
      <c r="H61" s="110">
        <v>6</v>
      </c>
      <c r="I61" s="111"/>
      <c r="J61" s="110"/>
    </row>
    <row r="62" spans="1:21" ht="15">
      <c r="C62" s="112" t="s">
        <v>95</v>
      </c>
      <c r="G62" s="289">
        <v>169.63</v>
      </c>
      <c r="H62" s="289"/>
      <c r="I62" s="289">
        <v>169.63</v>
      </c>
      <c r="J62" s="289"/>
      <c r="O62" s="113">
        <v>169.63</v>
      </c>
      <c r="P62" s="113">
        <v>169.63</v>
      </c>
    </row>
    <row r="63" spans="1:21" ht="85.5">
      <c r="A63" s="104" t="s">
        <v>396</v>
      </c>
      <c r="B63" s="105" t="s">
        <v>432</v>
      </c>
      <c r="C63" s="105" t="s">
        <v>1499</v>
      </c>
      <c r="D63" s="106" t="s">
        <v>454</v>
      </c>
      <c r="E63" s="107">
        <v>1</v>
      </c>
      <c r="F63" s="108">
        <v>1802.62</v>
      </c>
      <c r="G63" s="109" t="s">
        <v>98</v>
      </c>
      <c r="H63" s="110">
        <v>1802.62</v>
      </c>
      <c r="I63" s="111">
        <v>1</v>
      </c>
      <c r="J63" s="110">
        <v>1802.62</v>
      </c>
      <c r="R63" s="1">
        <v>0</v>
      </c>
      <c r="S63" s="1">
        <v>0</v>
      </c>
      <c r="T63" s="1">
        <v>0</v>
      </c>
      <c r="U63" s="1">
        <v>0</v>
      </c>
    </row>
    <row r="64" spans="1:21" ht="15">
      <c r="C64" s="112" t="s">
        <v>95</v>
      </c>
      <c r="G64" s="289">
        <v>1802.62</v>
      </c>
      <c r="H64" s="289"/>
      <c r="I64" s="289">
        <v>1802.62</v>
      </c>
      <c r="J64" s="289"/>
      <c r="O64" s="1">
        <v>1802.62</v>
      </c>
      <c r="P64" s="1">
        <v>1802.62</v>
      </c>
    </row>
    <row r="65" spans="1:21" ht="42.75">
      <c r="A65" s="98" t="s">
        <v>401</v>
      </c>
      <c r="B65" s="99" t="s">
        <v>1500</v>
      </c>
      <c r="C65" s="99" t="s">
        <v>1501</v>
      </c>
      <c r="D65" s="100" t="s">
        <v>460</v>
      </c>
      <c r="E65" s="37">
        <v>2</v>
      </c>
      <c r="F65" s="101"/>
      <c r="G65" s="94"/>
      <c r="H65" s="95"/>
      <c r="I65" s="102" t="s">
        <v>98</v>
      </c>
      <c r="J65" s="95"/>
      <c r="R65" s="1">
        <v>150.38999999999999</v>
      </c>
      <c r="S65" s="1">
        <v>150.38999999999999</v>
      </c>
      <c r="T65" s="1">
        <v>112.79</v>
      </c>
      <c r="U65" s="1">
        <v>112.79</v>
      </c>
    </row>
    <row r="66" spans="1:21" ht="14.25">
      <c r="A66" s="98"/>
      <c r="B66" s="99"/>
      <c r="C66" s="99" t="s">
        <v>88</v>
      </c>
      <c r="D66" s="100"/>
      <c r="E66" s="37"/>
      <c r="F66" s="101">
        <v>78.08</v>
      </c>
      <c r="G66" s="94" t="s">
        <v>771</v>
      </c>
      <c r="H66" s="95">
        <v>187.39</v>
      </c>
      <c r="I66" s="102">
        <v>1</v>
      </c>
      <c r="J66" s="95">
        <v>187.39</v>
      </c>
      <c r="Q66" s="1">
        <v>187.39</v>
      </c>
    </row>
    <row r="67" spans="1:21" ht="14.25">
      <c r="A67" s="98"/>
      <c r="B67" s="99"/>
      <c r="C67" s="99" t="s">
        <v>89</v>
      </c>
      <c r="D67" s="100"/>
      <c r="E67" s="37"/>
      <c r="F67" s="101">
        <v>24.99</v>
      </c>
      <c r="G67" s="94" t="s">
        <v>771</v>
      </c>
      <c r="H67" s="95">
        <v>59.98</v>
      </c>
      <c r="I67" s="102">
        <v>1</v>
      </c>
      <c r="J67" s="95">
        <v>59.98</v>
      </c>
    </row>
    <row r="68" spans="1:21" ht="14.25">
      <c r="A68" s="98"/>
      <c r="B68" s="99"/>
      <c r="C68" s="99" t="s">
        <v>96</v>
      </c>
      <c r="D68" s="100"/>
      <c r="E68" s="37"/>
      <c r="F68" s="101">
        <v>0.25</v>
      </c>
      <c r="G68" s="94" t="s">
        <v>771</v>
      </c>
      <c r="H68" s="103">
        <v>0.6</v>
      </c>
      <c r="I68" s="102">
        <v>1</v>
      </c>
      <c r="J68" s="103">
        <v>0.6</v>
      </c>
      <c r="Q68" s="1">
        <v>0.6</v>
      </c>
    </row>
    <row r="69" spans="1:21" ht="14.25">
      <c r="A69" s="98"/>
      <c r="B69" s="99"/>
      <c r="C69" s="99" t="s">
        <v>97</v>
      </c>
      <c r="D69" s="100"/>
      <c r="E69" s="37"/>
      <c r="F69" s="101">
        <v>26.06</v>
      </c>
      <c r="G69" s="94" t="s">
        <v>98</v>
      </c>
      <c r="H69" s="95">
        <v>52.12</v>
      </c>
      <c r="I69" s="102">
        <v>1</v>
      </c>
      <c r="J69" s="95">
        <v>52.12</v>
      </c>
    </row>
    <row r="70" spans="1:21" ht="14.25">
      <c r="A70" s="98"/>
      <c r="B70" s="99"/>
      <c r="C70" s="99" t="s">
        <v>90</v>
      </c>
      <c r="D70" s="100" t="s">
        <v>91</v>
      </c>
      <c r="E70" s="37">
        <v>80</v>
      </c>
      <c r="F70" s="101"/>
      <c r="G70" s="94"/>
      <c r="H70" s="95">
        <v>150.38999999999999</v>
      </c>
      <c r="I70" s="102">
        <v>80</v>
      </c>
      <c r="J70" s="95">
        <v>150.38999999999999</v>
      </c>
    </row>
    <row r="71" spans="1:21" ht="14.25">
      <c r="A71" s="98"/>
      <c r="B71" s="99"/>
      <c r="C71" s="99" t="s">
        <v>92</v>
      </c>
      <c r="D71" s="100" t="s">
        <v>91</v>
      </c>
      <c r="E71" s="37">
        <v>60</v>
      </c>
      <c r="F71" s="101"/>
      <c r="G71" s="94"/>
      <c r="H71" s="95">
        <v>112.79</v>
      </c>
      <c r="I71" s="102">
        <v>60</v>
      </c>
      <c r="J71" s="95">
        <v>112.79</v>
      </c>
    </row>
    <row r="72" spans="1:21" ht="14.25">
      <c r="A72" s="104"/>
      <c r="B72" s="105"/>
      <c r="C72" s="105" t="s">
        <v>93</v>
      </c>
      <c r="D72" s="106" t="s">
        <v>94</v>
      </c>
      <c r="E72" s="107">
        <v>8</v>
      </c>
      <c r="F72" s="108"/>
      <c r="G72" s="109" t="s">
        <v>771</v>
      </c>
      <c r="H72" s="110">
        <v>19.2</v>
      </c>
      <c r="I72" s="111"/>
      <c r="J72" s="110"/>
    </row>
    <row r="73" spans="1:21" ht="15">
      <c r="C73" s="112" t="s">
        <v>95</v>
      </c>
      <c r="G73" s="289">
        <v>562.67000000000007</v>
      </c>
      <c r="H73" s="289"/>
      <c r="I73" s="289">
        <v>562.67000000000007</v>
      </c>
      <c r="J73" s="289"/>
      <c r="O73" s="113">
        <v>562.67000000000007</v>
      </c>
      <c r="P73" s="113">
        <v>562.67000000000007</v>
      </c>
    </row>
    <row r="74" spans="1:21" ht="85.5">
      <c r="A74" s="104" t="s">
        <v>405</v>
      </c>
      <c r="B74" s="105" t="s">
        <v>432</v>
      </c>
      <c r="C74" s="105" t="s">
        <v>1502</v>
      </c>
      <c r="D74" s="106" t="s">
        <v>454</v>
      </c>
      <c r="E74" s="107">
        <v>2</v>
      </c>
      <c r="F74" s="108">
        <v>620.17999999999995</v>
      </c>
      <c r="G74" s="109" t="s">
        <v>98</v>
      </c>
      <c r="H74" s="110">
        <v>1240.3599999999999</v>
      </c>
      <c r="I74" s="111">
        <v>1</v>
      </c>
      <c r="J74" s="110">
        <v>1240.3599999999999</v>
      </c>
      <c r="R74" s="1">
        <v>0</v>
      </c>
      <c r="S74" s="1">
        <v>0</v>
      </c>
      <c r="T74" s="1">
        <v>0</v>
      </c>
      <c r="U74" s="1">
        <v>0</v>
      </c>
    </row>
    <row r="75" spans="1:21" ht="15">
      <c r="C75" s="112" t="s">
        <v>95</v>
      </c>
      <c r="G75" s="289">
        <v>1240.3599999999999</v>
      </c>
      <c r="H75" s="289"/>
      <c r="I75" s="289">
        <v>1240.3599999999999</v>
      </c>
      <c r="J75" s="289"/>
      <c r="O75" s="1">
        <v>1240.3599999999999</v>
      </c>
      <c r="P75" s="1">
        <v>1240.3599999999999</v>
      </c>
    </row>
    <row r="76" spans="1:21" ht="42.75">
      <c r="A76" s="98" t="s">
        <v>414</v>
      </c>
      <c r="B76" s="99" t="s">
        <v>1500</v>
      </c>
      <c r="C76" s="99" t="s">
        <v>1501</v>
      </c>
      <c r="D76" s="100" t="s">
        <v>460</v>
      </c>
      <c r="E76" s="37">
        <v>4</v>
      </c>
      <c r="F76" s="101"/>
      <c r="G76" s="94"/>
      <c r="H76" s="95"/>
      <c r="I76" s="102" t="s">
        <v>98</v>
      </c>
      <c r="J76" s="95"/>
      <c r="R76" s="1">
        <v>300.77999999999997</v>
      </c>
      <c r="S76" s="1">
        <v>300.77999999999997</v>
      </c>
      <c r="T76" s="1">
        <v>225.59</v>
      </c>
      <c r="U76" s="1">
        <v>225.59</v>
      </c>
    </row>
    <row r="77" spans="1:21" ht="14.25">
      <c r="A77" s="98"/>
      <c r="B77" s="99"/>
      <c r="C77" s="99" t="s">
        <v>88</v>
      </c>
      <c r="D77" s="100"/>
      <c r="E77" s="37"/>
      <c r="F77" s="101">
        <v>78.08</v>
      </c>
      <c r="G77" s="94" t="s">
        <v>771</v>
      </c>
      <c r="H77" s="95">
        <v>374.78</v>
      </c>
      <c r="I77" s="102">
        <v>1</v>
      </c>
      <c r="J77" s="95">
        <v>374.78</v>
      </c>
      <c r="Q77" s="1">
        <v>374.78</v>
      </c>
    </row>
    <row r="78" spans="1:21" ht="14.25">
      <c r="A78" s="98"/>
      <c r="B78" s="99"/>
      <c r="C78" s="99" t="s">
        <v>89</v>
      </c>
      <c r="D78" s="100"/>
      <c r="E78" s="37"/>
      <c r="F78" s="101">
        <v>24.99</v>
      </c>
      <c r="G78" s="94" t="s">
        <v>771</v>
      </c>
      <c r="H78" s="95">
        <v>119.95</v>
      </c>
      <c r="I78" s="102">
        <v>1</v>
      </c>
      <c r="J78" s="95">
        <v>119.95</v>
      </c>
    </row>
    <row r="79" spans="1:21" ht="14.25">
      <c r="A79" s="98"/>
      <c r="B79" s="99"/>
      <c r="C79" s="99" t="s">
        <v>96</v>
      </c>
      <c r="D79" s="100"/>
      <c r="E79" s="37"/>
      <c r="F79" s="101">
        <v>0.25</v>
      </c>
      <c r="G79" s="94" t="s">
        <v>771</v>
      </c>
      <c r="H79" s="103">
        <v>1.2</v>
      </c>
      <c r="I79" s="102">
        <v>1</v>
      </c>
      <c r="J79" s="103">
        <v>1.2</v>
      </c>
      <c r="Q79" s="1">
        <v>1.2</v>
      </c>
    </row>
    <row r="80" spans="1:21" ht="14.25">
      <c r="A80" s="98"/>
      <c r="B80" s="99"/>
      <c r="C80" s="99" t="s">
        <v>97</v>
      </c>
      <c r="D80" s="100"/>
      <c r="E80" s="37"/>
      <c r="F80" s="101">
        <v>26.06</v>
      </c>
      <c r="G80" s="94" t="s">
        <v>98</v>
      </c>
      <c r="H80" s="95">
        <v>104.24</v>
      </c>
      <c r="I80" s="102">
        <v>1</v>
      </c>
      <c r="J80" s="95">
        <v>104.24</v>
      </c>
    </row>
    <row r="81" spans="1:21" ht="14.25">
      <c r="A81" s="98"/>
      <c r="B81" s="99"/>
      <c r="C81" s="99" t="s">
        <v>90</v>
      </c>
      <c r="D81" s="100" t="s">
        <v>91</v>
      </c>
      <c r="E81" s="37">
        <v>80</v>
      </c>
      <c r="F81" s="101"/>
      <c r="G81" s="94"/>
      <c r="H81" s="95">
        <v>300.77999999999997</v>
      </c>
      <c r="I81" s="102">
        <v>80</v>
      </c>
      <c r="J81" s="95">
        <v>300.77999999999997</v>
      </c>
    </row>
    <row r="82" spans="1:21" ht="14.25">
      <c r="A82" s="98"/>
      <c r="B82" s="99"/>
      <c r="C82" s="99" t="s">
        <v>92</v>
      </c>
      <c r="D82" s="100" t="s">
        <v>91</v>
      </c>
      <c r="E82" s="37">
        <v>60</v>
      </c>
      <c r="F82" s="101"/>
      <c r="G82" s="94"/>
      <c r="H82" s="95">
        <v>225.59</v>
      </c>
      <c r="I82" s="102">
        <v>60</v>
      </c>
      <c r="J82" s="95">
        <v>225.59</v>
      </c>
    </row>
    <row r="83" spans="1:21" ht="14.25">
      <c r="A83" s="104"/>
      <c r="B83" s="105"/>
      <c r="C83" s="105" t="s">
        <v>93</v>
      </c>
      <c r="D83" s="106" t="s">
        <v>94</v>
      </c>
      <c r="E83" s="107">
        <v>8</v>
      </c>
      <c r="F83" s="108"/>
      <c r="G83" s="109" t="s">
        <v>771</v>
      </c>
      <c r="H83" s="110">
        <v>38.4</v>
      </c>
      <c r="I83" s="111"/>
      <c r="J83" s="110"/>
    </row>
    <row r="84" spans="1:21" ht="15">
      <c r="C84" s="112" t="s">
        <v>95</v>
      </c>
      <c r="G84" s="289">
        <v>1125.3400000000001</v>
      </c>
      <c r="H84" s="289"/>
      <c r="I84" s="289">
        <v>1125.3400000000001</v>
      </c>
      <c r="J84" s="289"/>
      <c r="O84" s="113">
        <v>1125.3400000000001</v>
      </c>
      <c r="P84" s="113">
        <v>1125.3400000000001</v>
      </c>
    </row>
    <row r="85" spans="1:21" ht="85.5">
      <c r="A85" s="104" t="s">
        <v>417</v>
      </c>
      <c r="B85" s="105" t="s">
        <v>432</v>
      </c>
      <c r="C85" s="105" t="s">
        <v>1503</v>
      </c>
      <c r="D85" s="106" t="s">
        <v>454</v>
      </c>
      <c r="E85" s="107">
        <v>4</v>
      </c>
      <c r="F85" s="108">
        <v>434.09</v>
      </c>
      <c r="G85" s="109" t="s">
        <v>98</v>
      </c>
      <c r="H85" s="110">
        <v>1736.36</v>
      </c>
      <c r="I85" s="111">
        <v>1</v>
      </c>
      <c r="J85" s="110">
        <v>1736.36</v>
      </c>
      <c r="R85" s="1">
        <v>0</v>
      </c>
      <c r="S85" s="1">
        <v>0</v>
      </c>
      <c r="T85" s="1">
        <v>0</v>
      </c>
      <c r="U85" s="1">
        <v>0</v>
      </c>
    </row>
    <row r="86" spans="1:21" ht="15">
      <c r="C86" s="112" t="s">
        <v>95</v>
      </c>
      <c r="G86" s="289">
        <v>1736.36</v>
      </c>
      <c r="H86" s="289"/>
      <c r="I86" s="289">
        <v>1736.36</v>
      </c>
      <c r="J86" s="289"/>
      <c r="O86" s="1">
        <v>1736.36</v>
      </c>
      <c r="P86" s="1">
        <v>1736.36</v>
      </c>
    </row>
    <row r="87" spans="1:21" ht="42.75">
      <c r="A87" s="98" t="s">
        <v>424</v>
      </c>
      <c r="B87" s="99" t="s">
        <v>1497</v>
      </c>
      <c r="C87" s="99" t="s">
        <v>1498</v>
      </c>
      <c r="D87" s="100" t="s">
        <v>460</v>
      </c>
      <c r="E87" s="37">
        <v>6</v>
      </c>
      <c r="F87" s="101"/>
      <c r="G87" s="94"/>
      <c r="H87" s="95"/>
      <c r="I87" s="102" t="s">
        <v>98</v>
      </c>
      <c r="J87" s="95"/>
      <c r="R87" s="1">
        <v>282.52999999999997</v>
      </c>
      <c r="S87" s="1">
        <v>282.52999999999997</v>
      </c>
      <c r="T87" s="1">
        <v>211.9</v>
      </c>
      <c r="U87" s="1">
        <v>211.9</v>
      </c>
    </row>
    <row r="88" spans="1:21" ht="14.25">
      <c r="A88" s="98"/>
      <c r="B88" s="99"/>
      <c r="C88" s="99" t="s">
        <v>88</v>
      </c>
      <c r="D88" s="100"/>
      <c r="E88" s="37"/>
      <c r="F88" s="101">
        <v>48.8</v>
      </c>
      <c r="G88" s="94" t="s">
        <v>771</v>
      </c>
      <c r="H88" s="95">
        <v>351.36</v>
      </c>
      <c r="I88" s="102">
        <v>1</v>
      </c>
      <c r="J88" s="95">
        <v>351.36</v>
      </c>
      <c r="Q88" s="1">
        <v>351.36</v>
      </c>
    </row>
    <row r="89" spans="1:21" ht="14.25">
      <c r="A89" s="98"/>
      <c r="B89" s="99"/>
      <c r="C89" s="99" t="s">
        <v>89</v>
      </c>
      <c r="D89" s="100"/>
      <c r="E89" s="37"/>
      <c r="F89" s="101">
        <v>11.65</v>
      </c>
      <c r="G89" s="94" t="s">
        <v>771</v>
      </c>
      <c r="H89" s="95">
        <v>83.88</v>
      </c>
      <c r="I89" s="102">
        <v>1</v>
      </c>
      <c r="J89" s="95">
        <v>83.88</v>
      </c>
    </row>
    <row r="90" spans="1:21" ht="14.25">
      <c r="A90" s="98"/>
      <c r="B90" s="99"/>
      <c r="C90" s="99" t="s">
        <v>96</v>
      </c>
      <c r="D90" s="100"/>
      <c r="E90" s="37"/>
      <c r="F90" s="101">
        <v>0.25</v>
      </c>
      <c r="G90" s="94" t="s">
        <v>771</v>
      </c>
      <c r="H90" s="103">
        <v>1.8</v>
      </c>
      <c r="I90" s="102">
        <v>1</v>
      </c>
      <c r="J90" s="103">
        <v>1.8</v>
      </c>
      <c r="Q90" s="1">
        <v>1.8</v>
      </c>
    </row>
    <row r="91" spans="1:21" ht="14.25">
      <c r="A91" s="98"/>
      <c r="B91" s="99"/>
      <c r="C91" s="99" t="s">
        <v>97</v>
      </c>
      <c r="D91" s="100"/>
      <c r="E91" s="37"/>
      <c r="F91" s="101">
        <v>14.68</v>
      </c>
      <c r="G91" s="94" t="s">
        <v>98</v>
      </c>
      <c r="H91" s="95">
        <v>88.08</v>
      </c>
      <c r="I91" s="102">
        <v>1</v>
      </c>
      <c r="J91" s="95">
        <v>88.08</v>
      </c>
    </row>
    <row r="92" spans="1:21" ht="14.25">
      <c r="A92" s="98"/>
      <c r="B92" s="99"/>
      <c r="C92" s="99" t="s">
        <v>90</v>
      </c>
      <c r="D92" s="100" t="s">
        <v>91</v>
      </c>
      <c r="E92" s="37">
        <v>80</v>
      </c>
      <c r="F92" s="101"/>
      <c r="G92" s="94"/>
      <c r="H92" s="95">
        <v>282.52999999999997</v>
      </c>
      <c r="I92" s="102">
        <v>80</v>
      </c>
      <c r="J92" s="95">
        <v>282.52999999999997</v>
      </c>
    </row>
    <row r="93" spans="1:21" ht="14.25">
      <c r="A93" s="98"/>
      <c r="B93" s="99"/>
      <c r="C93" s="99" t="s">
        <v>92</v>
      </c>
      <c r="D93" s="100" t="s">
        <v>91</v>
      </c>
      <c r="E93" s="37">
        <v>60</v>
      </c>
      <c r="F93" s="101"/>
      <c r="G93" s="94"/>
      <c r="H93" s="95">
        <v>211.9</v>
      </c>
      <c r="I93" s="102">
        <v>60</v>
      </c>
      <c r="J93" s="95">
        <v>211.9</v>
      </c>
    </row>
    <row r="94" spans="1:21" ht="14.25">
      <c r="A94" s="104"/>
      <c r="B94" s="105"/>
      <c r="C94" s="105" t="s">
        <v>93</v>
      </c>
      <c r="D94" s="106" t="s">
        <v>94</v>
      </c>
      <c r="E94" s="107">
        <v>5</v>
      </c>
      <c r="F94" s="108"/>
      <c r="G94" s="109" t="s">
        <v>771</v>
      </c>
      <c r="H94" s="110">
        <v>36</v>
      </c>
      <c r="I94" s="111"/>
      <c r="J94" s="110"/>
    </row>
    <row r="95" spans="1:21" ht="15">
      <c r="C95" s="112" t="s">
        <v>95</v>
      </c>
      <c r="G95" s="289">
        <v>1017.7499999999999</v>
      </c>
      <c r="H95" s="289"/>
      <c r="I95" s="289">
        <v>1017.75</v>
      </c>
      <c r="J95" s="289"/>
      <c r="O95" s="113">
        <v>1017.7499999999999</v>
      </c>
      <c r="P95" s="113">
        <v>1017.75</v>
      </c>
    </row>
    <row r="96" spans="1:21" ht="85.5">
      <c r="A96" s="104" t="s">
        <v>711</v>
      </c>
      <c r="B96" s="105" t="s">
        <v>432</v>
      </c>
      <c r="C96" s="105" t="s">
        <v>1504</v>
      </c>
      <c r="D96" s="106" t="s">
        <v>454</v>
      </c>
      <c r="E96" s="107">
        <v>6</v>
      </c>
      <c r="F96" s="108">
        <v>407.45</v>
      </c>
      <c r="G96" s="109" t="s">
        <v>98</v>
      </c>
      <c r="H96" s="110">
        <v>2444.6999999999998</v>
      </c>
      <c r="I96" s="111">
        <v>1</v>
      </c>
      <c r="J96" s="110">
        <v>2444.6999999999998</v>
      </c>
      <c r="R96" s="1">
        <v>0</v>
      </c>
      <c r="S96" s="1">
        <v>0</v>
      </c>
      <c r="T96" s="1">
        <v>0</v>
      </c>
      <c r="U96" s="1">
        <v>0</v>
      </c>
    </row>
    <row r="97" spans="1:21" ht="15">
      <c r="C97" s="112" t="s">
        <v>95</v>
      </c>
      <c r="G97" s="289">
        <v>2444.6999999999998</v>
      </c>
      <c r="H97" s="289"/>
      <c r="I97" s="289">
        <v>2444.6999999999998</v>
      </c>
      <c r="J97" s="289"/>
      <c r="O97" s="1">
        <v>2444.6999999999998</v>
      </c>
      <c r="P97" s="1">
        <v>2444.6999999999998</v>
      </c>
    </row>
    <row r="98" spans="1:21" ht="42.75">
      <c r="A98" s="98" t="s">
        <v>714</v>
      </c>
      <c r="B98" s="99" t="s">
        <v>1494</v>
      </c>
      <c r="C98" s="99" t="s">
        <v>1495</v>
      </c>
      <c r="D98" s="100" t="s">
        <v>460</v>
      </c>
      <c r="E98" s="37">
        <v>7</v>
      </c>
      <c r="F98" s="101"/>
      <c r="G98" s="94"/>
      <c r="H98" s="95"/>
      <c r="I98" s="102" t="s">
        <v>98</v>
      </c>
      <c r="J98" s="95"/>
      <c r="R98" s="1">
        <v>441.9</v>
      </c>
      <c r="S98" s="1">
        <v>441.9</v>
      </c>
      <c r="T98" s="1">
        <v>331.43</v>
      </c>
      <c r="U98" s="1">
        <v>331.43</v>
      </c>
    </row>
    <row r="99" spans="1:21" ht="14.25">
      <c r="A99" s="98"/>
      <c r="B99" s="99"/>
      <c r="C99" s="99" t="s">
        <v>88</v>
      </c>
      <c r="D99" s="100"/>
      <c r="E99" s="37"/>
      <c r="F99" s="101">
        <v>63</v>
      </c>
      <c r="G99" s="94" t="s">
        <v>771</v>
      </c>
      <c r="H99" s="95">
        <v>529.20000000000005</v>
      </c>
      <c r="I99" s="102">
        <v>1</v>
      </c>
      <c r="J99" s="95">
        <v>529.20000000000005</v>
      </c>
      <c r="Q99" s="1">
        <v>529.20000000000005</v>
      </c>
    </row>
    <row r="100" spans="1:21" ht="14.25">
      <c r="A100" s="98"/>
      <c r="B100" s="99"/>
      <c r="C100" s="99" t="s">
        <v>89</v>
      </c>
      <c r="D100" s="100"/>
      <c r="E100" s="37"/>
      <c r="F100" s="101">
        <v>47.46</v>
      </c>
      <c r="G100" s="94" t="s">
        <v>771</v>
      </c>
      <c r="H100" s="95">
        <v>398.66</v>
      </c>
      <c r="I100" s="102">
        <v>1</v>
      </c>
      <c r="J100" s="95">
        <v>398.66</v>
      </c>
    </row>
    <row r="101" spans="1:21" ht="14.25">
      <c r="A101" s="98"/>
      <c r="B101" s="99"/>
      <c r="C101" s="99" t="s">
        <v>96</v>
      </c>
      <c r="D101" s="100"/>
      <c r="E101" s="37"/>
      <c r="F101" s="101">
        <v>2.76</v>
      </c>
      <c r="G101" s="94" t="s">
        <v>771</v>
      </c>
      <c r="H101" s="103">
        <v>23.18</v>
      </c>
      <c r="I101" s="102">
        <v>1</v>
      </c>
      <c r="J101" s="103">
        <v>23.18</v>
      </c>
      <c r="Q101" s="1">
        <v>23.18</v>
      </c>
    </row>
    <row r="102" spans="1:21" ht="14.25">
      <c r="A102" s="98"/>
      <c r="B102" s="99"/>
      <c r="C102" s="99" t="s">
        <v>97</v>
      </c>
      <c r="D102" s="100"/>
      <c r="E102" s="37"/>
      <c r="F102" s="101">
        <v>12.65</v>
      </c>
      <c r="G102" s="94" t="s">
        <v>98</v>
      </c>
      <c r="H102" s="95">
        <v>88.55</v>
      </c>
      <c r="I102" s="102">
        <v>1</v>
      </c>
      <c r="J102" s="95">
        <v>88.55</v>
      </c>
    </row>
    <row r="103" spans="1:21" ht="14.25">
      <c r="A103" s="98"/>
      <c r="B103" s="99"/>
      <c r="C103" s="99" t="s">
        <v>90</v>
      </c>
      <c r="D103" s="100" t="s">
        <v>91</v>
      </c>
      <c r="E103" s="37">
        <v>80</v>
      </c>
      <c r="F103" s="101"/>
      <c r="G103" s="94"/>
      <c r="H103" s="95">
        <v>441.9</v>
      </c>
      <c r="I103" s="102">
        <v>80</v>
      </c>
      <c r="J103" s="95">
        <v>441.9</v>
      </c>
    </row>
    <row r="104" spans="1:21" ht="14.25">
      <c r="A104" s="98"/>
      <c r="B104" s="99"/>
      <c r="C104" s="99" t="s">
        <v>92</v>
      </c>
      <c r="D104" s="100" t="s">
        <v>91</v>
      </c>
      <c r="E104" s="37">
        <v>60</v>
      </c>
      <c r="F104" s="101"/>
      <c r="G104" s="94"/>
      <c r="H104" s="95">
        <v>331.43</v>
      </c>
      <c r="I104" s="102">
        <v>60</v>
      </c>
      <c r="J104" s="95">
        <v>331.43</v>
      </c>
    </row>
    <row r="105" spans="1:21" ht="14.25">
      <c r="A105" s="104"/>
      <c r="B105" s="105"/>
      <c r="C105" s="105" t="s">
        <v>93</v>
      </c>
      <c r="D105" s="106" t="s">
        <v>94</v>
      </c>
      <c r="E105" s="107">
        <v>6</v>
      </c>
      <c r="F105" s="108"/>
      <c r="G105" s="109" t="s">
        <v>771</v>
      </c>
      <c r="H105" s="110">
        <v>50.399999999999991</v>
      </c>
      <c r="I105" s="111"/>
      <c r="J105" s="110"/>
    </row>
    <row r="106" spans="1:21" ht="15">
      <c r="C106" s="112" t="s">
        <v>95</v>
      </c>
      <c r="G106" s="289">
        <v>1789.74</v>
      </c>
      <c r="H106" s="289"/>
      <c r="I106" s="289">
        <v>1789.7399999999998</v>
      </c>
      <c r="J106" s="289"/>
      <c r="O106" s="113">
        <v>1789.74</v>
      </c>
      <c r="P106" s="113">
        <v>1789.7399999999998</v>
      </c>
    </row>
    <row r="107" spans="1:21" ht="85.5">
      <c r="A107" s="104" t="s">
        <v>717</v>
      </c>
      <c r="B107" s="105" t="s">
        <v>432</v>
      </c>
      <c r="C107" s="105" t="s">
        <v>1505</v>
      </c>
      <c r="D107" s="106" t="s">
        <v>454</v>
      </c>
      <c r="E107" s="107">
        <v>7</v>
      </c>
      <c r="F107" s="108">
        <v>573.04999999999995</v>
      </c>
      <c r="G107" s="109" t="s">
        <v>98</v>
      </c>
      <c r="H107" s="110">
        <v>4011.35</v>
      </c>
      <c r="I107" s="111">
        <v>1</v>
      </c>
      <c r="J107" s="110">
        <v>4011.35</v>
      </c>
      <c r="R107" s="1">
        <v>0</v>
      </c>
      <c r="S107" s="1">
        <v>0</v>
      </c>
      <c r="T107" s="1">
        <v>0</v>
      </c>
      <c r="U107" s="1">
        <v>0</v>
      </c>
    </row>
    <row r="108" spans="1:21" ht="15">
      <c r="C108" s="112" t="s">
        <v>95</v>
      </c>
      <c r="G108" s="289">
        <v>4011.35</v>
      </c>
      <c r="H108" s="289"/>
      <c r="I108" s="289">
        <v>4011.35</v>
      </c>
      <c r="J108" s="289"/>
      <c r="O108" s="1">
        <v>4011.35</v>
      </c>
      <c r="P108" s="1">
        <v>4011.35</v>
      </c>
    </row>
    <row r="109" spans="1:21" ht="42.75">
      <c r="A109" s="98" t="s">
        <v>427</v>
      </c>
      <c r="B109" s="99" t="s">
        <v>1506</v>
      </c>
      <c r="C109" s="99" t="s">
        <v>1507</v>
      </c>
      <c r="D109" s="100" t="s">
        <v>460</v>
      </c>
      <c r="E109" s="37">
        <v>2</v>
      </c>
      <c r="F109" s="101"/>
      <c r="G109" s="94"/>
      <c r="H109" s="95"/>
      <c r="I109" s="102" t="s">
        <v>98</v>
      </c>
      <c r="J109" s="95"/>
      <c r="R109" s="1">
        <v>168.88</v>
      </c>
      <c r="S109" s="1">
        <v>168.88</v>
      </c>
      <c r="T109" s="1">
        <v>126.66</v>
      </c>
      <c r="U109" s="1">
        <v>126.66</v>
      </c>
    </row>
    <row r="110" spans="1:21" ht="14.25">
      <c r="A110" s="98"/>
      <c r="B110" s="99"/>
      <c r="C110" s="99" t="s">
        <v>88</v>
      </c>
      <c r="D110" s="100"/>
      <c r="E110" s="37"/>
      <c r="F110" s="101">
        <v>85.2</v>
      </c>
      <c r="G110" s="94" t="s">
        <v>771</v>
      </c>
      <c r="H110" s="95">
        <v>204.48</v>
      </c>
      <c r="I110" s="102">
        <v>1</v>
      </c>
      <c r="J110" s="95">
        <v>204.48</v>
      </c>
      <c r="Q110" s="1">
        <v>204.48</v>
      </c>
    </row>
    <row r="111" spans="1:21" ht="14.25">
      <c r="A111" s="98"/>
      <c r="B111" s="99"/>
      <c r="C111" s="99" t="s">
        <v>89</v>
      </c>
      <c r="D111" s="100"/>
      <c r="E111" s="37"/>
      <c r="F111" s="101">
        <v>51.2</v>
      </c>
      <c r="G111" s="94" t="s">
        <v>771</v>
      </c>
      <c r="H111" s="95">
        <v>122.88</v>
      </c>
      <c r="I111" s="102">
        <v>1</v>
      </c>
      <c r="J111" s="95">
        <v>122.88</v>
      </c>
    </row>
    <row r="112" spans="1:21" ht="14.25">
      <c r="A112" s="98"/>
      <c r="B112" s="99"/>
      <c r="C112" s="99" t="s">
        <v>96</v>
      </c>
      <c r="D112" s="100"/>
      <c r="E112" s="37"/>
      <c r="F112" s="101">
        <v>2.76</v>
      </c>
      <c r="G112" s="94" t="s">
        <v>771</v>
      </c>
      <c r="H112" s="103">
        <v>6.62</v>
      </c>
      <c r="I112" s="102">
        <v>1</v>
      </c>
      <c r="J112" s="103">
        <v>6.62</v>
      </c>
      <c r="Q112" s="1">
        <v>6.62</v>
      </c>
    </row>
    <row r="113" spans="1:21" ht="14.25">
      <c r="A113" s="98"/>
      <c r="B113" s="99"/>
      <c r="C113" s="99" t="s">
        <v>97</v>
      </c>
      <c r="D113" s="100"/>
      <c r="E113" s="37"/>
      <c r="F113" s="101">
        <v>14.66</v>
      </c>
      <c r="G113" s="94" t="s">
        <v>98</v>
      </c>
      <c r="H113" s="95">
        <v>29.32</v>
      </c>
      <c r="I113" s="102">
        <v>1</v>
      </c>
      <c r="J113" s="95">
        <v>29.32</v>
      </c>
    </row>
    <row r="114" spans="1:21" ht="14.25">
      <c r="A114" s="98"/>
      <c r="B114" s="99"/>
      <c r="C114" s="99" t="s">
        <v>90</v>
      </c>
      <c r="D114" s="100" t="s">
        <v>91</v>
      </c>
      <c r="E114" s="37">
        <v>80</v>
      </c>
      <c r="F114" s="101"/>
      <c r="G114" s="94"/>
      <c r="H114" s="95">
        <v>168.88</v>
      </c>
      <c r="I114" s="102">
        <v>80</v>
      </c>
      <c r="J114" s="95">
        <v>168.88</v>
      </c>
    </row>
    <row r="115" spans="1:21" ht="14.25">
      <c r="A115" s="98"/>
      <c r="B115" s="99"/>
      <c r="C115" s="99" t="s">
        <v>92</v>
      </c>
      <c r="D115" s="100" t="s">
        <v>91</v>
      </c>
      <c r="E115" s="37">
        <v>60</v>
      </c>
      <c r="F115" s="101"/>
      <c r="G115" s="94"/>
      <c r="H115" s="95">
        <v>126.66</v>
      </c>
      <c r="I115" s="102">
        <v>60</v>
      </c>
      <c r="J115" s="95">
        <v>126.66</v>
      </c>
    </row>
    <row r="116" spans="1:21" ht="14.25">
      <c r="A116" s="104"/>
      <c r="B116" s="105"/>
      <c r="C116" s="105" t="s">
        <v>93</v>
      </c>
      <c r="D116" s="106" t="s">
        <v>94</v>
      </c>
      <c r="E116" s="107">
        <v>8</v>
      </c>
      <c r="F116" s="108"/>
      <c r="G116" s="109" t="s">
        <v>771</v>
      </c>
      <c r="H116" s="110">
        <v>19.2</v>
      </c>
      <c r="I116" s="111"/>
      <c r="J116" s="110"/>
    </row>
    <row r="117" spans="1:21" ht="15">
      <c r="C117" s="112" t="s">
        <v>95</v>
      </c>
      <c r="G117" s="289">
        <v>652.21999999999991</v>
      </c>
      <c r="H117" s="289"/>
      <c r="I117" s="289">
        <v>652.22</v>
      </c>
      <c r="J117" s="289"/>
      <c r="O117" s="113">
        <v>652.21999999999991</v>
      </c>
      <c r="P117" s="113">
        <v>652.22</v>
      </c>
    </row>
    <row r="118" spans="1:21" ht="57">
      <c r="A118" s="104" t="s">
        <v>431</v>
      </c>
      <c r="B118" s="105" t="s">
        <v>432</v>
      </c>
      <c r="C118" s="105" t="s">
        <v>1508</v>
      </c>
      <c r="D118" s="106" t="s">
        <v>454</v>
      </c>
      <c r="E118" s="107">
        <v>2</v>
      </c>
      <c r="F118" s="108">
        <v>75.83</v>
      </c>
      <c r="G118" s="109" t="s">
        <v>98</v>
      </c>
      <c r="H118" s="110">
        <v>151.66</v>
      </c>
      <c r="I118" s="111">
        <v>1</v>
      </c>
      <c r="J118" s="110">
        <v>151.66</v>
      </c>
      <c r="R118" s="1">
        <v>0</v>
      </c>
      <c r="S118" s="1">
        <v>0</v>
      </c>
      <c r="T118" s="1">
        <v>0</v>
      </c>
      <c r="U118" s="1">
        <v>0</v>
      </c>
    </row>
    <row r="119" spans="1:21" ht="15">
      <c r="C119" s="112" t="s">
        <v>95</v>
      </c>
      <c r="G119" s="289">
        <v>151.66</v>
      </c>
      <c r="H119" s="289"/>
      <c r="I119" s="289">
        <v>151.66</v>
      </c>
      <c r="J119" s="289"/>
      <c r="O119" s="1">
        <v>151.66</v>
      </c>
      <c r="P119" s="1">
        <v>151.66</v>
      </c>
    </row>
    <row r="120" spans="1:21" ht="42.75">
      <c r="A120" s="98" t="s">
        <v>433</v>
      </c>
      <c r="B120" s="99" t="s">
        <v>1500</v>
      </c>
      <c r="C120" s="99" t="s">
        <v>1501</v>
      </c>
      <c r="D120" s="100" t="s">
        <v>460</v>
      </c>
      <c r="E120" s="37">
        <v>2</v>
      </c>
      <c r="F120" s="101"/>
      <c r="G120" s="94"/>
      <c r="H120" s="95"/>
      <c r="I120" s="102" t="s">
        <v>98</v>
      </c>
      <c r="J120" s="95"/>
      <c r="R120" s="1">
        <v>150.38999999999999</v>
      </c>
      <c r="S120" s="1">
        <v>150.38999999999999</v>
      </c>
      <c r="T120" s="1">
        <v>112.79</v>
      </c>
      <c r="U120" s="1">
        <v>112.79</v>
      </c>
    </row>
    <row r="121" spans="1:21" ht="14.25">
      <c r="A121" s="98"/>
      <c r="B121" s="99"/>
      <c r="C121" s="99" t="s">
        <v>88</v>
      </c>
      <c r="D121" s="100"/>
      <c r="E121" s="37"/>
      <c r="F121" s="101">
        <v>78.08</v>
      </c>
      <c r="G121" s="94" t="s">
        <v>771</v>
      </c>
      <c r="H121" s="95">
        <v>187.39</v>
      </c>
      <c r="I121" s="102">
        <v>1</v>
      </c>
      <c r="J121" s="95">
        <v>187.39</v>
      </c>
      <c r="Q121" s="1">
        <v>187.39</v>
      </c>
    </row>
    <row r="122" spans="1:21" ht="14.25">
      <c r="A122" s="98"/>
      <c r="B122" s="99"/>
      <c r="C122" s="99" t="s">
        <v>89</v>
      </c>
      <c r="D122" s="100"/>
      <c r="E122" s="37"/>
      <c r="F122" s="101">
        <v>24.99</v>
      </c>
      <c r="G122" s="94" t="s">
        <v>771</v>
      </c>
      <c r="H122" s="95">
        <v>59.98</v>
      </c>
      <c r="I122" s="102">
        <v>1</v>
      </c>
      <c r="J122" s="95">
        <v>59.98</v>
      </c>
    </row>
    <row r="123" spans="1:21" ht="14.25">
      <c r="A123" s="98"/>
      <c r="B123" s="99"/>
      <c r="C123" s="99" t="s">
        <v>96</v>
      </c>
      <c r="D123" s="100"/>
      <c r="E123" s="37"/>
      <c r="F123" s="101">
        <v>0.25</v>
      </c>
      <c r="G123" s="94" t="s">
        <v>771</v>
      </c>
      <c r="H123" s="103">
        <v>0.6</v>
      </c>
      <c r="I123" s="102">
        <v>1</v>
      </c>
      <c r="J123" s="103">
        <v>0.6</v>
      </c>
      <c r="Q123" s="1">
        <v>0.6</v>
      </c>
    </row>
    <row r="124" spans="1:21" ht="14.25">
      <c r="A124" s="98"/>
      <c r="B124" s="99"/>
      <c r="C124" s="99" t="s">
        <v>97</v>
      </c>
      <c r="D124" s="100"/>
      <c r="E124" s="37"/>
      <c r="F124" s="101">
        <v>26.06</v>
      </c>
      <c r="G124" s="94" t="s">
        <v>98</v>
      </c>
      <c r="H124" s="95">
        <v>52.12</v>
      </c>
      <c r="I124" s="102">
        <v>1</v>
      </c>
      <c r="J124" s="95">
        <v>52.12</v>
      </c>
    </row>
    <row r="125" spans="1:21" ht="14.25">
      <c r="A125" s="98"/>
      <c r="B125" s="99"/>
      <c r="C125" s="99" t="s">
        <v>90</v>
      </c>
      <c r="D125" s="100" t="s">
        <v>91</v>
      </c>
      <c r="E125" s="37">
        <v>80</v>
      </c>
      <c r="F125" s="101"/>
      <c r="G125" s="94"/>
      <c r="H125" s="95">
        <v>150.38999999999999</v>
      </c>
      <c r="I125" s="102">
        <v>80</v>
      </c>
      <c r="J125" s="95">
        <v>150.38999999999999</v>
      </c>
    </row>
    <row r="126" spans="1:21" ht="14.25">
      <c r="A126" s="98"/>
      <c r="B126" s="99"/>
      <c r="C126" s="99" t="s">
        <v>92</v>
      </c>
      <c r="D126" s="100" t="s">
        <v>91</v>
      </c>
      <c r="E126" s="37">
        <v>60</v>
      </c>
      <c r="F126" s="101"/>
      <c r="G126" s="94"/>
      <c r="H126" s="95">
        <v>112.79</v>
      </c>
      <c r="I126" s="102">
        <v>60</v>
      </c>
      <c r="J126" s="95">
        <v>112.79</v>
      </c>
    </row>
    <row r="127" spans="1:21" ht="14.25">
      <c r="A127" s="104"/>
      <c r="B127" s="105"/>
      <c r="C127" s="105" t="s">
        <v>93</v>
      </c>
      <c r="D127" s="106" t="s">
        <v>94</v>
      </c>
      <c r="E127" s="107">
        <v>8</v>
      </c>
      <c r="F127" s="108"/>
      <c r="G127" s="109" t="s">
        <v>771</v>
      </c>
      <c r="H127" s="110">
        <v>19.2</v>
      </c>
      <c r="I127" s="111"/>
      <c r="J127" s="110"/>
    </row>
    <row r="128" spans="1:21" ht="15">
      <c r="C128" s="112" t="s">
        <v>95</v>
      </c>
      <c r="G128" s="289">
        <v>562.67000000000007</v>
      </c>
      <c r="H128" s="289"/>
      <c r="I128" s="289">
        <v>562.67000000000007</v>
      </c>
      <c r="J128" s="289"/>
      <c r="O128" s="113">
        <v>562.67000000000007</v>
      </c>
      <c r="P128" s="113">
        <v>562.67000000000007</v>
      </c>
    </row>
    <row r="129" spans="1:21" ht="71.25">
      <c r="A129" s="104" t="s">
        <v>726</v>
      </c>
      <c r="B129" s="105" t="s">
        <v>432</v>
      </c>
      <c r="C129" s="105" t="s">
        <v>1509</v>
      </c>
      <c r="D129" s="106" t="s">
        <v>454</v>
      </c>
      <c r="E129" s="107">
        <v>2</v>
      </c>
      <c r="F129" s="108">
        <v>305.98</v>
      </c>
      <c r="G129" s="109" t="s">
        <v>98</v>
      </c>
      <c r="H129" s="110">
        <v>611.96</v>
      </c>
      <c r="I129" s="111">
        <v>1</v>
      </c>
      <c r="J129" s="110">
        <v>611.96</v>
      </c>
      <c r="R129" s="1">
        <v>0</v>
      </c>
      <c r="S129" s="1">
        <v>0</v>
      </c>
      <c r="T129" s="1">
        <v>0</v>
      </c>
      <c r="U129" s="1">
        <v>0</v>
      </c>
    </row>
    <row r="130" spans="1:21" ht="15">
      <c r="C130" s="112" t="s">
        <v>95</v>
      </c>
      <c r="G130" s="289">
        <v>611.96</v>
      </c>
      <c r="H130" s="289"/>
      <c r="I130" s="289">
        <v>611.96</v>
      </c>
      <c r="J130" s="289"/>
      <c r="O130" s="1">
        <v>611.96</v>
      </c>
      <c r="P130" s="1">
        <v>611.96</v>
      </c>
    </row>
    <row r="131" spans="1:21" ht="42.75">
      <c r="A131" s="98" t="s">
        <v>728</v>
      </c>
      <c r="B131" s="99" t="s">
        <v>1497</v>
      </c>
      <c r="C131" s="99" t="s">
        <v>1498</v>
      </c>
      <c r="D131" s="100" t="s">
        <v>460</v>
      </c>
      <c r="E131" s="37">
        <v>6</v>
      </c>
      <c r="F131" s="101"/>
      <c r="G131" s="94"/>
      <c r="H131" s="95"/>
      <c r="I131" s="102" t="s">
        <v>98</v>
      </c>
      <c r="J131" s="95"/>
      <c r="R131" s="1">
        <v>235.44</v>
      </c>
      <c r="S131" s="1">
        <v>235.44</v>
      </c>
      <c r="T131" s="1">
        <v>176.58</v>
      </c>
      <c r="U131" s="1">
        <v>176.58</v>
      </c>
    </row>
    <row r="132" spans="1:21" ht="14.25">
      <c r="A132" s="98"/>
      <c r="B132" s="99"/>
      <c r="C132" s="99" t="s">
        <v>88</v>
      </c>
      <c r="D132" s="100"/>
      <c r="E132" s="37"/>
      <c r="F132" s="101">
        <v>48.8</v>
      </c>
      <c r="G132" s="94" t="s">
        <v>98</v>
      </c>
      <c r="H132" s="95">
        <v>292.8</v>
      </c>
      <c r="I132" s="102">
        <v>1</v>
      </c>
      <c r="J132" s="95">
        <v>292.8</v>
      </c>
      <c r="Q132" s="1">
        <v>292.8</v>
      </c>
    </row>
    <row r="133" spans="1:21" ht="14.25">
      <c r="A133" s="98"/>
      <c r="B133" s="99"/>
      <c r="C133" s="99" t="s">
        <v>89</v>
      </c>
      <c r="D133" s="100"/>
      <c r="E133" s="37"/>
      <c r="F133" s="101">
        <v>11.65</v>
      </c>
      <c r="G133" s="94" t="s">
        <v>98</v>
      </c>
      <c r="H133" s="95">
        <v>69.900000000000006</v>
      </c>
      <c r="I133" s="102">
        <v>1</v>
      </c>
      <c r="J133" s="95">
        <v>69.900000000000006</v>
      </c>
    </row>
    <row r="134" spans="1:21" ht="14.25">
      <c r="A134" s="98"/>
      <c r="B134" s="99"/>
      <c r="C134" s="99" t="s">
        <v>96</v>
      </c>
      <c r="D134" s="100"/>
      <c r="E134" s="37"/>
      <c r="F134" s="101">
        <v>0.25</v>
      </c>
      <c r="G134" s="94" t="s">
        <v>98</v>
      </c>
      <c r="H134" s="103">
        <v>1.5</v>
      </c>
      <c r="I134" s="102">
        <v>1</v>
      </c>
      <c r="J134" s="103">
        <v>1.5</v>
      </c>
      <c r="Q134" s="1">
        <v>1.5</v>
      </c>
    </row>
    <row r="135" spans="1:21" ht="14.25">
      <c r="A135" s="98"/>
      <c r="B135" s="99"/>
      <c r="C135" s="99" t="s">
        <v>97</v>
      </c>
      <c r="D135" s="100"/>
      <c r="E135" s="37"/>
      <c r="F135" s="101">
        <v>14.68</v>
      </c>
      <c r="G135" s="94" t="s">
        <v>98</v>
      </c>
      <c r="H135" s="95">
        <v>88.08</v>
      </c>
      <c r="I135" s="102">
        <v>1</v>
      </c>
      <c r="J135" s="95">
        <v>88.08</v>
      </c>
    </row>
    <row r="136" spans="1:21" ht="14.25">
      <c r="A136" s="98"/>
      <c r="B136" s="99"/>
      <c r="C136" s="99" t="s">
        <v>90</v>
      </c>
      <c r="D136" s="100" t="s">
        <v>91</v>
      </c>
      <c r="E136" s="37">
        <v>80</v>
      </c>
      <c r="F136" s="101"/>
      <c r="G136" s="94"/>
      <c r="H136" s="95">
        <v>235.44</v>
      </c>
      <c r="I136" s="102">
        <v>80</v>
      </c>
      <c r="J136" s="95">
        <v>235.44</v>
      </c>
    </row>
    <row r="137" spans="1:21" ht="14.25">
      <c r="A137" s="98"/>
      <c r="B137" s="99"/>
      <c r="C137" s="99" t="s">
        <v>92</v>
      </c>
      <c r="D137" s="100" t="s">
        <v>91</v>
      </c>
      <c r="E137" s="37">
        <v>60</v>
      </c>
      <c r="F137" s="101"/>
      <c r="G137" s="94"/>
      <c r="H137" s="95">
        <v>176.58</v>
      </c>
      <c r="I137" s="102">
        <v>60</v>
      </c>
      <c r="J137" s="95">
        <v>176.58</v>
      </c>
    </row>
    <row r="138" spans="1:21" ht="14.25">
      <c r="A138" s="104"/>
      <c r="B138" s="105"/>
      <c r="C138" s="105" t="s">
        <v>93</v>
      </c>
      <c r="D138" s="106" t="s">
        <v>94</v>
      </c>
      <c r="E138" s="107">
        <v>5</v>
      </c>
      <c r="F138" s="108"/>
      <c r="G138" s="109" t="s">
        <v>98</v>
      </c>
      <c r="H138" s="110">
        <v>30</v>
      </c>
      <c r="I138" s="111"/>
      <c r="J138" s="110"/>
    </row>
    <row r="139" spans="1:21" ht="15">
      <c r="C139" s="112" t="s">
        <v>95</v>
      </c>
      <c r="G139" s="289">
        <v>862.8</v>
      </c>
      <c r="H139" s="289"/>
      <c r="I139" s="289">
        <v>862.8</v>
      </c>
      <c r="J139" s="289"/>
      <c r="O139" s="113">
        <v>862.8</v>
      </c>
      <c r="P139" s="113">
        <v>862.8</v>
      </c>
    </row>
    <row r="140" spans="1:21" ht="71.25">
      <c r="A140" s="104" t="s">
        <v>731</v>
      </c>
      <c r="B140" s="105" t="s">
        <v>432</v>
      </c>
      <c r="C140" s="105" t="s">
        <v>1510</v>
      </c>
      <c r="D140" s="106" t="s">
        <v>454</v>
      </c>
      <c r="E140" s="107">
        <v>6</v>
      </c>
      <c r="F140" s="108">
        <v>241.44</v>
      </c>
      <c r="G140" s="109" t="s">
        <v>98</v>
      </c>
      <c r="H140" s="110">
        <v>1448.64</v>
      </c>
      <c r="I140" s="111">
        <v>1</v>
      </c>
      <c r="J140" s="110">
        <v>1448.64</v>
      </c>
      <c r="R140" s="1">
        <v>0</v>
      </c>
      <c r="S140" s="1">
        <v>0</v>
      </c>
      <c r="T140" s="1">
        <v>0</v>
      </c>
      <c r="U140" s="1">
        <v>0</v>
      </c>
    </row>
    <row r="141" spans="1:21" ht="15">
      <c r="C141" s="112" t="s">
        <v>95</v>
      </c>
      <c r="G141" s="289">
        <v>1448.64</v>
      </c>
      <c r="H141" s="289"/>
      <c r="I141" s="289">
        <v>1448.64</v>
      </c>
      <c r="J141" s="289"/>
      <c r="O141" s="1">
        <v>1448.64</v>
      </c>
      <c r="P141" s="1">
        <v>1448.64</v>
      </c>
    </row>
    <row r="142" spans="1:21" ht="42.75">
      <c r="A142" s="98" t="s">
        <v>436</v>
      </c>
      <c r="B142" s="99" t="s">
        <v>1511</v>
      </c>
      <c r="C142" s="99" t="s">
        <v>1512</v>
      </c>
      <c r="D142" s="100" t="s">
        <v>1513</v>
      </c>
      <c r="E142" s="37">
        <v>1</v>
      </c>
      <c r="F142" s="101"/>
      <c r="G142" s="94"/>
      <c r="H142" s="95"/>
      <c r="I142" s="102" t="s">
        <v>98</v>
      </c>
      <c r="J142" s="95"/>
      <c r="R142" s="1">
        <v>49.55</v>
      </c>
      <c r="S142" s="1">
        <v>49.55</v>
      </c>
      <c r="T142" s="1">
        <v>32.130000000000003</v>
      </c>
      <c r="U142" s="1">
        <v>32.130000000000003</v>
      </c>
    </row>
    <row r="143" spans="1:21" ht="14.25">
      <c r="A143" s="98"/>
      <c r="B143" s="99"/>
      <c r="C143" s="99" t="s">
        <v>88</v>
      </c>
      <c r="D143" s="100"/>
      <c r="E143" s="37"/>
      <c r="F143" s="101">
        <v>27.9</v>
      </c>
      <c r="G143" s="94" t="s">
        <v>451</v>
      </c>
      <c r="H143" s="95">
        <v>38.5</v>
      </c>
      <c r="I143" s="102">
        <v>1</v>
      </c>
      <c r="J143" s="95">
        <v>38.5</v>
      </c>
      <c r="Q143" s="1">
        <v>38.5</v>
      </c>
    </row>
    <row r="144" spans="1:21" ht="14.25">
      <c r="A144" s="98"/>
      <c r="B144" s="99"/>
      <c r="C144" s="99" t="s">
        <v>89</v>
      </c>
      <c r="D144" s="100"/>
      <c r="E144" s="37"/>
      <c r="F144" s="101">
        <v>5.44</v>
      </c>
      <c r="G144" s="94" t="s">
        <v>452</v>
      </c>
      <c r="H144" s="95">
        <v>8.16</v>
      </c>
      <c r="I144" s="102">
        <v>1</v>
      </c>
      <c r="J144" s="95">
        <v>8.16</v>
      </c>
    </row>
    <row r="145" spans="1:21" ht="14.25">
      <c r="A145" s="98"/>
      <c r="B145" s="99"/>
      <c r="C145" s="99" t="s">
        <v>96</v>
      </c>
      <c r="D145" s="100"/>
      <c r="E145" s="37"/>
      <c r="F145" s="101">
        <v>0.14000000000000001</v>
      </c>
      <c r="G145" s="94" t="s">
        <v>452</v>
      </c>
      <c r="H145" s="103">
        <v>0.21</v>
      </c>
      <c r="I145" s="102">
        <v>1</v>
      </c>
      <c r="J145" s="103">
        <v>0.21</v>
      </c>
      <c r="Q145" s="1">
        <v>0.21</v>
      </c>
    </row>
    <row r="146" spans="1:21" ht="14.25">
      <c r="A146" s="98"/>
      <c r="B146" s="99"/>
      <c r="C146" s="99" t="s">
        <v>97</v>
      </c>
      <c r="D146" s="100"/>
      <c r="E146" s="37"/>
      <c r="F146" s="101">
        <v>178.36</v>
      </c>
      <c r="G146" s="94" t="s">
        <v>98</v>
      </c>
      <c r="H146" s="95">
        <v>178.36</v>
      </c>
      <c r="I146" s="102">
        <v>1</v>
      </c>
      <c r="J146" s="95">
        <v>178.36</v>
      </c>
    </row>
    <row r="147" spans="1:21" ht="71.25">
      <c r="A147" s="98" t="s">
        <v>1514</v>
      </c>
      <c r="B147" s="99" t="s">
        <v>1515</v>
      </c>
      <c r="C147" s="99" t="s">
        <v>1516</v>
      </c>
      <c r="D147" s="100" t="s">
        <v>803</v>
      </c>
      <c r="E147" s="37">
        <v>-1</v>
      </c>
      <c r="F147" s="101">
        <v>159.62</v>
      </c>
      <c r="G147" s="118" t="s">
        <v>98</v>
      </c>
      <c r="H147" s="95">
        <v>-159.62</v>
      </c>
      <c r="I147" s="102">
        <v>1</v>
      </c>
      <c r="J147" s="95">
        <v>-159.62</v>
      </c>
      <c r="R147" s="1">
        <v>0</v>
      </c>
      <c r="S147" s="1">
        <v>0</v>
      </c>
      <c r="T147" s="1">
        <v>0</v>
      </c>
      <c r="U147" s="1">
        <v>0</v>
      </c>
    </row>
    <row r="148" spans="1:21" ht="14.25">
      <c r="A148" s="98"/>
      <c r="B148" s="99"/>
      <c r="C148" s="99" t="s">
        <v>90</v>
      </c>
      <c r="D148" s="100" t="s">
        <v>91</v>
      </c>
      <c r="E148" s="37">
        <v>128</v>
      </c>
      <c r="F148" s="101"/>
      <c r="G148" s="94"/>
      <c r="H148" s="95">
        <v>49.55</v>
      </c>
      <c r="I148" s="102">
        <v>128</v>
      </c>
      <c r="J148" s="95">
        <v>49.55</v>
      </c>
    </row>
    <row r="149" spans="1:21" ht="14.25">
      <c r="A149" s="98"/>
      <c r="B149" s="99"/>
      <c r="C149" s="99" t="s">
        <v>92</v>
      </c>
      <c r="D149" s="100" t="s">
        <v>91</v>
      </c>
      <c r="E149" s="37">
        <v>83</v>
      </c>
      <c r="F149" s="101"/>
      <c r="G149" s="94"/>
      <c r="H149" s="95">
        <v>32.130000000000003</v>
      </c>
      <c r="I149" s="102">
        <v>83</v>
      </c>
      <c r="J149" s="95">
        <v>32.130000000000003</v>
      </c>
    </row>
    <row r="150" spans="1:21" ht="14.25">
      <c r="A150" s="104"/>
      <c r="B150" s="105"/>
      <c r="C150" s="105" t="s">
        <v>93</v>
      </c>
      <c r="D150" s="106" t="s">
        <v>94</v>
      </c>
      <c r="E150" s="107">
        <v>2.9</v>
      </c>
      <c r="F150" s="108"/>
      <c r="G150" s="109" t="s">
        <v>451</v>
      </c>
      <c r="H150" s="110">
        <v>4.0019999999999989</v>
      </c>
      <c r="I150" s="111"/>
      <c r="J150" s="110"/>
    </row>
    <row r="151" spans="1:21" ht="15">
      <c r="C151" s="112" t="s">
        <v>95</v>
      </c>
      <c r="G151" s="289">
        <v>147.08000000000001</v>
      </c>
      <c r="H151" s="289"/>
      <c r="I151" s="289">
        <v>147.08000000000001</v>
      </c>
      <c r="J151" s="289"/>
      <c r="O151" s="113">
        <v>147.08000000000001</v>
      </c>
      <c r="P151" s="113">
        <v>147.08000000000001</v>
      </c>
    </row>
    <row r="152" spans="1:21" ht="85.5">
      <c r="A152" s="104" t="s">
        <v>440</v>
      </c>
      <c r="B152" s="105" t="s">
        <v>432</v>
      </c>
      <c r="C152" s="105" t="s">
        <v>1517</v>
      </c>
      <c r="D152" s="106" t="s">
        <v>454</v>
      </c>
      <c r="E152" s="107">
        <v>1</v>
      </c>
      <c r="F152" s="108">
        <v>1582.1</v>
      </c>
      <c r="G152" s="109" t="s">
        <v>98</v>
      </c>
      <c r="H152" s="110">
        <v>1582.1</v>
      </c>
      <c r="I152" s="111">
        <v>1</v>
      </c>
      <c r="J152" s="110">
        <v>1582.1</v>
      </c>
      <c r="R152" s="1">
        <v>0</v>
      </c>
      <c r="S152" s="1">
        <v>0</v>
      </c>
      <c r="T152" s="1">
        <v>0</v>
      </c>
      <c r="U152" s="1">
        <v>0</v>
      </c>
    </row>
    <row r="153" spans="1:21" ht="15">
      <c r="C153" s="112" t="s">
        <v>95</v>
      </c>
      <c r="G153" s="289">
        <v>1582.1</v>
      </c>
      <c r="H153" s="289"/>
      <c r="I153" s="289">
        <v>1582.1</v>
      </c>
      <c r="J153" s="289"/>
      <c r="O153" s="1">
        <v>1582.1</v>
      </c>
      <c r="P153" s="1">
        <v>1582.1</v>
      </c>
    </row>
    <row r="154" spans="1:21" ht="42.75">
      <c r="A154" s="98" t="s">
        <v>446</v>
      </c>
      <c r="B154" s="99" t="s">
        <v>1511</v>
      </c>
      <c r="C154" s="99" t="s">
        <v>1512</v>
      </c>
      <c r="D154" s="100" t="s">
        <v>1513</v>
      </c>
      <c r="E154" s="37">
        <v>1</v>
      </c>
      <c r="F154" s="101"/>
      <c r="G154" s="94"/>
      <c r="H154" s="95"/>
      <c r="I154" s="102" t="s">
        <v>98</v>
      </c>
      <c r="J154" s="95"/>
      <c r="R154" s="1">
        <v>49.55</v>
      </c>
      <c r="S154" s="1">
        <v>49.55</v>
      </c>
      <c r="T154" s="1">
        <v>32.130000000000003</v>
      </c>
      <c r="U154" s="1">
        <v>32.130000000000003</v>
      </c>
    </row>
    <row r="155" spans="1:21" ht="14.25">
      <c r="A155" s="98"/>
      <c r="B155" s="99"/>
      <c r="C155" s="99" t="s">
        <v>88</v>
      </c>
      <c r="D155" s="100"/>
      <c r="E155" s="37"/>
      <c r="F155" s="101">
        <v>27.9</v>
      </c>
      <c r="G155" s="94" t="s">
        <v>451</v>
      </c>
      <c r="H155" s="95">
        <v>38.5</v>
      </c>
      <c r="I155" s="102">
        <v>1</v>
      </c>
      <c r="J155" s="95">
        <v>38.5</v>
      </c>
      <c r="Q155" s="1">
        <v>38.5</v>
      </c>
    </row>
    <row r="156" spans="1:21" ht="14.25">
      <c r="A156" s="98"/>
      <c r="B156" s="99"/>
      <c r="C156" s="99" t="s">
        <v>89</v>
      </c>
      <c r="D156" s="100"/>
      <c r="E156" s="37"/>
      <c r="F156" s="101">
        <v>5.44</v>
      </c>
      <c r="G156" s="94" t="s">
        <v>452</v>
      </c>
      <c r="H156" s="95">
        <v>8.16</v>
      </c>
      <c r="I156" s="102">
        <v>1</v>
      </c>
      <c r="J156" s="95">
        <v>8.16</v>
      </c>
    </row>
    <row r="157" spans="1:21" ht="14.25">
      <c r="A157" s="98"/>
      <c r="B157" s="99"/>
      <c r="C157" s="99" t="s">
        <v>96</v>
      </c>
      <c r="D157" s="100"/>
      <c r="E157" s="37"/>
      <c r="F157" s="101">
        <v>0.14000000000000001</v>
      </c>
      <c r="G157" s="94" t="s">
        <v>452</v>
      </c>
      <c r="H157" s="103">
        <v>0.21</v>
      </c>
      <c r="I157" s="102">
        <v>1</v>
      </c>
      <c r="J157" s="103">
        <v>0.21</v>
      </c>
      <c r="Q157" s="1">
        <v>0.21</v>
      </c>
    </row>
    <row r="158" spans="1:21" ht="14.25">
      <c r="A158" s="98"/>
      <c r="B158" s="99"/>
      <c r="C158" s="99" t="s">
        <v>97</v>
      </c>
      <c r="D158" s="100"/>
      <c r="E158" s="37"/>
      <c r="F158" s="101">
        <v>178.36</v>
      </c>
      <c r="G158" s="94" t="s">
        <v>98</v>
      </c>
      <c r="H158" s="95">
        <v>178.36</v>
      </c>
      <c r="I158" s="102">
        <v>1</v>
      </c>
      <c r="J158" s="95">
        <v>178.36</v>
      </c>
    </row>
    <row r="159" spans="1:21" ht="71.25">
      <c r="A159" s="98" t="s">
        <v>1518</v>
      </c>
      <c r="B159" s="99" t="s">
        <v>1515</v>
      </c>
      <c r="C159" s="99" t="s">
        <v>1516</v>
      </c>
      <c r="D159" s="100" t="s">
        <v>803</v>
      </c>
      <c r="E159" s="37">
        <v>-1</v>
      </c>
      <c r="F159" s="101">
        <v>159.62</v>
      </c>
      <c r="G159" s="118" t="s">
        <v>98</v>
      </c>
      <c r="H159" s="95">
        <v>-159.62</v>
      </c>
      <c r="I159" s="102">
        <v>1</v>
      </c>
      <c r="J159" s="95">
        <v>-159.62</v>
      </c>
      <c r="R159" s="1">
        <v>0</v>
      </c>
      <c r="S159" s="1">
        <v>0</v>
      </c>
      <c r="T159" s="1">
        <v>0</v>
      </c>
      <c r="U159" s="1">
        <v>0</v>
      </c>
    </row>
    <row r="160" spans="1:21" ht="14.25">
      <c r="A160" s="98"/>
      <c r="B160" s="99"/>
      <c r="C160" s="99" t="s">
        <v>90</v>
      </c>
      <c r="D160" s="100" t="s">
        <v>91</v>
      </c>
      <c r="E160" s="37">
        <v>128</v>
      </c>
      <c r="F160" s="101"/>
      <c r="G160" s="94"/>
      <c r="H160" s="95">
        <v>49.55</v>
      </c>
      <c r="I160" s="102">
        <v>128</v>
      </c>
      <c r="J160" s="95">
        <v>49.55</v>
      </c>
    </row>
    <row r="161" spans="1:21" ht="14.25">
      <c r="A161" s="98"/>
      <c r="B161" s="99"/>
      <c r="C161" s="99" t="s">
        <v>92</v>
      </c>
      <c r="D161" s="100" t="s">
        <v>91</v>
      </c>
      <c r="E161" s="37">
        <v>83</v>
      </c>
      <c r="F161" s="101"/>
      <c r="G161" s="94"/>
      <c r="H161" s="95">
        <v>32.130000000000003</v>
      </c>
      <c r="I161" s="102">
        <v>83</v>
      </c>
      <c r="J161" s="95">
        <v>32.130000000000003</v>
      </c>
    </row>
    <row r="162" spans="1:21" ht="14.25">
      <c r="A162" s="104"/>
      <c r="B162" s="105"/>
      <c r="C162" s="105" t="s">
        <v>93</v>
      </c>
      <c r="D162" s="106" t="s">
        <v>94</v>
      </c>
      <c r="E162" s="107">
        <v>2.9</v>
      </c>
      <c r="F162" s="108"/>
      <c r="G162" s="109" t="s">
        <v>451</v>
      </c>
      <c r="H162" s="110">
        <v>4.0019999999999989</v>
      </c>
      <c r="I162" s="111"/>
      <c r="J162" s="110"/>
    </row>
    <row r="163" spans="1:21" ht="15">
      <c r="C163" s="112" t="s">
        <v>95</v>
      </c>
      <c r="G163" s="289">
        <v>147.08000000000001</v>
      </c>
      <c r="H163" s="289"/>
      <c r="I163" s="289">
        <v>147.08000000000001</v>
      </c>
      <c r="J163" s="289"/>
      <c r="O163" s="113">
        <v>147.08000000000001</v>
      </c>
      <c r="P163" s="113">
        <v>147.08000000000001</v>
      </c>
    </row>
    <row r="164" spans="1:21" ht="85.5">
      <c r="A164" s="104" t="s">
        <v>744</v>
      </c>
      <c r="B164" s="105" t="s">
        <v>432</v>
      </c>
      <c r="C164" s="105" t="s">
        <v>1519</v>
      </c>
      <c r="D164" s="106" t="s">
        <v>454</v>
      </c>
      <c r="E164" s="107">
        <v>1</v>
      </c>
      <c r="F164" s="108">
        <v>1652.04</v>
      </c>
      <c r="G164" s="109" t="s">
        <v>98</v>
      </c>
      <c r="H164" s="110">
        <v>1652.04</v>
      </c>
      <c r="I164" s="111">
        <v>1</v>
      </c>
      <c r="J164" s="110">
        <v>1652.04</v>
      </c>
      <c r="R164" s="1">
        <v>0</v>
      </c>
      <c r="S164" s="1">
        <v>0</v>
      </c>
      <c r="T164" s="1">
        <v>0</v>
      </c>
      <c r="U164" s="1">
        <v>0</v>
      </c>
    </row>
    <row r="165" spans="1:21" ht="15">
      <c r="C165" s="112" t="s">
        <v>95</v>
      </c>
      <c r="G165" s="289">
        <v>1652.04</v>
      </c>
      <c r="H165" s="289"/>
      <c r="I165" s="289">
        <v>1652.04</v>
      </c>
      <c r="J165" s="289"/>
      <c r="O165" s="1">
        <v>1652.04</v>
      </c>
      <c r="P165" s="1">
        <v>1652.04</v>
      </c>
    </row>
    <row r="166" spans="1:21" ht="42.75">
      <c r="A166" s="98" t="s">
        <v>453</v>
      </c>
      <c r="B166" s="99" t="s">
        <v>1511</v>
      </c>
      <c r="C166" s="99" t="s">
        <v>1512</v>
      </c>
      <c r="D166" s="100" t="s">
        <v>1513</v>
      </c>
      <c r="E166" s="37">
        <v>3</v>
      </c>
      <c r="F166" s="101"/>
      <c r="G166" s="94"/>
      <c r="H166" s="95"/>
      <c r="I166" s="102" t="s">
        <v>98</v>
      </c>
      <c r="J166" s="95"/>
      <c r="R166" s="1">
        <v>148.66</v>
      </c>
      <c r="S166" s="1">
        <v>148.66</v>
      </c>
      <c r="T166" s="1">
        <v>96.4</v>
      </c>
      <c r="U166" s="1">
        <v>96.4</v>
      </c>
    </row>
    <row r="167" spans="1:21" ht="14.25">
      <c r="A167" s="98"/>
      <c r="B167" s="99"/>
      <c r="C167" s="99" t="s">
        <v>88</v>
      </c>
      <c r="D167" s="100"/>
      <c r="E167" s="37"/>
      <c r="F167" s="101">
        <v>27.9</v>
      </c>
      <c r="G167" s="94" t="s">
        <v>451</v>
      </c>
      <c r="H167" s="95">
        <v>115.51</v>
      </c>
      <c r="I167" s="102">
        <v>1</v>
      </c>
      <c r="J167" s="95">
        <v>115.51</v>
      </c>
      <c r="Q167" s="1">
        <v>115.51</v>
      </c>
    </row>
    <row r="168" spans="1:21" ht="14.25">
      <c r="A168" s="98"/>
      <c r="B168" s="99"/>
      <c r="C168" s="99" t="s">
        <v>89</v>
      </c>
      <c r="D168" s="100"/>
      <c r="E168" s="37"/>
      <c r="F168" s="101">
        <v>5.44</v>
      </c>
      <c r="G168" s="94" t="s">
        <v>452</v>
      </c>
      <c r="H168" s="95">
        <v>24.48</v>
      </c>
      <c r="I168" s="102">
        <v>1</v>
      </c>
      <c r="J168" s="95">
        <v>24.48</v>
      </c>
    </row>
    <row r="169" spans="1:21" ht="14.25">
      <c r="A169" s="98"/>
      <c r="B169" s="99"/>
      <c r="C169" s="99" t="s">
        <v>96</v>
      </c>
      <c r="D169" s="100"/>
      <c r="E169" s="37"/>
      <c r="F169" s="101">
        <v>0.14000000000000001</v>
      </c>
      <c r="G169" s="94" t="s">
        <v>452</v>
      </c>
      <c r="H169" s="103">
        <v>0.63</v>
      </c>
      <c r="I169" s="102">
        <v>1</v>
      </c>
      <c r="J169" s="103">
        <v>0.63</v>
      </c>
      <c r="Q169" s="1">
        <v>0.63</v>
      </c>
    </row>
    <row r="170" spans="1:21" ht="14.25">
      <c r="A170" s="98"/>
      <c r="B170" s="99"/>
      <c r="C170" s="99" t="s">
        <v>97</v>
      </c>
      <c r="D170" s="100"/>
      <c r="E170" s="37"/>
      <c r="F170" s="101">
        <v>178.36</v>
      </c>
      <c r="G170" s="94" t="s">
        <v>98</v>
      </c>
      <c r="H170" s="95">
        <v>535.08000000000004</v>
      </c>
      <c r="I170" s="102">
        <v>1</v>
      </c>
      <c r="J170" s="95">
        <v>535.08000000000004</v>
      </c>
    </row>
    <row r="171" spans="1:21" ht="71.25">
      <c r="A171" s="98" t="s">
        <v>1520</v>
      </c>
      <c r="B171" s="99" t="s">
        <v>1515</v>
      </c>
      <c r="C171" s="99" t="s">
        <v>1516</v>
      </c>
      <c r="D171" s="100" t="s">
        <v>803</v>
      </c>
      <c r="E171" s="37">
        <v>-3</v>
      </c>
      <c r="F171" s="101">
        <v>159.62</v>
      </c>
      <c r="G171" s="118" t="s">
        <v>98</v>
      </c>
      <c r="H171" s="95">
        <v>-478.86</v>
      </c>
      <c r="I171" s="102">
        <v>1</v>
      </c>
      <c r="J171" s="95">
        <v>-478.86</v>
      </c>
      <c r="R171" s="1">
        <v>0</v>
      </c>
      <c r="S171" s="1">
        <v>0</v>
      </c>
      <c r="T171" s="1">
        <v>0</v>
      </c>
      <c r="U171" s="1">
        <v>0</v>
      </c>
    </row>
    <row r="172" spans="1:21" ht="14.25">
      <c r="A172" s="98"/>
      <c r="B172" s="99"/>
      <c r="C172" s="99" t="s">
        <v>90</v>
      </c>
      <c r="D172" s="100" t="s">
        <v>91</v>
      </c>
      <c r="E172" s="37">
        <v>128</v>
      </c>
      <c r="F172" s="101"/>
      <c r="G172" s="94"/>
      <c r="H172" s="95">
        <v>148.66</v>
      </c>
      <c r="I172" s="102">
        <v>128</v>
      </c>
      <c r="J172" s="95">
        <v>148.66</v>
      </c>
    </row>
    <row r="173" spans="1:21" ht="14.25">
      <c r="A173" s="98"/>
      <c r="B173" s="99"/>
      <c r="C173" s="99" t="s">
        <v>92</v>
      </c>
      <c r="D173" s="100" t="s">
        <v>91</v>
      </c>
      <c r="E173" s="37">
        <v>83</v>
      </c>
      <c r="F173" s="101"/>
      <c r="G173" s="94"/>
      <c r="H173" s="95">
        <v>96.4</v>
      </c>
      <c r="I173" s="102">
        <v>83</v>
      </c>
      <c r="J173" s="95">
        <v>96.4</v>
      </c>
    </row>
    <row r="174" spans="1:21" ht="14.25">
      <c r="A174" s="104"/>
      <c r="B174" s="105"/>
      <c r="C174" s="105" t="s">
        <v>93</v>
      </c>
      <c r="D174" s="106" t="s">
        <v>94</v>
      </c>
      <c r="E174" s="107">
        <v>2.9</v>
      </c>
      <c r="F174" s="108"/>
      <c r="G174" s="109" t="s">
        <v>451</v>
      </c>
      <c r="H174" s="110">
        <v>12.005999999999997</v>
      </c>
      <c r="I174" s="111"/>
      <c r="J174" s="110"/>
    </row>
    <row r="175" spans="1:21" ht="15">
      <c r="C175" s="112" t="s">
        <v>95</v>
      </c>
      <c r="G175" s="289">
        <v>441.27</v>
      </c>
      <c r="H175" s="289"/>
      <c r="I175" s="289">
        <v>441.27</v>
      </c>
      <c r="J175" s="289"/>
      <c r="O175" s="113">
        <v>441.27</v>
      </c>
      <c r="P175" s="113">
        <v>441.27</v>
      </c>
    </row>
    <row r="176" spans="1:21" ht="71.25">
      <c r="A176" s="104" t="s">
        <v>455</v>
      </c>
      <c r="B176" s="105" t="s">
        <v>432</v>
      </c>
      <c r="C176" s="105" t="s">
        <v>1521</v>
      </c>
      <c r="D176" s="106" t="s">
        <v>454</v>
      </c>
      <c r="E176" s="107">
        <v>3</v>
      </c>
      <c r="F176" s="108">
        <v>1410.61</v>
      </c>
      <c r="G176" s="109" t="s">
        <v>98</v>
      </c>
      <c r="H176" s="110">
        <v>4231.83</v>
      </c>
      <c r="I176" s="111">
        <v>1</v>
      </c>
      <c r="J176" s="110">
        <v>4231.83</v>
      </c>
      <c r="R176" s="1">
        <v>0</v>
      </c>
      <c r="S176" s="1">
        <v>0</v>
      </c>
      <c r="T176" s="1">
        <v>0</v>
      </c>
      <c r="U176" s="1">
        <v>0</v>
      </c>
    </row>
    <row r="177" spans="1:21" ht="15">
      <c r="C177" s="112" t="s">
        <v>95</v>
      </c>
      <c r="G177" s="289">
        <v>4231.83</v>
      </c>
      <c r="H177" s="289"/>
      <c r="I177" s="289">
        <v>4231.83</v>
      </c>
      <c r="J177" s="289"/>
      <c r="O177" s="1">
        <v>4231.83</v>
      </c>
      <c r="P177" s="1">
        <v>4231.83</v>
      </c>
    </row>
    <row r="178" spans="1:21" ht="42.75">
      <c r="A178" s="98" t="s">
        <v>456</v>
      </c>
      <c r="B178" s="99" t="s">
        <v>1500</v>
      </c>
      <c r="C178" s="99" t="s">
        <v>1501</v>
      </c>
      <c r="D178" s="100" t="s">
        <v>460</v>
      </c>
      <c r="E178" s="37">
        <v>1</v>
      </c>
      <c r="F178" s="101"/>
      <c r="G178" s="94"/>
      <c r="H178" s="95"/>
      <c r="I178" s="102" t="s">
        <v>98</v>
      </c>
      <c r="J178" s="95"/>
      <c r="R178" s="1">
        <v>75.2</v>
      </c>
      <c r="S178" s="1">
        <v>75.2</v>
      </c>
      <c r="T178" s="1">
        <v>56.4</v>
      </c>
      <c r="U178" s="1">
        <v>56.4</v>
      </c>
    </row>
    <row r="179" spans="1:21" ht="14.25">
      <c r="A179" s="98"/>
      <c r="B179" s="99"/>
      <c r="C179" s="99" t="s">
        <v>88</v>
      </c>
      <c r="D179" s="100"/>
      <c r="E179" s="37"/>
      <c r="F179" s="101">
        <v>78.08</v>
      </c>
      <c r="G179" s="94" t="s">
        <v>771</v>
      </c>
      <c r="H179" s="95">
        <v>93.7</v>
      </c>
      <c r="I179" s="102">
        <v>1</v>
      </c>
      <c r="J179" s="95">
        <v>93.7</v>
      </c>
      <c r="Q179" s="1">
        <v>93.7</v>
      </c>
    </row>
    <row r="180" spans="1:21" ht="14.25">
      <c r="A180" s="98"/>
      <c r="B180" s="99"/>
      <c r="C180" s="99" t="s">
        <v>89</v>
      </c>
      <c r="D180" s="100"/>
      <c r="E180" s="37"/>
      <c r="F180" s="101">
        <v>24.99</v>
      </c>
      <c r="G180" s="94" t="s">
        <v>771</v>
      </c>
      <c r="H180" s="95">
        <v>29.99</v>
      </c>
      <c r="I180" s="102">
        <v>1</v>
      </c>
      <c r="J180" s="95">
        <v>29.99</v>
      </c>
    </row>
    <row r="181" spans="1:21" ht="14.25">
      <c r="A181" s="98"/>
      <c r="B181" s="99"/>
      <c r="C181" s="99" t="s">
        <v>96</v>
      </c>
      <c r="D181" s="100"/>
      <c r="E181" s="37"/>
      <c r="F181" s="101">
        <v>0.25</v>
      </c>
      <c r="G181" s="94" t="s">
        <v>771</v>
      </c>
      <c r="H181" s="103">
        <v>0.3</v>
      </c>
      <c r="I181" s="102">
        <v>1</v>
      </c>
      <c r="J181" s="103">
        <v>0.3</v>
      </c>
      <c r="Q181" s="1">
        <v>0.3</v>
      </c>
    </row>
    <row r="182" spans="1:21" ht="14.25">
      <c r="A182" s="98"/>
      <c r="B182" s="99"/>
      <c r="C182" s="99" t="s">
        <v>97</v>
      </c>
      <c r="D182" s="100"/>
      <c r="E182" s="37"/>
      <c r="F182" s="101">
        <v>26.06</v>
      </c>
      <c r="G182" s="94" t="s">
        <v>98</v>
      </c>
      <c r="H182" s="95">
        <v>26.06</v>
      </c>
      <c r="I182" s="102">
        <v>1</v>
      </c>
      <c r="J182" s="95">
        <v>26.06</v>
      </c>
    </row>
    <row r="183" spans="1:21" ht="14.25">
      <c r="A183" s="98"/>
      <c r="B183" s="99"/>
      <c r="C183" s="99" t="s">
        <v>90</v>
      </c>
      <c r="D183" s="100" t="s">
        <v>91</v>
      </c>
      <c r="E183" s="37">
        <v>80</v>
      </c>
      <c r="F183" s="101"/>
      <c r="G183" s="94"/>
      <c r="H183" s="95">
        <v>75.2</v>
      </c>
      <c r="I183" s="102">
        <v>80</v>
      </c>
      <c r="J183" s="95">
        <v>75.2</v>
      </c>
    </row>
    <row r="184" spans="1:21" ht="14.25">
      <c r="A184" s="98"/>
      <c r="B184" s="99"/>
      <c r="C184" s="99" t="s">
        <v>92</v>
      </c>
      <c r="D184" s="100" t="s">
        <v>91</v>
      </c>
      <c r="E184" s="37">
        <v>60</v>
      </c>
      <c r="F184" s="101"/>
      <c r="G184" s="94"/>
      <c r="H184" s="95">
        <v>56.4</v>
      </c>
      <c r="I184" s="102">
        <v>60</v>
      </c>
      <c r="J184" s="95">
        <v>56.4</v>
      </c>
    </row>
    <row r="185" spans="1:21" ht="14.25">
      <c r="A185" s="104"/>
      <c r="B185" s="105"/>
      <c r="C185" s="105" t="s">
        <v>93</v>
      </c>
      <c r="D185" s="106" t="s">
        <v>94</v>
      </c>
      <c r="E185" s="107">
        <v>8</v>
      </c>
      <c r="F185" s="108"/>
      <c r="G185" s="109" t="s">
        <v>771</v>
      </c>
      <c r="H185" s="110">
        <v>9.6</v>
      </c>
      <c r="I185" s="111"/>
      <c r="J185" s="110"/>
    </row>
    <row r="186" spans="1:21" ht="15">
      <c r="C186" s="112" t="s">
        <v>95</v>
      </c>
      <c r="G186" s="289">
        <v>281.35000000000002</v>
      </c>
      <c r="H186" s="289"/>
      <c r="I186" s="289">
        <v>281.35000000000002</v>
      </c>
      <c r="J186" s="289"/>
      <c r="O186" s="113">
        <v>281.35000000000002</v>
      </c>
      <c r="P186" s="113">
        <v>281.35000000000002</v>
      </c>
    </row>
    <row r="187" spans="1:21" ht="71.25">
      <c r="A187" s="104" t="s">
        <v>457</v>
      </c>
      <c r="B187" s="105" t="s">
        <v>432</v>
      </c>
      <c r="C187" s="105" t="s">
        <v>1522</v>
      </c>
      <c r="D187" s="106" t="s">
        <v>454</v>
      </c>
      <c r="E187" s="107">
        <v>1</v>
      </c>
      <c r="F187" s="108">
        <v>159.21</v>
      </c>
      <c r="G187" s="109" t="s">
        <v>98</v>
      </c>
      <c r="H187" s="110">
        <v>159.21</v>
      </c>
      <c r="I187" s="111">
        <v>1</v>
      </c>
      <c r="J187" s="110">
        <v>159.21</v>
      </c>
      <c r="R187" s="1">
        <v>0</v>
      </c>
      <c r="S187" s="1">
        <v>0</v>
      </c>
      <c r="T187" s="1">
        <v>0</v>
      </c>
      <c r="U187" s="1">
        <v>0</v>
      </c>
    </row>
    <row r="188" spans="1:21" ht="15">
      <c r="C188" s="112" t="s">
        <v>95</v>
      </c>
      <c r="G188" s="289">
        <v>159.21</v>
      </c>
      <c r="H188" s="289"/>
      <c r="I188" s="289">
        <v>159.21</v>
      </c>
      <c r="J188" s="289"/>
      <c r="O188" s="1">
        <v>159.21</v>
      </c>
      <c r="P188" s="1">
        <v>159.21</v>
      </c>
    </row>
    <row r="189" spans="1:21" ht="42.75">
      <c r="A189" s="98" t="s">
        <v>754</v>
      </c>
      <c r="B189" s="99" t="s">
        <v>1500</v>
      </c>
      <c r="C189" s="99" t="s">
        <v>1501</v>
      </c>
      <c r="D189" s="100" t="s">
        <v>460</v>
      </c>
      <c r="E189" s="37">
        <v>1</v>
      </c>
      <c r="F189" s="101"/>
      <c r="G189" s="94"/>
      <c r="H189" s="95"/>
      <c r="I189" s="102" t="s">
        <v>98</v>
      </c>
      <c r="J189" s="95"/>
      <c r="R189" s="1">
        <v>75.2</v>
      </c>
      <c r="S189" s="1">
        <v>75.2</v>
      </c>
      <c r="T189" s="1">
        <v>56.4</v>
      </c>
      <c r="U189" s="1">
        <v>56.4</v>
      </c>
    </row>
    <row r="190" spans="1:21" ht="14.25">
      <c r="A190" s="98"/>
      <c r="B190" s="99"/>
      <c r="C190" s="99" t="s">
        <v>88</v>
      </c>
      <c r="D190" s="100"/>
      <c r="E190" s="37"/>
      <c r="F190" s="101">
        <v>78.08</v>
      </c>
      <c r="G190" s="94" t="s">
        <v>771</v>
      </c>
      <c r="H190" s="95">
        <v>93.7</v>
      </c>
      <c r="I190" s="102">
        <v>1</v>
      </c>
      <c r="J190" s="95">
        <v>93.7</v>
      </c>
      <c r="Q190" s="1">
        <v>93.7</v>
      </c>
    </row>
    <row r="191" spans="1:21" ht="14.25">
      <c r="A191" s="98"/>
      <c r="B191" s="99"/>
      <c r="C191" s="99" t="s">
        <v>89</v>
      </c>
      <c r="D191" s="100"/>
      <c r="E191" s="37"/>
      <c r="F191" s="101">
        <v>24.99</v>
      </c>
      <c r="G191" s="94" t="s">
        <v>771</v>
      </c>
      <c r="H191" s="95">
        <v>29.99</v>
      </c>
      <c r="I191" s="102">
        <v>1</v>
      </c>
      <c r="J191" s="95">
        <v>29.99</v>
      </c>
    </row>
    <row r="192" spans="1:21" ht="14.25">
      <c r="A192" s="98"/>
      <c r="B192" s="99"/>
      <c r="C192" s="99" t="s">
        <v>96</v>
      </c>
      <c r="D192" s="100"/>
      <c r="E192" s="37"/>
      <c r="F192" s="101">
        <v>0.25</v>
      </c>
      <c r="G192" s="94" t="s">
        <v>771</v>
      </c>
      <c r="H192" s="103">
        <v>0.3</v>
      </c>
      <c r="I192" s="102">
        <v>1</v>
      </c>
      <c r="J192" s="103">
        <v>0.3</v>
      </c>
      <c r="Q192" s="1">
        <v>0.3</v>
      </c>
    </row>
    <row r="193" spans="1:21" ht="14.25">
      <c r="A193" s="98"/>
      <c r="B193" s="99"/>
      <c r="C193" s="99" t="s">
        <v>97</v>
      </c>
      <c r="D193" s="100"/>
      <c r="E193" s="37"/>
      <c r="F193" s="101">
        <v>26.06</v>
      </c>
      <c r="G193" s="94" t="s">
        <v>98</v>
      </c>
      <c r="H193" s="95">
        <v>26.06</v>
      </c>
      <c r="I193" s="102">
        <v>1</v>
      </c>
      <c r="J193" s="95">
        <v>26.06</v>
      </c>
    </row>
    <row r="194" spans="1:21" ht="14.25">
      <c r="A194" s="98"/>
      <c r="B194" s="99"/>
      <c r="C194" s="99" t="s">
        <v>90</v>
      </c>
      <c r="D194" s="100" t="s">
        <v>91</v>
      </c>
      <c r="E194" s="37">
        <v>80</v>
      </c>
      <c r="F194" s="101"/>
      <c r="G194" s="94"/>
      <c r="H194" s="95">
        <v>75.2</v>
      </c>
      <c r="I194" s="102">
        <v>80</v>
      </c>
      <c r="J194" s="95">
        <v>75.2</v>
      </c>
    </row>
    <row r="195" spans="1:21" ht="14.25">
      <c r="A195" s="98"/>
      <c r="B195" s="99"/>
      <c r="C195" s="99" t="s">
        <v>92</v>
      </c>
      <c r="D195" s="100" t="s">
        <v>91</v>
      </c>
      <c r="E195" s="37">
        <v>60</v>
      </c>
      <c r="F195" s="101"/>
      <c r="G195" s="94"/>
      <c r="H195" s="95">
        <v>56.4</v>
      </c>
      <c r="I195" s="102">
        <v>60</v>
      </c>
      <c r="J195" s="95">
        <v>56.4</v>
      </c>
    </row>
    <row r="196" spans="1:21" ht="14.25">
      <c r="A196" s="104"/>
      <c r="B196" s="105"/>
      <c r="C196" s="105" t="s">
        <v>93</v>
      </c>
      <c r="D196" s="106" t="s">
        <v>94</v>
      </c>
      <c r="E196" s="107">
        <v>8</v>
      </c>
      <c r="F196" s="108"/>
      <c r="G196" s="109" t="s">
        <v>771</v>
      </c>
      <c r="H196" s="110">
        <v>9.6</v>
      </c>
      <c r="I196" s="111"/>
      <c r="J196" s="110"/>
    </row>
    <row r="197" spans="1:21" ht="15">
      <c r="C197" s="112" t="s">
        <v>95</v>
      </c>
      <c r="G197" s="289">
        <v>281.35000000000002</v>
      </c>
      <c r="H197" s="289"/>
      <c r="I197" s="289">
        <v>281.35000000000002</v>
      </c>
      <c r="J197" s="289"/>
      <c r="O197" s="113">
        <v>281.35000000000002</v>
      </c>
      <c r="P197" s="113">
        <v>281.35000000000002</v>
      </c>
    </row>
    <row r="198" spans="1:21" ht="71.25">
      <c r="A198" s="104" t="s">
        <v>461</v>
      </c>
      <c r="B198" s="105" t="s">
        <v>432</v>
      </c>
      <c r="C198" s="105" t="s">
        <v>1523</v>
      </c>
      <c r="D198" s="106" t="s">
        <v>454</v>
      </c>
      <c r="E198" s="107">
        <v>1</v>
      </c>
      <c r="F198" s="108">
        <v>125.2</v>
      </c>
      <c r="G198" s="109" t="s">
        <v>98</v>
      </c>
      <c r="H198" s="110">
        <v>125.2</v>
      </c>
      <c r="I198" s="111">
        <v>1</v>
      </c>
      <c r="J198" s="110">
        <v>125.2</v>
      </c>
      <c r="R198" s="1">
        <v>0</v>
      </c>
      <c r="S198" s="1">
        <v>0</v>
      </c>
      <c r="T198" s="1">
        <v>0</v>
      </c>
      <c r="U198" s="1">
        <v>0</v>
      </c>
    </row>
    <row r="199" spans="1:21" ht="15">
      <c r="C199" s="112" t="s">
        <v>95</v>
      </c>
      <c r="G199" s="289">
        <v>125.2</v>
      </c>
      <c r="H199" s="289"/>
      <c r="I199" s="289">
        <v>125.2</v>
      </c>
      <c r="J199" s="289"/>
      <c r="O199" s="1">
        <v>125.2</v>
      </c>
      <c r="P199" s="1">
        <v>125.2</v>
      </c>
    </row>
    <row r="200" spans="1:21" ht="42.75">
      <c r="A200" s="98" t="s">
        <v>464</v>
      </c>
      <c r="B200" s="99" t="s">
        <v>1497</v>
      </c>
      <c r="C200" s="99" t="s">
        <v>1498</v>
      </c>
      <c r="D200" s="100" t="s">
        <v>460</v>
      </c>
      <c r="E200" s="37">
        <v>5</v>
      </c>
      <c r="F200" s="101"/>
      <c r="G200" s="94"/>
      <c r="H200" s="95"/>
      <c r="I200" s="102" t="s">
        <v>98</v>
      </c>
      <c r="J200" s="95"/>
      <c r="R200" s="1">
        <v>235.44</v>
      </c>
      <c r="S200" s="1">
        <v>235.44</v>
      </c>
      <c r="T200" s="1">
        <v>176.58</v>
      </c>
      <c r="U200" s="1">
        <v>176.58</v>
      </c>
    </row>
    <row r="201" spans="1:21" ht="14.25">
      <c r="A201" s="98"/>
      <c r="B201" s="99"/>
      <c r="C201" s="99" t="s">
        <v>88</v>
      </c>
      <c r="D201" s="100"/>
      <c r="E201" s="37"/>
      <c r="F201" s="101">
        <v>48.8</v>
      </c>
      <c r="G201" s="94" t="s">
        <v>771</v>
      </c>
      <c r="H201" s="95">
        <v>292.8</v>
      </c>
      <c r="I201" s="102">
        <v>1</v>
      </c>
      <c r="J201" s="95">
        <v>292.8</v>
      </c>
      <c r="Q201" s="1">
        <v>292.8</v>
      </c>
    </row>
    <row r="202" spans="1:21" ht="14.25">
      <c r="A202" s="98"/>
      <c r="B202" s="99"/>
      <c r="C202" s="99" t="s">
        <v>89</v>
      </c>
      <c r="D202" s="100"/>
      <c r="E202" s="37"/>
      <c r="F202" s="101">
        <v>11.65</v>
      </c>
      <c r="G202" s="94" t="s">
        <v>771</v>
      </c>
      <c r="H202" s="95">
        <v>69.900000000000006</v>
      </c>
      <c r="I202" s="102">
        <v>1</v>
      </c>
      <c r="J202" s="95">
        <v>69.900000000000006</v>
      </c>
    </row>
    <row r="203" spans="1:21" ht="14.25">
      <c r="A203" s="98"/>
      <c r="B203" s="99"/>
      <c r="C203" s="99" t="s">
        <v>96</v>
      </c>
      <c r="D203" s="100"/>
      <c r="E203" s="37"/>
      <c r="F203" s="101">
        <v>0.25</v>
      </c>
      <c r="G203" s="94" t="s">
        <v>771</v>
      </c>
      <c r="H203" s="103">
        <v>1.5</v>
      </c>
      <c r="I203" s="102">
        <v>1</v>
      </c>
      <c r="J203" s="103">
        <v>1.5</v>
      </c>
      <c r="Q203" s="1">
        <v>1.5</v>
      </c>
    </row>
    <row r="204" spans="1:21" ht="14.25">
      <c r="A204" s="98"/>
      <c r="B204" s="99"/>
      <c r="C204" s="99" t="s">
        <v>97</v>
      </c>
      <c r="D204" s="100"/>
      <c r="E204" s="37"/>
      <c r="F204" s="101">
        <v>14.68</v>
      </c>
      <c r="G204" s="94" t="s">
        <v>98</v>
      </c>
      <c r="H204" s="95">
        <v>73.400000000000006</v>
      </c>
      <c r="I204" s="102">
        <v>1</v>
      </c>
      <c r="J204" s="95">
        <v>73.400000000000006</v>
      </c>
    </row>
    <row r="205" spans="1:21" ht="14.25">
      <c r="A205" s="98"/>
      <c r="B205" s="99"/>
      <c r="C205" s="99" t="s">
        <v>90</v>
      </c>
      <c r="D205" s="100" t="s">
        <v>91</v>
      </c>
      <c r="E205" s="37">
        <v>80</v>
      </c>
      <c r="F205" s="101"/>
      <c r="G205" s="94"/>
      <c r="H205" s="95">
        <v>235.44</v>
      </c>
      <c r="I205" s="102">
        <v>80</v>
      </c>
      <c r="J205" s="95">
        <v>235.44</v>
      </c>
    </row>
    <row r="206" spans="1:21" ht="14.25">
      <c r="A206" s="98"/>
      <c r="B206" s="99"/>
      <c r="C206" s="99" t="s">
        <v>92</v>
      </c>
      <c r="D206" s="100" t="s">
        <v>91</v>
      </c>
      <c r="E206" s="37">
        <v>60</v>
      </c>
      <c r="F206" s="101"/>
      <c r="G206" s="94"/>
      <c r="H206" s="95">
        <v>176.58</v>
      </c>
      <c r="I206" s="102">
        <v>60</v>
      </c>
      <c r="J206" s="95">
        <v>176.58</v>
      </c>
    </row>
    <row r="207" spans="1:21" ht="14.25">
      <c r="A207" s="104"/>
      <c r="B207" s="105"/>
      <c r="C207" s="105" t="s">
        <v>93</v>
      </c>
      <c r="D207" s="106" t="s">
        <v>94</v>
      </c>
      <c r="E207" s="107">
        <v>5</v>
      </c>
      <c r="F207" s="108"/>
      <c r="G207" s="109" t="s">
        <v>771</v>
      </c>
      <c r="H207" s="110">
        <v>30</v>
      </c>
      <c r="I207" s="111"/>
      <c r="J207" s="110"/>
    </row>
    <row r="208" spans="1:21" ht="15">
      <c r="C208" s="112" t="s">
        <v>95</v>
      </c>
      <c r="G208" s="289">
        <v>848.12</v>
      </c>
      <c r="H208" s="289"/>
      <c r="I208" s="289">
        <v>848.12</v>
      </c>
      <c r="J208" s="289"/>
      <c r="O208" s="113">
        <v>848.12</v>
      </c>
      <c r="P208" s="113">
        <v>848.12</v>
      </c>
    </row>
    <row r="209" spans="1:21" ht="71.25">
      <c r="A209" s="104" t="s">
        <v>465</v>
      </c>
      <c r="B209" s="105" t="s">
        <v>432</v>
      </c>
      <c r="C209" s="105" t="s">
        <v>1524</v>
      </c>
      <c r="D209" s="106" t="s">
        <v>454</v>
      </c>
      <c r="E209" s="107">
        <v>5</v>
      </c>
      <c r="F209" s="108">
        <v>105.37</v>
      </c>
      <c r="G209" s="109" t="s">
        <v>98</v>
      </c>
      <c r="H209" s="110">
        <v>526.85</v>
      </c>
      <c r="I209" s="111">
        <v>1</v>
      </c>
      <c r="J209" s="110">
        <v>526.85</v>
      </c>
      <c r="R209" s="1">
        <v>0</v>
      </c>
      <c r="S209" s="1">
        <v>0</v>
      </c>
      <c r="T209" s="1">
        <v>0</v>
      </c>
      <c r="U209" s="1">
        <v>0</v>
      </c>
    </row>
    <row r="210" spans="1:21" ht="15">
      <c r="C210" s="112" t="s">
        <v>95</v>
      </c>
      <c r="G210" s="289">
        <v>526.85</v>
      </c>
      <c r="H210" s="289"/>
      <c r="I210" s="289">
        <v>526.85</v>
      </c>
      <c r="J210" s="289"/>
      <c r="O210" s="1">
        <v>526.85</v>
      </c>
      <c r="P210" s="1">
        <v>526.85</v>
      </c>
    </row>
    <row r="211" spans="1:21" ht="42.75">
      <c r="A211" s="98" t="s">
        <v>468</v>
      </c>
      <c r="B211" s="99" t="s">
        <v>1525</v>
      </c>
      <c r="C211" s="99" t="s">
        <v>1526</v>
      </c>
      <c r="D211" s="100" t="s">
        <v>1527</v>
      </c>
      <c r="E211" s="37">
        <v>51</v>
      </c>
      <c r="F211" s="101"/>
      <c r="G211" s="94"/>
      <c r="H211" s="95"/>
      <c r="I211" s="102" t="s">
        <v>98</v>
      </c>
      <c r="J211" s="95"/>
      <c r="R211" s="1">
        <v>857.63</v>
      </c>
      <c r="S211" s="1">
        <v>857.63</v>
      </c>
      <c r="T211" s="1">
        <v>556.12</v>
      </c>
      <c r="U211" s="1">
        <v>556.12</v>
      </c>
    </row>
    <row r="212" spans="1:21">
      <c r="C212" s="114" t="s">
        <v>1528</v>
      </c>
    </row>
    <row r="213" spans="1:21" ht="14.25">
      <c r="A213" s="98"/>
      <c r="B213" s="99"/>
      <c r="C213" s="99" t="s">
        <v>88</v>
      </c>
      <c r="D213" s="100"/>
      <c r="E213" s="37"/>
      <c r="F213" s="101">
        <v>9.52</v>
      </c>
      <c r="G213" s="94" t="s">
        <v>451</v>
      </c>
      <c r="H213" s="95">
        <v>670.02</v>
      </c>
      <c r="I213" s="102">
        <v>1</v>
      </c>
      <c r="J213" s="95">
        <v>670.02</v>
      </c>
      <c r="Q213" s="1">
        <v>670.02</v>
      </c>
    </row>
    <row r="214" spans="1:21" ht="14.25">
      <c r="A214" s="98"/>
      <c r="B214" s="99"/>
      <c r="C214" s="99" t="s">
        <v>89</v>
      </c>
      <c r="D214" s="100"/>
      <c r="E214" s="37"/>
      <c r="F214" s="101">
        <v>4.4400000000000004</v>
      </c>
      <c r="G214" s="94" t="s">
        <v>452</v>
      </c>
      <c r="H214" s="95">
        <v>339.66</v>
      </c>
      <c r="I214" s="102">
        <v>1</v>
      </c>
      <c r="J214" s="95">
        <v>339.66</v>
      </c>
    </row>
    <row r="215" spans="1:21" ht="14.25">
      <c r="A215" s="98"/>
      <c r="B215" s="99"/>
      <c r="C215" s="99" t="s">
        <v>97</v>
      </c>
      <c r="D215" s="100"/>
      <c r="E215" s="37"/>
      <c r="F215" s="101">
        <v>72.760000000000005</v>
      </c>
      <c r="G215" s="94" t="s">
        <v>98</v>
      </c>
      <c r="H215" s="95">
        <v>3710.76</v>
      </c>
      <c r="I215" s="102">
        <v>1</v>
      </c>
      <c r="J215" s="95">
        <v>3710.76</v>
      </c>
    </row>
    <row r="216" spans="1:21" ht="57">
      <c r="A216" s="98" t="s">
        <v>472</v>
      </c>
      <c r="B216" s="99" t="s">
        <v>1529</v>
      </c>
      <c r="C216" s="99" t="s">
        <v>1530</v>
      </c>
      <c r="D216" s="100" t="s">
        <v>454</v>
      </c>
      <c r="E216" s="37">
        <v>-102</v>
      </c>
      <c r="F216" s="101">
        <v>28</v>
      </c>
      <c r="G216" s="118" t="s">
        <v>98</v>
      </c>
      <c r="H216" s="95">
        <v>-2856</v>
      </c>
      <c r="I216" s="102">
        <v>1</v>
      </c>
      <c r="J216" s="95">
        <v>-2856</v>
      </c>
      <c r="R216" s="1">
        <v>0</v>
      </c>
      <c r="S216" s="1">
        <v>0</v>
      </c>
      <c r="T216" s="1">
        <v>0</v>
      </c>
      <c r="U216" s="1">
        <v>0</v>
      </c>
    </row>
    <row r="217" spans="1:21" ht="14.25">
      <c r="A217" s="98"/>
      <c r="B217" s="99"/>
      <c r="C217" s="99" t="s">
        <v>90</v>
      </c>
      <c r="D217" s="100" t="s">
        <v>91</v>
      </c>
      <c r="E217" s="37">
        <v>128</v>
      </c>
      <c r="F217" s="101"/>
      <c r="G217" s="94"/>
      <c r="H217" s="95">
        <v>857.63</v>
      </c>
      <c r="I217" s="102">
        <v>128</v>
      </c>
      <c r="J217" s="95">
        <v>857.63</v>
      </c>
    </row>
    <row r="218" spans="1:21" ht="14.25">
      <c r="A218" s="98"/>
      <c r="B218" s="99"/>
      <c r="C218" s="99" t="s">
        <v>92</v>
      </c>
      <c r="D218" s="100" t="s">
        <v>91</v>
      </c>
      <c r="E218" s="37">
        <v>83</v>
      </c>
      <c r="F218" s="101"/>
      <c r="G218" s="94"/>
      <c r="H218" s="95">
        <v>556.12</v>
      </c>
      <c r="I218" s="102">
        <v>83</v>
      </c>
      <c r="J218" s="95">
        <v>556.12</v>
      </c>
    </row>
    <row r="219" spans="1:21" ht="14.25">
      <c r="A219" s="104"/>
      <c r="B219" s="105"/>
      <c r="C219" s="105" t="s">
        <v>93</v>
      </c>
      <c r="D219" s="106" t="s">
        <v>94</v>
      </c>
      <c r="E219" s="107">
        <v>0.96</v>
      </c>
      <c r="F219" s="108"/>
      <c r="G219" s="109" t="s">
        <v>451</v>
      </c>
      <c r="H219" s="110">
        <v>67.564799999999991</v>
      </c>
      <c r="I219" s="111"/>
      <c r="J219" s="110"/>
    </row>
    <row r="220" spans="1:21" ht="15">
      <c r="C220" s="112" t="s">
        <v>95</v>
      </c>
      <c r="G220" s="289">
        <v>3278.1900000000005</v>
      </c>
      <c r="H220" s="289"/>
      <c r="I220" s="289">
        <v>3278.1899999999996</v>
      </c>
      <c r="J220" s="289"/>
      <c r="O220" s="113">
        <v>3278.1900000000005</v>
      </c>
      <c r="P220" s="113">
        <v>3278.1899999999996</v>
      </c>
    </row>
    <row r="221" spans="1:21" ht="42.75">
      <c r="A221" s="104" t="s">
        <v>475</v>
      </c>
      <c r="B221" s="105" t="s">
        <v>432</v>
      </c>
      <c r="C221" s="105" t="s">
        <v>1531</v>
      </c>
      <c r="D221" s="106" t="s">
        <v>454</v>
      </c>
      <c r="E221" s="107">
        <v>2</v>
      </c>
      <c r="F221" s="108">
        <v>48.41</v>
      </c>
      <c r="G221" s="109" t="s">
        <v>98</v>
      </c>
      <c r="H221" s="110">
        <v>96.82</v>
      </c>
      <c r="I221" s="111">
        <v>1</v>
      </c>
      <c r="J221" s="110">
        <v>96.82</v>
      </c>
      <c r="R221" s="1">
        <v>0</v>
      </c>
      <c r="S221" s="1">
        <v>0</v>
      </c>
      <c r="T221" s="1">
        <v>0</v>
      </c>
      <c r="U221" s="1">
        <v>0</v>
      </c>
    </row>
    <row r="222" spans="1:21" ht="15">
      <c r="C222" s="112" t="s">
        <v>95</v>
      </c>
      <c r="G222" s="289">
        <v>96.82</v>
      </c>
      <c r="H222" s="289"/>
      <c r="I222" s="289">
        <v>96.82</v>
      </c>
      <c r="J222" s="289"/>
      <c r="O222" s="1">
        <v>96.82</v>
      </c>
      <c r="P222" s="1">
        <v>96.82</v>
      </c>
    </row>
    <row r="223" spans="1:21" ht="42.75">
      <c r="A223" s="104" t="s">
        <v>478</v>
      </c>
      <c r="B223" s="105" t="s">
        <v>432</v>
      </c>
      <c r="C223" s="105" t="s">
        <v>1532</v>
      </c>
      <c r="D223" s="106" t="s">
        <v>454</v>
      </c>
      <c r="E223" s="107">
        <v>8</v>
      </c>
      <c r="F223" s="108">
        <v>33.71</v>
      </c>
      <c r="G223" s="109" t="s">
        <v>98</v>
      </c>
      <c r="H223" s="110">
        <v>269.68</v>
      </c>
      <c r="I223" s="111">
        <v>1</v>
      </c>
      <c r="J223" s="110">
        <v>269.68</v>
      </c>
      <c r="R223" s="1">
        <v>0</v>
      </c>
      <c r="S223" s="1">
        <v>0</v>
      </c>
      <c r="T223" s="1">
        <v>0</v>
      </c>
      <c r="U223" s="1">
        <v>0</v>
      </c>
    </row>
    <row r="224" spans="1:21" ht="15">
      <c r="C224" s="112" t="s">
        <v>95</v>
      </c>
      <c r="G224" s="289">
        <v>269.68</v>
      </c>
      <c r="H224" s="289"/>
      <c r="I224" s="289">
        <v>269.68</v>
      </c>
      <c r="J224" s="289"/>
      <c r="O224" s="1">
        <v>269.68</v>
      </c>
      <c r="P224" s="1">
        <v>269.68</v>
      </c>
    </row>
    <row r="225" spans="1:21" ht="42.75">
      <c r="A225" s="104" t="s">
        <v>485</v>
      </c>
      <c r="B225" s="105" t="s">
        <v>432</v>
      </c>
      <c r="C225" s="105" t="s">
        <v>1533</v>
      </c>
      <c r="D225" s="106" t="s">
        <v>454</v>
      </c>
      <c r="E225" s="107">
        <v>7</v>
      </c>
      <c r="F225" s="108">
        <v>35.61</v>
      </c>
      <c r="G225" s="109" t="s">
        <v>98</v>
      </c>
      <c r="H225" s="110">
        <v>249.27</v>
      </c>
      <c r="I225" s="111">
        <v>1</v>
      </c>
      <c r="J225" s="110">
        <v>249.27</v>
      </c>
      <c r="R225" s="1">
        <v>0</v>
      </c>
      <c r="S225" s="1">
        <v>0</v>
      </c>
      <c r="T225" s="1">
        <v>0</v>
      </c>
      <c r="U225" s="1">
        <v>0</v>
      </c>
    </row>
    <row r="226" spans="1:21" ht="15">
      <c r="C226" s="112" t="s">
        <v>95</v>
      </c>
      <c r="G226" s="289">
        <v>249.27</v>
      </c>
      <c r="H226" s="289"/>
      <c r="I226" s="289">
        <v>249.27</v>
      </c>
      <c r="J226" s="289"/>
      <c r="O226" s="1">
        <v>249.27</v>
      </c>
      <c r="P226" s="1">
        <v>249.27</v>
      </c>
    </row>
    <row r="227" spans="1:21" ht="42.75">
      <c r="A227" s="104" t="s">
        <v>487</v>
      </c>
      <c r="B227" s="105" t="s">
        <v>432</v>
      </c>
      <c r="C227" s="105" t="s">
        <v>1534</v>
      </c>
      <c r="D227" s="106" t="s">
        <v>454</v>
      </c>
      <c r="E227" s="107">
        <v>15</v>
      </c>
      <c r="F227" s="108">
        <v>22.21</v>
      </c>
      <c r="G227" s="109" t="s">
        <v>98</v>
      </c>
      <c r="H227" s="110">
        <v>333.15</v>
      </c>
      <c r="I227" s="111">
        <v>1</v>
      </c>
      <c r="J227" s="110">
        <v>333.15</v>
      </c>
      <c r="R227" s="1">
        <v>0</v>
      </c>
      <c r="S227" s="1">
        <v>0</v>
      </c>
      <c r="T227" s="1">
        <v>0</v>
      </c>
      <c r="U227" s="1">
        <v>0</v>
      </c>
    </row>
    <row r="228" spans="1:21" ht="15">
      <c r="C228" s="112" t="s">
        <v>95</v>
      </c>
      <c r="G228" s="289">
        <v>333.15</v>
      </c>
      <c r="H228" s="289"/>
      <c r="I228" s="289">
        <v>333.15</v>
      </c>
      <c r="J228" s="289"/>
      <c r="O228" s="1">
        <v>333.15</v>
      </c>
      <c r="P228" s="1">
        <v>333.15</v>
      </c>
    </row>
    <row r="229" spans="1:21" ht="68.25">
      <c r="A229" s="104" t="s">
        <v>492</v>
      </c>
      <c r="B229" s="105" t="s">
        <v>432</v>
      </c>
      <c r="C229" s="105" t="s">
        <v>305</v>
      </c>
      <c r="D229" s="106" t="s">
        <v>454</v>
      </c>
      <c r="E229" s="107">
        <v>48</v>
      </c>
      <c r="F229" s="108">
        <v>159.27000000000001</v>
      </c>
      <c r="G229" s="109" t="s">
        <v>98</v>
      </c>
      <c r="H229" s="110">
        <v>7644.96</v>
      </c>
      <c r="I229" s="111">
        <v>1</v>
      </c>
      <c r="J229" s="110">
        <v>7644.96</v>
      </c>
      <c r="R229" s="1">
        <v>0</v>
      </c>
      <c r="S229" s="1">
        <v>0</v>
      </c>
      <c r="T229" s="1">
        <v>0</v>
      </c>
      <c r="U229" s="1">
        <v>0</v>
      </c>
    </row>
    <row r="230" spans="1:21" ht="15">
      <c r="C230" s="112" t="s">
        <v>95</v>
      </c>
      <c r="G230" s="289">
        <v>7644.96</v>
      </c>
      <c r="H230" s="289"/>
      <c r="I230" s="289">
        <v>7644.96</v>
      </c>
      <c r="J230" s="289"/>
      <c r="O230" s="1">
        <v>7644.96</v>
      </c>
      <c r="P230" s="1">
        <v>7644.96</v>
      </c>
    </row>
    <row r="231" spans="1:21" ht="42.75">
      <c r="A231" s="98" t="s">
        <v>496</v>
      </c>
      <c r="B231" s="99" t="s">
        <v>1525</v>
      </c>
      <c r="C231" s="99" t="s">
        <v>1526</v>
      </c>
      <c r="D231" s="100" t="s">
        <v>1527</v>
      </c>
      <c r="E231" s="37">
        <v>3</v>
      </c>
      <c r="F231" s="101"/>
      <c r="G231" s="94"/>
      <c r="H231" s="95"/>
      <c r="I231" s="102" t="s">
        <v>98</v>
      </c>
      <c r="J231" s="95"/>
      <c r="R231" s="1">
        <v>50.44</v>
      </c>
      <c r="S231" s="1">
        <v>50.44</v>
      </c>
      <c r="T231" s="1">
        <v>32.71</v>
      </c>
      <c r="U231" s="1">
        <v>32.71</v>
      </c>
    </row>
    <row r="232" spans="1:21" ht="14.25">
      <c r="A232" s="98"/>
      <c r="B232" s="99"/>
      <c r="C232" s="99" t="s">
        <v>88</v>
      </c>
      <c r="D232" s="100"/>
      <c r="E232" s="37"/>
      <c r="F232" s="101">
        <v>9.52</v>
      </c>
      <c r="G232" s="94" t="s">
        <v>451</v>
      </c>
      <c r="H232" s="95">
        <v>39.409999999999997</v>
      </c>
      <c r="I232" s="102">
        <v>1</v>
      </c>
      <c r="J232" s="95">
        <v>39.409999999999997</v>
      </c>
      <c r="Q232" s="1">
        <v>39.409999999999997</v>
      </c>
    </row>
    <row r="233" spans="1:21" ht="14.25">
      <c r="A233" s="98"/>
      <c r="B233" s="99"/>
      <c r="C233" s="99" t="s">
        <v>89</v>
      </c>
      <c r="D233" s="100"/>
      <c r="E233" s="37"/>
      <c r="F233" s="101">
        <v>4.4400000000000004</v>
      </c>
      <c r="G233" s="94" t="s">
        <v>452</v>
      </c>
      <c r="H233" s="95">
        <v>19.98</v>
      </c>
      <c r="I233" s="102">
        <v>1</v>
      </c>
      <c r="J233" s="95">
        <v>19.98</v>
      </c>
    </row>
    <row r="234" spans="1:21" ht="14.25">
      <c r="A234" s="98"/>
      <c r="B234" s="99"/>
      <c r="C234" s="99" t="s">
        <v>97</v>
      </c>
      <c r="D234" s="100"/>
      <c r="E234" s="37"/>
      <c r="F234" s="101">
        <v>72.760000000000005</v>
      </c>
      <c r="G234" s="94" t="s">
        <v>98</v>
      </c>
      <c r="H234" s="95">
        <v>218.28</v>
      </c>
      <c r="I234" s="102">
        <v>1</v>
      </c>
      <c r="J234" s="95">
        <v>218.28</v>
      </c>
    </row>
    <row r="235" spans="1:21" ht="57">
      <c r="A235" s="98" t="s">
        <v>1535</v>
      </c>
      <c r="B235" s="99" t="s">
        <v>1529</v>
      </c>
      <c r="C235" s="99" t="s">
        <v>1530</v>
      </c>
      <c r="D235" s="100" t="s">
        <v>454</v>
      </c>
      <c r="E235" s="37">
        <v>-6</v>
      </c>
      <c r="F235" s="101">
        <v>28</v>
      </c>
      <c r="G235" s="118" t="s">
        <v>98</v>
      </c>
      <c r="H235" s="95">
        <v>-168</v>
      </c>
      <c r="I235" s="102">
        <v>1</v>
      </c>
      <c r="J235" s="95">
        <v>-168</v>
      </c>
      <c r="R235" s="1">
        <v>0</v>
      </c>
      <c r="S235" s="1">
        <v>0</v>
      </c>
      <c r="T235" s="1">
        <v>0</v>
      </c>
      <c r="U235" s="1">
        <v>0</v>
      </c>
    </row>
    <row r="236" spans="1:21" ht="14.25">
      <c r="A236" s="98"/>
      <c r="B236" s="99"/>
      <c r="C236" s="99" t="s">
        <v>90</v>
      </c>
      <c r="D236" s="100" t="s">
        <v>91</v>
      </c>
      <c r="E236" s="37">
        <v>128</v>
      </c>
      <c r="F236" s="101"/>
      <c r="G236" s="94"/>
      <c r="H236" s="95">
        <v>50.44</v>
      </c>
      <c r="I236" s="102">
        <v>128</v>
      </c>
      <c r="J236" s="95">
        <v>50.44</v>
      </c>
    </row>
    <row r="237" spans="1:21" ht="14.25">
      <c r="A237" s="98"/>
      <c r="B237" s="99"/>
      <c r="C237" s="99" t="s">
        <v>92</v>
      </c>
      <c r="D237" s="100" t="s">
        <v>91</v>
      </c>
      <c r="E237" s="37">
        <v>83</v>
      </c>
      <c r="F237" s="101"/>
      <c r="G237" s="94"/>
      <c r="H237" s="95">
        <v>32.71</v>
      </c>
      <c r="I237" s="102">
        <v>83</v>
      </c>
      <c r="J237" s="95">
        <v>32.71</v>
      </c>
    </row>
    <row r="238" spans="1:21" ht="14.25">
      <c r="A238" s="104"/>
      <c r="B238" s="105"/>
      <c r="C238" s="105" t="s">
        <v>93</v>
      </c>
      <c r="D238" s="106" t="s">
        <v>94</v>
      </c>
      <c r="E238" s="107">
        <v>0.96</v>
      </c>
      <c r="F238" s="108"/>
      <c r="G238" s="109" t="s">
        <v>451</v>
      </c>
      <c r="H238" s="110">
        <v>3.9743999999999993</v>
      </c>
      <c r="I238" s="111"/>
      <c r="J238" s="110"/>
    </row>
    <row r="239" spans="1:21" ht="15">
      <c r="C239" s="112" t="s">
        <v>95</v>
      </c>
      <c r="G239" s="289">
        <v>192.82000000000002</v>
      </c>
      <c r="H239" s="289"/>
      <c r="I239" s="289">
        <v>192.82000000000002</v>
      </c>
      <c r="J239" s="289"/>
      <c r="O239" s="113">
        <v>192.82000000000002</v>
      </c>
      <c r="P239" s="113">
        <v>192.82000000000002</v>
      </c>
    </row>
    <row r="240" spans="1:21" ht="68.25">
      <c r="A240" s="104" t="s">
        <v>501</v>
      </c>
      <c r="B240" s="105" t="s">
        <v>432</v>
      </c>
      <c r="C240" s="105" t="s">
        <v>306</v>
      </c>
      <c r="D240" s="106" t="s">
        <v>454</v>
      </c>
      <c r="E240" s="107">
        <v>1</v>
      </c>
      <c r="F240" s="108">
        <v>191.21</v>
      </c>
      <c r="G240" s="109" t="s">
        <v>98</v>
      </c>
      <c r="H240" s="110">
        <v>191.21</v>
      </c>
      <c r="I240" s="111">
        <v>1</v>
      </c>
      <c r="J240" s="110">
        <v>191.21</v>
      </c>
      <c r="R240" s="1">
        <v>0</v>
      </c>
      <c r="S240" s="1">
        <v>0</v>
      </c>
      <c r="T240" s="1">
        <v>0</v>
      </c>
      <c r="U240" s="1">
        <v>0</v>
      </c>
    </row>
    <row r="241" spans="1:21" ht="15">
      <c r="C241" s="112" t="s">
        <v>95</v>
      </c>
      <c r="G241" s="289">
        <v>191.21</v>
      </c>
      <c r="H241" s="289"/>
      <c r="I241" s="289">
        <v>191.21</v>
      </c>
      <c r="J241" s="289"/>
      <c r="O241" s="1">
        <v>191.21</v>
      </c>
      <c r="P241" s="1">
        <v>191.21</v>
      </c>
    </row>
    <row r="242" spans="1:21" ht="68.25">
      <c r="A242" s="104" t="s">
        <v>504</v>
      </c>
      <c r="B242" s="105" t="s">
        <v>432</v>
      </c>
      <c r="C242" s="105" t="s">
        <v>307</v>
      </c>
      <c r="D242" s="106" t="s">
        <v>454</v>
      </c>
      <c r="E242" s="107">
        <v>2</v>
      </c>
      <c r="F242" s="108">
        <v>202.55</v>
      </c>
      <c r="G242" s="109" t="s">
        <v>98</v>
      </c>
      <c r="H242" s="110">
        <v>405.1</v>
      </c>
      <c r="I242" s="111">
        <v>1</v>
      </c>
      <c r="J242" s="110">
        <v>405.1</v>
      </c>
      <c r="R242" s="1">
        <v>0</v>
      </c>
      <c r="S242" s="1">
        <v>0</v>
      </c>
      <c r="T242" s="1">
        <v>0</v>
      </c>
      <c r="U242" s="1">
        <v>0</v>
      </c>
    </row>
    <row r="243" spans="1:21" ht="15">
      <c r="C243" s="112" t="s">
        <v>95</v>
      </c>
      <c r="G243" s="289">
        <v>405.1</v>
      </c>
      <c r="H243" s="289"/>
      <c r="I243" s="289">
        <v>405.1</v>
      </c>
      <c r="J243" s="289"/>
      <c r="O243" s="1">
        <v>405.1</v>
      </c>
      <c r="P243" s="1">
        <v>405.1</v>
      </c>
    </row>
    <row r="244" spans="1:21" ht="28.5">
      <c r="A244" s="98" t="s">
        <v>506</v>
      </c>
      <c r="B244" s="99" t="s">
        <v>1380</v>
      </c>
      <c r="C244" s="99" t="s">
        <v>1381</v>
      </c>
      <c r="D244" s="100" t="s">
        <v>1382</v>
      </c>
      <c r="E244" s="37">
        <v>2</v>
      </c>
      <c r="F244" s="101"/>
      <c r="G244" s="94"/>
      <c r="H244" s="95"/>
      <c r="I244" s="102" t="s">
        <v>98</v>
      </c>
      <c r="J244" s="95"/>
      <c r="R244" s="1">
        <v>7.71</v>
      </c>
      <c r="S244" s="1">
        <v>7.71</v>
      </c>
      <c r="T244" s="1">
        <v>5</v>
      </c>
      <c r="U244" s="1">
        <v>5</v>
      </c>
    </row>
    <row r="245" spans="1:21" ht="14.25">
      <c r="A245" s="98"/>
      <c r="B245" s="99"/>
      <c r="C245" s="99" t="s">
        <v>88</v>
      </c>
      <c r="D245" s="100"/>
      <c r="E245" s="37"/>
      <c r="F245" s="101">
        <v>2.1800000000000002</v>
      </c>
      <c r="G245" s="94" t="s">
        <v>451</v>
      </c>
      <c r="H245" s="95">
        <v>6.02</v>
      </c>
      <c r="I245" s="102">
        <v>1</v>
      </c>
      <c r="J245" s="95">
        <v>6.02</v>
      </c>
      <c r="Q245" s="1">
        <v>6.02</v>
      </c>
    </row>
    <row r="246" spans="1:21" ht="14.25">
      <c r="A246" s="98"/>
      <c r="B246" s="99"/>
      <c r="C246" s="99" t="s">
        <v>97</v>
      </c>
      <c r="D246" s="100"/>
      <c r="E246" s="37"/>
      <c r="F246" s="101">
        <v>224.54</v>
      </c>
      <c r="G246" s="94" t="s">
        <v>98</v>
      </c>
      <c r="H246" s="95">
        <v>449.08</v>
      </c>
      <c r="I246" s="102">
        <v>1</v>
      </c>
      <c r="J246" s="95">
        <v>449.08</v>
      </c>
    </row>
    <row r="247" spans="1:21" ht="57">
      <c r="A247" s="98" t="s">
        <v>1536</v>
      </c>
      <c r="B247" s="99" t="s">
        <v>1537</v>
      </c>
      <c r="C247" s="99" t="s">
        <v>1538</v>
      </c>
      <c r="D247" s="100" t="s">
        <v>803</v>
      </c>
      <c r="E247" s="37">
        <v>-2</v>
      </c>
      <c r="F247" s="101">
        <v>223.7</v>
      </c>
      <c r="G247" s="118" t="s">
        <v>98</v>
      </c>
      <c r="H247" s="95">
        <v>-447.4</v>
      </c>
      <c r="I247" s="102">
        <v>1</v>
      </c>
      <c r="J247" s="95">
        <v>-447.4</v>
      </c>
      <c r="R247" s="1">
        <v>0</v>
      </c>
      <c r="S247" s="1">
        <v>0</v>
      </c>
      <c r="T247" s="1">
        <v>0</v>
      </c>
      <c r="U247" s="1">
        <v>0</v>
      </c>
    </row>
    <row r="248" spans="1:21" ht="14.25">
      <c r="A248" s="98"/>
      <c r="B248" s="99"/>
      <c r="C248" s="99" t="s">
        <v>90</v>
      </c>
      <c r="D248" s="100" t="s">
        <v>91</v>
      </c>
      <c r="E248" s="37">
        <v>128</v>
      </c>
      <c r="F248" s="101"/>
      <c r="G248" s="94"/>
      <c r="H248" s="95">
        <v>7.71</v>
      </c>
      <c r="I248" s="102">
        <v>128</v>
      </c>
      <c r="J248" s="95">
        <v>7.71</v>
      </c>
    </row>
    <row r="249" spans="1:21" ht="14.25">
      <c r="A249" s="98"/>
      <c r="B249" s="99"/>
      <c r="C249" s="99" t="s">
        <v>92</v>
      </c>
      <c r="D249" s="100" t="s">
        <v>91</v>
      </c>
      <c r="E249" s="37">
        <v>83</v>
      </c>
      <c r="F249" s="101"/>
      <c r="G249" s="94"/>
      <c r="H249" s="95">
        <v>5</v>
      </c>
      <c r="I249" s="102">
        <v>83</v>
      </c>
      <c r="J249" s="95">
        <v>5</v>
      </c>
    </row>
    <row r="250" spans="1:21" ht="14.25">
      <c r="A250" s="104"/>
      <c r="B250" s="105"/>
      <c r="C250" s="105" t="s">
        <v>93</v>
      </c>
      <c r="D250" s="106" t="s">
        <v>94</v>
      </c>
      <c r="E250" s="107">
        <v>0.22</v>
      </c>
      <c r="F250" s="108"/>
      <c r="G250" s="109" t="s">
        <v>451</v>
      </c>
      <c r="H250" s="110">
        <v>0.60719999999999996</v>
      </c>
      <c r="I250" s="111"/>
      <c r="J250" s="110"/>
    </row>
    <row r="251" spans="1:21" ht="15">
      <c r="C251" s="112" t="s">
        <v>95</v>
      </c>
      <c r="G251" s="289">
        <v>20.409999999999968</v>
      </c>
      <c r="H251" s="289"/>
      <c r="I251" s="289">
        <v>20.410000000000025</v>
      </c>
      <c r="J251" s="289"/>
      <c r="O251" s="113">
        <v>20.409999999999968</v>
      </c>
      <c r="P251" s="113">
        <v>20.410000000000025</v>
      </c>
    </row>
    <row r="252" spans="1:21" ht="99.75">
      <c r="A252" s="104" t="s">
        <v>508</v>
      </c>
      <c r="B252" s="105" t="s">
        <v>432</v>
      </c>
      <c r="C252" s="105" t="s">
        <v>1539</v>
      </c>
      <c r="D252" s="106" t="s">
        <v>454</v>
      </c>
      <c r="E252" s="107">
        <v>2</v>
      </c>
      <c r="F252" s="108">
        <v>182.7</v>
      </c>
      <c r="G252" s="109" t="s">
        <v>98</v>
      </c>
      <c r="H252" s="110">
        <v>365.4</v>
      </c>
      <c r="I252" s="111">
        <v>1</v>
      </c>
      <c r="J252" s="110">
        <v>365.4</v>
      </c>
      <c r="R252" s="1">
        <v>0</v>
      </c>
      <c r="S252" s="1">
        <v>0</v>
      </c>
      <c r="T252" s="1">
        <v>0</v>
      </c>
      <c r="U252" s="1">
        <v>0</v>
      </c>
    </row>
    <row r="253" spans="1:21" ht="15">
      <c r="C253" s="112" t="s">
        <v>95</v>
      </c>
      <c r="G253" s="289">
        <v>365.4</v>
      </c>
      <c r="H253" s="289"/>
      <c r="I253" s="289">
        <v>365.4</v>
      </c>
      <c r="J253" s="289"/>
      <c r="O253" s="1">
        <v>365.4</v>
      </c>
      <c r="P253" s="1">
        <v>365.4</v>
      </c>
    </row>
    <row r="254" spans="1:21" ht="42.75">
      <c r="A254" s="104" t="s">
        <v>512</v>
      </c>
      <c r="B254" s="105" t="s">
        <v>432</v>
      </c>
      <c r="C254" s="105" t="s">
        <v>1540</v>
      </c>
      <c r="D254" s="106" t="s">
        <v>454</v>
      </c>
      <c r="E254" s="107">
        <v>2</v>
      </c>
      <c r="F254" s="108">
        <v>10.63</v>
      </c>
      <c r="G254" s="109" t="s">
        <v>98</v>
      </c>
      <c r="H254" s="110">
        <v>21.26</v>
      </c>
      <c r="I254" s="111">
        <v>1</v>
      </c>
      <c r="J254" s="110">
        <v>21.26</v>
      </c>
      <c r="R254" s="1">
        <v>0</v>
      </c>
      <c r="S254" s="1">
        <v>0</v>
      </c>
      <c r="T254" s="1">
        <v>0</v>
      </c>
      <c r="U254" s="1">
        <v>0</v>
      </c>
    </row>
    <row r="255" spans="1:21" ht="15">
      <c r="C255" s="112" t="s">
        <v>95</v>
      </c>
      <c r="G255" s="289">
        <v>21.26</v>
      </c>
      <c r="H255" s="289"/>
      <c r="I255" s="289">
        <v>21.26</v>
      </c>
      <c r="J255" s="289"/>
      <c r="O255" s="1">
        <v>21.26</v>
      </c>
      <c r="P255" s="1">
        <v>21.26</v>
      </c>
    </row>
    <row r="256" spans="1:21" ht="28.5">
      <c r="A256" s="98" t="s">
        <v>514</v>
      </c>
      <c r="B256" s="99" t="s">
        <v>1541</v>
      </c>
      <c r="C256" s="99" t="s">
        <v>1542</v>
      </c>
      <c r="D256" s="100" t="s">
        <v>834</v>
      </c>
      <c r="E256" s="37">
        <v>0.02</v>
      </c>
      <c r="F256" s="101"/>
      <c r="G256" s="94"/>
      <c r="H256" s="95"/>
      <c r="I256" s="102" t="s">
        <v>98</v>
      </c>
      <c r="J256" s="95"/>
      <c r="R256" s="1">
        <v>12.08</v>
      </c>
      <c r="S256" s="1">
        <v>12.08</v>
      </c>
      <c r="T256" s="1">
        <v>9.06</v>
      </c>
      <c r="U256" s="1">
        <v>9.06</v>
      </c>
    </row>
    <row r="257" spans="1:21" ht="14.25">
      <c r="A257" s="98"/>
      <c r="B257" s="99"/>
      <c r="C257" s="99" t="s">
        <v>88</v>
      </c>
      <c r="D257" s="100"/>
      <c r="E257" s="37"/>
      <c r="F257" s="101">
        <v>629.15</v>
      </c>
      <c r="G257" s="94" t="s">
        <v>771</v>
      </c>
      <c r="H257" s="95">
        <v>15.1</v>
      </c>
      <c r="I257" s="102">
        <v>1</v>
      </c>
      <c r="J257" s="95">
        <v>15.1</v>
      </c>
      <c r="Q257" s="1">
        <v>15.1</v>
      </c>
    </row>
    <row r="258" spans="1:21" ht="14.25">
      <c r="A258" s="98"/>
      <c r="B258" s="99"/>
      <c r="C258" s="99" t="s">
        <v>89</v>
      </c>
      <c r="D258" s="100"/>
      <c r="E258" s="37"/>
      <c r="F258" s="101">
        <v>444.35</v>
      </c>
      <c r="G258" s="94" t="s">
        <v>771</v>
      </c>
      <c r="H258" s="95">
        <v>10.66</v>
      </c>
      <c r="I258" s="102">
        <v>1</v>
      </c>
      <c r="J258" s="95">
        <v>10.66</v>
      </c>
    </row>
    <row r="259" spans="1:21" ht="14.25">
      <c r="A259" s="98"/>
      <c r="B259" s="99"/>
      <c r="C259" s="99" t="s">
        <v>90</v>
      </c>
      <c r="D259" s="100" t="s">
        <v>91</v>
      </c>
      <c r="E259" s="37">
        <v>80</v>
      </c>
      <c r="F259" s="101"/>
      <c r="G259" s="94"/>
      <c r="H259" s="95">
        <v>12.08</v>
      </c>
      <c r="I259" s="102">
        <v>80</v>
      </c>
      <c r="J259" s="95">
        <v>12.08</v>
      </c>
    </row>
    <row r="260" spans="1:21" ht="14.25">
      <c r="A260" s="98"/>
      <c r="B260" s="99"/>
      <c r="C260" s="99" t="s">
        <v>92</v>
      </c>
      <c r="D260" s="100" t="s">
        <v>91</v>
      </c>
      <c r="E260" s="37">
        <v>60</v>
      </c>
      <c r="F260" s="101"/>
      <c r="G260" s="94"/>
      <c r="H260" s="95">
        <v>9.06</v>
      </c>
      <c r="I260" s="102">
        <v>60</v>
      </c>
      <c r="J260" s="95">
        <v>9.06</v>
      </c>
    </row>
    <row r="261" spans="1:21" ht="14.25">
      <c r="A261" s="104"/>
      <c r="B261" s="105"/>
      <c r="C261" s="105" t="s">
        <v>93</v>
      </c>
      <c r="D261" s="106" t="s">
        <v>94</v>
      </c>
      <c r="E261" s="107">
        <v>65.400000000000006</v>
      </c>
      <c r="F261" s="108"/>
      <c r="G261" s="109" t="s">
        <v>771</v>
      </c>
      <c r="H261" s="110">
        <v>1.5696000000000001</v>
      </c>
      <c r="I261" s="111"/>
      <c r="J261" s="110"/>
    </row>
    <row r="262" spans="1:21" ht="15">
      <c r="C262" s="112" t="s">
        <v>95</v>
      </c>
      <c r="G262" s="289">
        <v>46.9</v>
      </c>
      <c r="H262" s="289"/>
      <c r="I262" s="289">
        <v>46.900000000000006</v>
      </c>
      <c r="J262" s="289"/>
      <c r="O262" s="113">
        <v>46.9</v>
      </c>
      <c r="P262" s="113">
        <v>46.900000000000006</v>
      </c>
    </row>
    <row r="263" spans="1:21" ht="71.25">
      <c r="A263" s="104" t="s">
        <v>516</v>
      </c>
      <c r="B263" s="105" t="s">
        <v>432</v>
      </c>
      <c r="C263" s="105" t="s">
        <v>1543</v>
      </c>
      <c r="D263" s="106" t="s">
        <v>454</v>
      </c>
      <c r="E263" s="107">
        <v>48</v>
      </c>
      <c r="F263" s="108">
        <v>159.79</v>
      </c>
      <c r="G263" s="109" t="s">
        <v>98</v>
      </c>
      <c r="H263" s="110">
        <v>7669.92</v>
      </c>
      <c r="I263" s="111">
        <v>1</v>
      </c>
      <c r="J263" s="110">
        <v>7669.92</v>
      </c>
      <c r="R263" s="1">
        <v>0</v>
      </c>
      <c r="S263" s="1">
        <v>0</v>
      </c>
      <c r="T263" s="1">
        <v>0</v>
      </c>
      <c r="U263" s="1">
        <v>0</v>
      </c>
    </row>
    <row r="264" spans="1:21" ht="15">
      <c r="C264" s="112" t="s">
        <v>95</v>
      </c>
      <c r="G264" s="289">
        <v>7669.92</v>
      </c>
      <c r="H264" s="289"/>
      <c r="I264" s="289">
        <v>7669.92</v>
      </c>
      <c r="J264" s="289"/>
      <c r="O264" s="1">
        <v>7669.92</v>
      </c>
      <c r="P264" s="1">
        <v>7669.92</v>
      </c>
    </row>
    <row r="265" spans="1:21" ht="99.75">
      <c r="A265" s="98" t="s">
        <v>520</v>
      </c>
      <c r="B265" s="99" t="s">
        <v>1544</v>
      </c>
      <c r="C265" s="99" t="s">
        <v>1545</v>
      </c>
      <c r="D265" s="100" t="s">
        <v>680</v>
      </c>
      <c r="E265" s="37">
        <v>0.06</v>
      </c>
      <c r="F265" s="101"/>
      <c r="G265" s="94"/>
      <c r="H265" s="95"/>
      <c r="I265" s="102" t="s">
        <v>98</v>
      </c>
      <c r="J265" s="95"/>
      <c r="R265" s="1">
        <v>132.58000000000001</v>
      </c>
      <c r="S265" s="1">
        <v>132.58000000000001</v>
      </c>
      <c r="T265" s="1">
        <v>99.43</v>
      </c>
      <c r="U265" s="1">
        <v>99.43</v>
      </c>
    </row>
    <row r="266" spans="1:21" ht="14.25">
      <c r="A266" s="98"/>
      <c r="B266" s="99"/>
      <c r="C266" s="99" t="s">
        <v>88</v>
      </c>
      <c r="D266" s="100"/>
      <c r="E266" s="37"/>
      <c r="F266" s="101">
        <v>1875.9</v>
      </c>
      <c r="G266" s="94" t="s">
        <v>844</v>
      </c>
      <c r="H266" s="95">
        <v>135.06</v>
      </c>
      <c r="I266" s="102">
        <v>1</v>
      </c>
      <c r="J266" s="95">
        <v>135.06</v>
      </c>
      <c r="Q266" s="1">
        <v>135.06</v>
      </c>
    </row>
    <row r="267" spans="1:21" ht="14.25">
      <c r="A267" s="98"/>
      <c r="B267" s="99"/>
      <c r="C267" s="99" t="s">
        <v>89</v>
      </c>
      <c r="D267" s="100"/>
      <c r="E267" s="37"/>
      <c r="F267" s="101">
        <v>5501.8</v>
      </c>
      <c r="G267" s="94" t="s">
        <v>844</v>
      </c>
      <c r="H267" s="95">
        <v>396.13</v>
      </c>
      <c r="I267" s="102">
        <v>1</v>
      </c>
      <c r="J267" s="95">
        <v>396.13</v>
      </c>
    </row>
    <row r="268" spans="1:21" ht="14.25">
      <c r="A268" s="98"/>
      <c r="B268" s="99"/>
      <c r="C268" s="99" t="s">
        <v>96</v>
      </c>
      <c r="D268" s="100"/>
      <c r="E268" s="37"/>
      <c r="F268" s="101">
        <v>425.89</v>
      </c>
      <c r="G268" s="94" t="s">
        <v>844</v>
      </c>
      <c r="H268" s="103">
        <v>30.66</v>
      </c>
      <c r="I268" s="102">
        <v>1</v>
      </c>
      <c r="J268" s="103">
        <v>30.66</v>
      </c>
      <c r="Q268" s="1">
        <v>30.66</v>
      </c>
    </row>
    <row r="269" spans="1:21" ht="14.25">
      <c r="A269" s="98"/>
      <c r="B269" s="99"/>
      <c r="C269" s="99" t="s">
        <v>97</v>
      </c>
      <c r="D269" s="100"/>
      <c r="E269" s="37"/>
      <c r="F269" s="101">
        <v>101.27</v>
      </c>
      <c r="G269" s="94" t="s">
        <v>98</v>
      </c>
      <c r="H269" s="95">
        <v>6.08</v>
      </c>
      <c r="I269" s="102">
        <v>1</v>
      </c>
      <c r="J269" s="95">
        <v>6.08</v>
      </c>
    </row>
    <row r="270" spans="1:21" ht="14.25">
      <c r="A270" s="98"/>
      <c r="B270" s="99"/>
      <c r="C270" s="99" t="s">
        <v>90</v>
      </c>
      <c r="D270" s="100" t="s">
        <v>91</v>
      </c>
      <c r="E270" s="37">
        <v>80</v>
      </c>
      <c r="F270" s="101"/>
      <c r="G270" s="94"/>
      <c r="H270" s="95">
        <v>132.58000000000001</v>
      </c>
      <c r="I270" s="102">
        <v>80</v>
      </c>
      <c r="J270" s="95">
        <v>132.58000000000001</v>
      </c>
    </row>
    <row r="271" spans="1:21" ht="14.25">
      <c r="A271" s="98"/>
      <c r="B271" s="99"/>
      <c r="C271" s="99" t="s">
        <v>92</v>
      </c>
      <c r="D271" s="100" t="s">
        <v>91</v>
      </c>
      <c r="E271" s="37">
        <v>60</v>
      </c>
      <c r="F271" s="101"/>
      <c r="G271" s="94"/>
      <c r="H271" s="95">
        <v>99.43</v>
      </c>
      <c r="I271" s="102">
        <v>60</v>
      </c>
      <c r="J271" s="95">
        <v>99.43</v>
      </c>
    </row>
    <row r="272" spans="1:21" ht="14.25">
      <c r="A272" s="104"/>
      <c r="B272" s="105"/>
      <c r="C272" s="105" t="s">
        <v>93</v>
      </c>
      <c r="D272" s="106" t="s">
        <v>94</v>
      </c>
      <c r="E272" s="107">
        <v>195</v>
      </c>
      <c r="F272" s="108"/>
      <c r="G272" s="109" t="s">
        <v>844</v>
      </c>
      <c r="H272" s="110">
        <v>14.04</v>
      </c>
      <c r="I272" s="111"/>
      <c r="J272" s="110"/>
    </row>
    <row r="273" spans="1:21" ht="15">
      <c r="C273" s="112" t="s">
        <v>95</v>
      </c>
      <c r="G273" s="289">
        <v>769.28</v>
      </c>
      <c r="H273" s="289"/>
      <c r="I273" s="289">
        <v>769.28</v>
      </c>
      <c r="J273" s="289"/>
      <c r="O273" s="113">
        <v>769.28</v>
      </c>
      <c r="P273" s="113">
        <v>769.28</v>
      </c>
    </row>
    <row r="274" spans="1:21" ht="55.5">
      <c r="A274" s="104" t="s">
        <v>521</v>
      </c>
      <c r="B274" s="105" t="s">
        <v>432</v>
      </c>
      <c r="C274" s="105" t="s">
        <v>308</v>
      </c>
      <c r="D274" s="106" t="s">
        <v>539</v>
      </c>
      <c r="E274" s="107">
        <v>4</v>
      </c>
      <c r="F274" s="108">
        <v>34.25</v>
      </c>
      <c r="G274" s="109" t="s">
        <v>98</v>
      </c>
      <c r="H274" s="110">
        <v>137</v>
      </c>
      <c r="I274" s="111">
        <v>1</v>
      </c>
      <c r="J274" s="110">
        <v>137</v>
      </c>
      <c r="R274" s="1">
        <v>0</v>
      </c>
      <c r="S274" s="1">
        <v>0</v>
      </c>
      <c r="T274" s="1">
        <v>0</v>
      </c>
      <c r="U274" s="1">
        <v>0</v>
      </c>
    </row>
    <row r="275" spans="1:21" ht="15">
      <c r="C275" s="112" t="s">
        <v>95</v>
      </c>
      <c r="G275" s="289">
        <v>137</v>
      </c>
      <c r="H275" s="289"/>
      <c r="I275" s="289">
        <v>137</v>
      </c>
      <c r="J275" s="289"/>
      <c r="O275" s="1">
        <v>137</v>
      </c>
      <c r="P275" s="1">
        <v>137</v>
      </c>
    </row>
    <row r="276" spans="1:21" ht="55.5">
      <c r="A276" s="104" t="s">
        <v>522</v>
      </c>
      <c r="B276" s="105" t="s">
        <v>432</v>
      </c>
      <c r="C276" s="105" t="s">
        <v>309</v>
      </c>
      <c r="D276" s="106" t="s">
        <v>539</v>
      </c>
      <c r="E276" s="107">
        <v>2</v>
      </c>
      <c r="F276" s="108">
        <v>55.03</v>
      </c>
      <c r="G276" s="109" t="s">
        <v>98</v>
      </c>
      <c r="H276" s="110">
        <v>110.06</v>
      </c>
      <c r="I276" s="111">
        <v>1</v>
      </c>
      <c r="J276" s="110">
        <v>110.06</v>
      </c>
      <c r="R276" s="1">
        <v>0</v>
      </c>
      <c r="S276" s="1">
        <v>0</v>
      </c>
      <c r="T276" s="1">
        <v>0</v>
      </c>
      <c r="U276" s="1">
        <v>0</v>
      </c>
    </row>
    <row r="277" spans="1:21" ht="15">
      <c r="C277" s="112" t="s">
        <v>95</v>
      </c>
      <c r="G277" s="289">
        <v>110.06</v>
      </c>
      <c r="H277" s="289"/>
      <c r="I277" s="289">
        <v>110.06</v>
      </c>
      <c r="J277" s="289"/>
      <c r="O277" s="1">
        <v>110.06</v>
      </c>
      <c r="P277" s="1">
        <v>110.06</v>
      </c>
    </row>
    <row r="278" spans="1:21" ht="57">
      <c r="A278" s="98" t="s">
        <v>524</v>
      </c>
      <c r="B278" s="99" t="s">
        <v>1546</v>
      </c>
      <c r="C278" s="99" t="s">
        <v>1547</v>
      </c>
      <c r="D278" s="100" t="s">
        <v>680</v>
      </c>
      <c r="E278" s="37">
        <v>6.4999999999999997E-3</v>
      </c>
      <c r="F278" s="101"/>
      <c r="G278" s="94"/>
      <c r="H278" s="95"/>
      <c r="I278" s="102" t="s">
        <v>98</v>
      </c>
      <c r="J278" s="95"/>
      <c r="R278" s="1">
        <v>5.3</v>
      </c>
      <c r="S278" s="1">
        <v>5.3</v>
      </c>
      <c r="T278" s="1">
        <v>3.44</v>
      </c>
      <c r="U278" s="1">
        <v>3.44</v>
      </c>
    </row>
    <row r="279" spans="1:21">
      <c r="C279" s="114" t="s">
        <v>1548</v>
      </c>
    </row>
    <row r="280" spans="1:21" ht="14.25">
      <c r="A280" s="98"/>
      <c r="B280" s="99"/>
      <c r="C280" s="99" t="s">
        <v>88</v>
      </c>
      <c r="D280" s="100"/>
      <c r="E280" s="37"/>
      <c r="F280" s="101">
        <v>458.2</v>
      </c>
      <c r="G280" s="94" t="s">
        <v>451</v>
      </c>
      <c r="H280" s="95">
        <v>4.1100000000000003</v>
      </c>
      <c r="I280" s="102">
        <v>1</v>
      </c>
      <c r="J280" s="95">
        <v>4.1100000000000003</v>
      </c>
      <c r="Q280" s="1">
        <v>4.1100000000000003</v>
      </c>
    </row>
    <row r="281" spans="1:21" ht="14.25">
      <c r="A281" s="98"/>
      <c r="B281" s="99"/>
      <c r="C281" s="99" t="s">
        <v>89</v>
      </c>
      <c r="D281" s="100"/>
      <c r="E281" s="37"/>
      <c r="F281" s="101">
        <v>98.14</v>
      </c>
      <c r="G281" s="94" t="s">
        <v>452</v>
      </c>
      <c r="H281" s="95">
        <v>0.96</v>
      </c>
      <c r="I281" s="102">
        <v>1</v>
      </c>
      <c r="J281" s="95">
        <v>0.96</v>
      </c>
    </row>
    <row r="282" spans="1:21" ht="14.25">
      <c r="A282" s="98"/>
      <c r="B282" s="99"/>
      <c r="C282" s="99" t="s">
        <v>96</v>
      </c>
      <c r="D282" s="100"/>
      <c r="E282" s="37"/>
      <c r="F282" s="101">
        <v>2.84</v>
      </c>
      <c r="G282" s="94" t="s">
        <v>452</v>
      </c>
      <c r="H282" s="103">
        <v>0.03</v>
      </c>
      <c r="I282" s="102">
        <v>1</v>
      </c>
      <c r="J282" s="103">
        <v>0.03</v>
      </c>
      <c r="Q282" s="1">
        <v>0.03</v>
      </c>
    </row>
    <row r="283" spans="1:21" ht="14.25">
      <c r="A283" s="98"/>
      <c r="B283" s="99"/>
      <c r="C283" s="99" t="s">
        <v>97</v>
      </c>
      <c r="D283" s="100"/>
      <c r="E283" s="37"/>
      <c r="F283" s="101">
        <v>6085.07</v>
      </c>
      <c r="G283" s="94" t="s">
        <v>98</v>
      </c>
      <c r="H283" s="95">
        <v>39.549999999999997</v>
      </c>
      <c r="I283" s="102">
        <v>1</v>
      </c>
      <c r="J283" s="95">
        <v>39.549999999999997</v>
      </c>
    </row>
    <row r="284" spans="1:21" ht="14.25">
      <c r="A284" s="98"/>
      <c r="B284" s="99"/>
      <c r="C284" s="99" t="s">
        <v>90</v>
      </c>
      <c r="D284" s="100" t="s">
        <v>91</v>
      </c>
      <c r="E284" s="37">
        <v>128</v>
      </c>
      <c r="F284" s="101"/>
      <c r="G284" s="94"/>
      <c r="H284" s="95">
        <v>5.3</v>
      </c>
      <c r="I284" s="102">
        <v>128</v>
      </c>
      <c r="J284" s="95">
        <v>5.3</v>
      </c>
    </row>
    <row r="285" spans="1:21" ht="14.25">
      <c r="A285" s="98"/>
      <c r="B285" s="99"/>
      <c r="C285" s="99" t="s">
        <v>92</v>
      </c>
      <c r="D285" s="100" t="s">
        <v>91</v>
      </c>
      <c r="E285" s="37">
        <v>83</v>
      </c>
      <c r="F285" s="101"/>
      <c r="G285" s="94"/>
      <c r="H285" s="95">
        <v>3.44</v>
      </c>
      <c r="I285" s="102">
        <v>83</v>
      </c>
      <c r="J285" s="95">
        <v>3.44</v>
      </c>
    </row>
    <row r="286" spans="1:21" ht="14.25">
      <c r="A286" s="104"/>
      <c r="B286" s="105"/>
      <c r="C286" s="105" t="s">
        <v>93</v>
      </c>
      <c r="D286" s="106" t="s">
        <v>94</v>
      </c>
      <c r="E286" s="107">
        <v>47.63</v>
      </c>
      <c r="F286" s="108"/>
      <c r="G286" s="109" t="s">
        <v>451</v>
      </c>
      <c r="H286" s="110">
        <v>0.42724109999999998</v>
      </c>
      <c r="I286" s="111"/>
      <c r="J286" s="110"/>
    </row>
    <row r="287" spans="1:21" ht="15">
      <c r="C287" s="112" t="s">
        <v>95</v>
      </c>
      <c r="G287" s="289">
        <v>53.36</v>
      </c>
      <c r="H287" s="289"/>
      <c r="I287" s="289">
        <v>53.36</v>
      </c>
      <c r="J287" s="289"/>
      <c r="O287" s="113">
        <v>53.36</v>
      </c>
      <c r="P287" s="113">
        <v>53.36</v>
      </c>
    </row>
    <row r="288" spans="1:21" ht="42.75">
      <c r="A288" s="104" t="s">
        <v>526</v>
      </c>
      <c r="B288" s="105" t="s">
        <v>1549</v>
      </c>
      <c r="C288" s="105" t="s">
        <v>1550</v>
      </c>
      <c r="D288" s="106" t="s">
        <v>499</v>
      </c>
      <c r="E288" s="107">
        <v>0.65</v>
      </c>
      <c r="F288" s="108">
        <v>17.21</v>
      </c>
      <c r="G288" s="109" t="s">
        <v>98</v>
      </c>
      <c r="H288" s="110">
        <v>11.19</v>
      </c>
      <c r="I288" s="111">
        <v>1</v>
      </c>
      <c r="J288" s="110">
        <v>11.19</v>
      </c>
      <c r="R288" s="1">
        <v>0</v>
      </c>
      <c r="S288" s="1">
        <v>0</v>
      </c>
      <c r="T288" s="1">
        <v>0</v>
      </c>
      <c r="U288" s="1">
        <v>0</v>
      </c>
    </row>
    <row r="289" spans="1:21" ht="15">
      <c r="C289" s="112" t="s">
        <v>95</v>
      </c>
      <c r="G289" s="289">
        <v>11.19</v>
      </c>
      <c r="H289" s="289"/>
      <c r="I289" s="289">
        <v>11.19</v>
      </c>
      <c r="J289" s="289"/>
      <c r="O289" s="1">
        <v>11.19</v>
      </c>
      <c r="P289" s="1">
        <v>11.19</v>
      </c>
    </row>
    <row r="290" spans="1:21" ht="57">
      <c r="A290" s="98" t="s">
        <v>527</v>
      </c>
      <c r="B290" s="99" t="s">
        <v>1452</v>
      </c>
      <c r="C290" s="99" t="s">
        <v>1453</v>
      </c>
      <c r="D290" s="100" t="s">
        <v>680</v>
      </c>
      <c r="E290" s="37">
        <v>2.5999999999999999E-2</v>
      </c>
      <c r="F290" s="101"/>
      <c r="G290" s="94"/>
      <c r="H290" s="95"/>
      <c r="I290" s="102" t="s">
        <v>98</v>
      </c>
      <c r="J290" s="95"/>
      <c r="R290" s="1">
        <v>16.489999999999998</v>
      </c>
      <c r="S290" s="1">
        <v>16.489999999999998</v>
      </c>
      <c r="T290" s="1">
        <v>10.69</v>
      </c>
      <c r="U290" s="1">
        <v>10.69</v>
      </c>
    </row>
    <row r="291" spans="1:21">
      <c r="C291" s="114" t="s">
        <v>1551</v>
      </c>
    </row>
    <row r="292" spans="1:21" ht="14.25">
      <c r="A292" s="98"/>
      <c r="B292" s="99"/>
      <c r="C292" s="99" t="s">
        <v>88</v>
      </c>
      <c r="D292" s="100"/>
      <c r="E292" s="37"/>
      <c r="F292" s="101">
        <v>356.61</v>
      </c>
      <c r="G292" s="94" t="s">
        <v>451</v>
      </c>
      <c r="H292" s="95">
        <v>12.8</v>
      </c>
      <c r="I292" s="102">
        <v>1</v>
      </c>
      <c r="J292" s="95">
        <v>12.8</v>
      </c>
      <c r="Q292" s="1">
        <v>12.8</v>
      </c>
    </row>
    <row r="293" spans="1:21" ht="14.25">
      <c r="A293" s="98"/>
      <c r="B293" s="99"/>
      <c r="C293" s="99" t="s">
        <v>89</v>
      </c>
      <c r="D293" s="100"/>
      <c r="E293" s="37"/>
      <c r="F293" s="101">
        <v>54.77</v>
      </c>
      <c r="G293" s="94" t="s">
        <v>452</v>
      </c>
      <c r="H293" s="95">
        <v>2.14</v>
      </c>
      <c r="I293" s="102">
        <v>1</v>
      </c>
      <c r="J293" s="95">
        <v>2.14</v>
      </c>
    </row>
    <row r="294" spans="1:21" ht="14.25">
      <c r="A294" s="98"/>
      <c r="B294" s="99"/>
      <c r="C294" s="99" t="s">
        <v>96</v>
      </c>
      <c r="D294" s="100"/>
      <c r="E294" s="37"/>
      <c r="F294" s="101">
        <v>2.0299999999999998</v>
      </c>
      <c r="G294" s="94" t="s">
        <v>452</v>
      </c>
      <c r="H294" s="103">
        <v>0.08</v>
      </c>
      <c r="I294" s="102">
        <v>1</v>
      </c>
      <c r="J294" s="103">
        <v>0.08</v>
      </c>
      <c r="Q294" s="1">
        <v>0.08</v>
      </c>
    </row>
    <row r="295" spans="1:21" ht="14.25">
      <c r="A295" s="98"/>
      <c r="B295" s="99"/>
      <c r="C295" s="99" t="s">
        <v>97</v>
      </c>
      <c r="D295" s="100"/>
      <c r="E295" s="37"/>
      <c r="F295" s="101">
        <v>5001.6000000000004</v>
      </c>
      <c r="G295" s="94" t="s">
        <v>98</v>
      </c>
      <c r="H295" s="95">
        <v>130.04</v>
      </c>
      <c r="I295" s="102">
        <v>1</v>
      </c>
      <c r="J295" s="95">
        <v>130.04</v>
      </c>
    </row>
    <row r="296" spans="1:21" ht="14.25">
      <c r="A296" s="98"/>
      <c r="B296" s="99"/>
      <c r="C296" s="99" t="s">
        <v>90</v>
      </c>
      <c r="D296" s="100" t="s">
        <v>91</v>
      </c>
      <c r="E296" s="37">
        <v>128</v>
      </c>
      <c r="F296" s="101"/>
      <c r="G296" s="94"/>
      <c r="H296" s="95">
        <v>16.489999999999998</v>
      </c>
      <c r="I296" s="102">
        <v>128</v>
      </c>
      <c r="J296" s="95">
        <v>16.489999999999998</v>
      </c>
    </row>
    <row r="297" spans="1:21" ht="14.25">
      <c r="A297" s="98"/>
      <c r="B297" s="99"/>
      <c r="C297" s="99" t="s">
        <v>92</v>
      </c>
      <c r="D297" s="100" t="s">
        <v>91</v>
      </c>
      <c r="E297" s="37">
        <v>83</v>
      </c>
      <c r="F297" s="101"/>
      <c r="G297" s="94"/>
      <c r="H297" s="95">
        <v>10.69</v>
      </c>
      <c r="I297" s="102">
        <v>83</v>
      </c>
      <c r="J297" s="95">
        <v>10.69</v>
      </c>
    </row>
    <row r="298" spans="1:21" ht="14.25">
      <c r="A298" s="104"/>
      <c r="B298" s="105"/>
      <c r="C298" s="105" t="s">
        <v>93</v>
      </c>
      <c r="D298" s="106" t="s">
        <v>94</v>
      </c>
      <c r="E298" s="107">
        <v>37.07</v>
      </c>
      <c r="F298" s="108"/>
      <c r="G298" s="109" t="s">
        <v>451</v>
      </c>
      <c r="H298" s="110">
        <v>1.3300715999999999</v>
      </c>
      <c r="I298" s="111"/>
      <c r="J298" s="110"/>
    </row>
    <row r="299" spans="1:21" ht="15">
      <c r="C299" s="112" t="s">
        <v>95</v>
      </c>
      <c r="G299" s="289">
        <v>172.16</v>
      </c>
      <c r="H299" s="289"/>
      <c r="I299" s="289">
        <v>172.16</v>
      </c>
      <c r="J299" s="289"/>
      <c r="O299" s="113">
        <v>172.16</v>
      </c>
      <c r="P299" s="113">
        <v>172.16</v>
      </c>
    </row>
    <row r="300" spans="1:21" ht="42.75">
      <c r="A300" s="104" t="s">
        <v>531</v>
      </c>
      <c r="B300" s="105" t="s">
        <v>1549</v>
      </c>
      <c r="C300" s="105" t="s">
        <v>1550</v>
      </c>
      <c r="D300" s="106" t="s">
        <v>499</v>
      </c>
      <c r="E300" s="107">
        <v>2.6</v>
      </c>
      <c r="F300" s="108">
        <v>17.21</v>
      </c>
      <c r="G300" s="109" t="s">
        <v>98</v>
      </c>
      <c r="H300" s="110">
        <v>44.75</v>
      </c>
      <c r="I300" s="111">
        <v>1</v>
      </c>
      <c r="J300" s="110">
        <v>44.75</v>
      </c>
      <c r="R300" s="1">
        <v>0</v>
      </c>
      <c r="S300" s="1">
        <v>0</v>
      </c>
      <c r="T300" s="1">
        <v>0</v>
      </c>
      <c r="U300" s="1">
        <v>0</v>
      </c>
    </row>
    <row r="301" spans="1:21" ht="15">
      <c r="C301" s="112" t="s">
        <v>95</v>
      </c>
      <c r="G301" s="289">
        <v>44.75</v>
      </c>
      <c r="H301" s="289"/>
      <c r="I301" s="289">
        <v>44.75</v>
      </c>
      <c r="J301" s="289"/>
      <c r="O301" s="1">
        <v>44.75</v>
      </c>
      <c r="P301" s="1">
        <v>44.75</v>
      </c>
    </row>
    <row r="302" spans="1:21" ht="57">
      <c r="A302" s="98" t="s">
        <v>533</v>
      </c>
      <c r="B302" s="99" t="s">
        <v>1552</v>
      </c>
      <c r="C302" s="99" t="s">
        <v>1553</v>
      </c>
      <c r="D302" s="100" t="s">
        <v>680</v>
      </c>
      <c r="E302" s="37">
        <v>0.52</v>
      </c>
      <c r="F302" s="101"/>
      <c r="G302" s="94"/>
      <c r="H302" s="95"/>
      <c r="I302" s="102" t="s">
        <v>98</v>
      </c>
      <c r="J302" s="95"/>
      <c r="R302" s="1">
        <v>329.57</v>
      </c>
      <c r="S302" s="1">
        <v>329.57</v>
      </c>
      <c r="T302" s="1">
        <v>213.71</v>
      </c>
      <c r="U302" s="1">
        <v>213.71</v>
      </c>
    </row>
    <row r="303" spans="1:21">
      <c r="C303" s="114" t="s">
        <v>1554</v>
      </c>
    </row>
    <row r="304" spans="1:21" ht="14.25">
      <c r="A304" s="98"/>
      <c r="B304" s="99"/>
      <c r="C304" s="99" t="s">
        <v>88</v>
      </c>
      <c r="D304" s="100"/>
      <c r="E304" s="37"/>
      <c r="F304" s="101">
        <v>356.61</v>
      </c>
      <c r="G304" s="94" t="s">
        <v>451</v>
      </c>
      <c r="H304" s="95">
        <v>255.9</v>
      </c>
      <c r="I304" s="102">
        <v>1</v>
      </c>
      <c r="J304" s="95">
        <v>255.9</v>
      </c>
      <c r="Q304" s="1">
        <v>255.9</v>
      </c>
    </row>
    <row r="305" spans="1:21" ht="14.25">
      <c r="A305" s="98"/>
      <c r="B305" s="99"/>
      <c r="C305" s="99" t="s">
        <v>89</v>
      </c>
      <c r="D305" s="100"/>
      <c r="E305" s="37"/>
      <c r="F305" s="101">
        <v>54.77</v>
      </c>
      <c r="G305" s="94" t="s">
        <v>452</v>
      </c>
      <c r="H305" s="95">
        <v>42.72</v>
      </c>
      <c r="I305" s="102">
        <v>1</v>
      </c>
      <c r="J305" s="95">
        <v>42.72</v>
      </c>
    </row>
    <row r="306" spans="1:21" ht="14.25">
      <c r="A306" s="98"/>
      <c r="B306" s="99"/>
      <c r="C306" s="99" t="s">
        <v>96</v>
      </c>
      <c r="D306" s="100"/>
      <c r="E306" s="37"/>
      <c r="F306" s="101">
        <v>2.0299999999999998</v>
      </c>
      <c r="G306" s="94" t="s">
        <v>452</v>
      </c>
      <c r="H306" s="103">
        <v>1.58</v>
      </c>
      <c r="I306" s="102">
        <v>1</v>
      </c>
      <c r="J306" s="103">
        <v>1.58</v>
      </c>
      <c r="Q306" s="1">
        <v>1.58</v>
      </c>
    </row>
    <row r="307" spans="1:21" ht="14.25">
      <c r="A307" s="98"/>
      <c r="B307" s="99"/>
      <c r="C307" s="99" t="s">
        <v>97</v>
      </c>
      <c r="D307" s="100"/>
      <c r="E307" s="37"/>
      <c r="F307" s="101">
        <v>4319.0600000000004</v>
      </c>
      <c r="G307" s="94" t="s">
        <v>98</v>
      </c>
      <c r="H307" s="95">
        <v>2245.91</v>
      </c>
      <c r="I307" s="102">
        <v>1</v>
      </c>
      <c r="J307" s="95">
        <v>2245.91</v>
      </c>
    </row>
    <row r="308" spans="1:21" ht="14.25">
      <c r="A308" s="98"/>
      <c r="B308" s="99"/>
      <c r="C308" s="99" t="s">
        <v>90</v>
      </c>
      <c r="D308" s="100" t="s">
        <v>91</v>
      </c>
      <c r="E308" s="37">
        <v>128</v>
      </c>
      <c r="F308" s="101"/>
      <c r="G308" s="94"/>
      <c r="H308" s="95">
        <v>329.57</v>
      </c>
      <c r="I308" s="102">
        <v>128</v>
      </c>
      <c r="J308" s="95">
        <v>329.57</v>
      </c>
    </row>
    <row r="309" spans="1:21" ht="14.25">
      <c r="A309" s="98"/>
      <c r="B309" s="99"/>
      <c r="C309" s="99" t="s">
        <v>92</v>
      </c>
      <c r="D309" s="100" t="s">
        <v>91</v>
      </c>
      <c r="E309" s="37">
        <v>83</v>
      </c>
      <c r="F309" s="101"/>
      <c r="G309" s="94"/>
      <c r="H309" s="95">
        <v>213.71</v>
      </c>
      <c r="I309" s="102">
        <v>83</v>
      </c>
      <c r="J309" s="95">
        <v>213.71</v>
      </c>
    </row>
    <row r="310" spans="1:21" ht="14.25">
      <c r="A310" s="104"/>
      <c r="B310" s="105"/>
      <c r="C310" s="105" t="s">
        <v>93</v>
      </c>
      <c r="D310" s="106" t="s">
        <v>94</v>
      </c>
      <c r="E310" s="107">
        <v>37.07</v>
      </c>
      <c r="F310" s="108"/>
      <c r="G310" s="109" t="s">
        <v>451</v>
      </c>
      <c r="H310" s="110">
        <v>26.601431999999999</v>
      </c>
      <c r="I310" s="111"/>
      <c r="J310" s="110"/>
    </row>
    <row r="311" spans="1:21" ht="15">
      <c r="C311" s="112" t="s">
        <v>95</v>
      </c>
      <c r="G311" s="289">
        <v>3087.8099999999995</v>
      </c>
      <c r="H311" s="289"/>
      <c r="I311" s="289">
        <v>3087.8100000000004</v>
      </c>
      <c r="J311" s="289"/>
      <c r="O311" s="113">
        <v>3087.8099999999995</v>
      </c>
      <c r="P311" s="113">
        <v>3087.8100000000004</v>
      </c>
    </row>
    <row r="312" spans="1:21" ht="42.75">
      <c r="A312" s="104" t="s">
        <v>538</v>
      </c>
      <c r="B312" s="105" t="s">
        <v>1549</v>
      </c>
      <c r="C312" s="105" t="s">
        <v>1550</v>
      </c>
      <c r="D312" s="106" t="s">
        <v>499</v>
      </c>
      <c r="E312" s="107">
        <v>52</v>
      </c>
      <c r="F312" s="108">
        <v>17.21</v>
      </c>
      <c r="G312" s="109" t="s">
        <v>98</v>
      </c>
      <c r="H312" s="110">
        <v>894.92</v>
      </c>
      <c r="I312" s="111">
        <v>1</v>
      </c>
      <c r="J312" s="110">
        <v>894.92</v>
      </c>
      <c r="R312" s="1">
        <v>0</v>
      </c>
      <c r="S312" s="1">
        <v>0</v>
      </c>
      <c r="T312" s="1">
        <v>0</v>
      </c>
      <c r="U312" s="1">
        <v>0</v>
      </c>
    </row>
    <row r="313" spans="1:21" ht="15">
      <c r="C313" s="112" t="s">
        <v>95</v>
      </c>
      <c r="G313" s="289">
        <v>894.92</v>
      </c>
      <c r="H313" s="289"/>
      <c r="I313" s="289">
        <v>894.92</v>
      </c>
      <c r="J313" s="289"/>
      <c r="O313" s="1">
        <v>894.92</v>
      </c>
      <c r="P313" s="1">
        <v>894.92</v>
      </c>
    </row>
    <row r="314" spans="1:21" ht="57">
      <c r="A314" s="98" t="s">
        <v>540</v>
      </c>
      <c r="B314" s="99" t="s">
        <v>1555</v>
      </c>
      <c r="C314" s="99" t="s">
        <v>1556</v>
      </c>
      <c r="D314" s="100" t="s">
        <v>680</v>
      </c>
      <c r="E314" s="37">
        <v>0.16900000000000001</v>
      </c>
      <c r="F314" s="101"/>
      <c r="G314" s="94"/>
      <c r="H314" s="95"/>
      <c r="I314" s="102" t="s">
        <v>98</v>
      </c>
      <c r="J314" s="95"/>
      <c r="R314" s="1">
        <v>107.11</v>
      </c>
      <c r="S314" s="1">
        <v>107.11</v>
      </c>
      <c r="T314" s="1">
        <v>69.45</v>
      </c>
      <c r="U314" s="1">
        <v>69.45</v>
      </c>
    </row>
    <row r="315" spans="1:21">
      <c r="C315" s="114" t="s">
        <v>1557</v>
      </c>
    </row>
    <row r="316" spans="1:21" ht="14.25">
      <c r="A316" s="98"/>
      <c r="B316" s="99"/>
      <c r="C316" s="99" t="s">
        <v>88</v>
      </c>
      <c r="D316" s="100"/>
      <c r="E316" s="37"/>
      <c r="F316" s="101">
        <v>356.61</v>
      </c>
      <c r="G316" s="94" t="s">
        <v>451</v>
      </c>
      <c r="H316" s="95">
        <v>83.17</v>
      </c>
      <c r="I316" s="102">
        <v>1</v>
      </c>
      <c r="J316" s="95">
        <v>83.17</v>
      </c>
      <c r="Q316" s="1">
        <v>83.17</v>
      </c>
    </row>
    <row r="317" spans="1:21" ht="14.25">
      <c r="A317" s="98"/>
      <c r="B317" s="99"/>
      <c r="C317" s="99" t="s">
        <v>89</v>
      </c>
      <c r="D317" s="100"/>
      <c r="E317" s="37"/>
      <c r="F317" s="101">
        <v>54.77</v>
      </c>
      <c r="G317" s="94" t="s">
        <v>452</v>
      </c>
      <c r="H317" s="95">
        <v>13.88</v>
      </c>
      <c r="I317" s="102">
        <v>1</v>
      </c>
      <c r="J317" s="95">
        <v>13.88</v>
      </c>
    </row>
    <row r="318" spans="1:21" ht="14.25">
      <c r="A318" s="98"/>
      <c r="B318" s="99"/>
      <c r="C318" s="99" t="s">
        <v>96</v>
      </c>
      <c r="D318" s="100"/>
      <c r="E318" s="37"/>
      <c r="F318" s="101">
        <v>2.0299999999999998</v>
      </c>
      <c r="G318" s="94" t="s">
        <v>452</v>
      </c>
      <c r="H318" s="103">
        <v>0.51</v>
      </c>
      <c r="I318" s="102">
        <v>1</v>
      </c>
      <c r="J318" s="103">
        <v>0.51</v>
      </c>
      <c r="Q318" s="1">
        <v>0.51</v>
      </c>
    </row>
    <row r="319" spans="1:21" ht="14.25">
      <c r="A319" s="98"/>
      <c r="B319" s="99"/>
      <c r="C319" s="99" t="s">
        <v>97</v>
      </c>
      <c r="D319" s="100"/>
      <c r="E319" s="37"/>
      <c r="F319" s="101">
        <v>3603.98</v>
      </c>
      <c r="G319" s="94" t="s">
        <v>98</v>
      </c>
      <c r="H319" s="95">
        <v>609.07000000000005</v>
      </c>
      <c r="I319" s="102">
        <v>1</v>
      </c>
      <c r="J319" s="95">
        <v>609.07000000000005</v>
      </c>
    </row>
    <row r="320" spans="1:21" ht="14.25">
      <c r="A320" s="98"/>
      <c r="B320" s="99"/>
      <c r="C320" s="99" t="s">
        <v>90</v>
      </c>
      <c r="D320" s="100" t="s">
        <v>91</v>
      </c>
      <c r="E320" s="37">
        <v>128</v>
      </c>
      <c r="F320" s="101"/>
      <c r="G320" s="94"/>
      <c r="H320" s="95">
        <v>107.11</v>
      </c>
      <c r="I320" s="102">
        <v>128</v>
      </c>
      <c r="J320" s="95">
        <v>107.11</v>
      </c>
    </row>
    <row r="321" spans="1:21" ht="14.25">
      <c r="A321" s="98"/>
      <c r="B321" s="99"/>
      <c r="C321" s="99" t="s">
        <v>92</v>
      </c>
      <c r="D321" s="100" t="s">
        <v>91</v>
      </c>
      <c r="E321" s="37">
        <v>83</v>
      </c>
      <c r="F321" s="101"/>
      <c r="G321" s="94"/>
      <c r="H321" s="95">
        <v>69.45</v>
      </c>
      <c r="I321" s="102">
        <v>83</v>
      </c>
      <c r="J321" s="95">
        <v>69.45</v>
      </c>
    </row>
    <row r="322" spans="1:21" ht="14.25">
      <c r="A322" s="104"/>
      <c r="B322" s="105"/>
      <c r="C322" s="105" t="s">
        <v>93</v>
      </c>
      <c r="D322" s="106" t="s">
        <v>94</v>
      </c>
      <c r="E322" s="107">
        <v>37.07</v>
      </c>
      <c r="F322" s="108"/>
      <c r="G322" s="109" t="s">
        <v>451</v>
      </c>
      <c r="H322" s="110">
        <v>8.6454654000000009</v>
      </c>
      <c r="I322" s="111"/>
      <c r="J322" s="110"/>
    </row>
    <row r="323" spans="1:21" ht="15">
      <c r="C323" s="112" t="s">
        <v>95</v>
      </c>
      <c r="G323" s="289">
        <v>882.68000000000006</v>
      </c>
      <c r="H323" s="289"/>
      <c r="I323" s="289">
        <v>882.68000000000006</v>
      </c>
      <c r="J323" s="289"/>
      <c r="O323" s="113">
        <v>882.68000000000006</v>
      </c>
      <c r="P323" s="113">
        <v>882.68000000000006</v>
      </c>
    </row>
    <row r="324" spans="1:21" ht="42.75">
      <c r="A324" s="104" t="s">
        <v>544</v>
      </c>
      <c r="B324" s="105" t="s">
        <v>1549</v>
      </c>
      <c r="C324" s="105" t="s">
        <v>1550</v>
      </c>
      <c r="D324" s="106" t="s">
        <v>499</v>
      </c>
      <c r="E324" s="107">
        <v>16.899999999999999</v>
      </c>
      <c r="F324" s="108">
        <v>17.21</v>
      </c>
      <c r="G324" s="109" t="s">
        <v>98</v>
      </c>
      <c r="H324" s="110">
        <v>290.85000000000002</v>
      </c>
      <c r="I324" s="111">
        <v>1</v>
      </c>
      <c r="J324" s="110">
        <v>290.85000000000002</v>
      </c>
      <c r="R324" s="1">
        <v>0</v>
      </c>
      <c r="S324" s="1">
        <v>0</v>
      </c>
      <c r="T324" s="1">
        <v>0</v>
      </c>
      <c r="U324" s="1">
        <v>0</v>
      </c>
    </row>
    <row r="325" spans="1:21" ht="15">
      <c r="C325" s="112" t="s">
        <v>95</v>
      </c>
      <c r="G325" s="289">
        <v>290.85000000000002</v>
      </c>
      <c r="H325" s="289"/>
      <c r="I325" s="289">
        <v>290.85000000000002</v>
      </c>
      <c r="J325" s="289"/>
      <c r="O325" s="1">
        <v>290.85000000000002</v>
      </c>
      <c r="P325" s="1">
        <v>290.85000000000002</v>
      </c>
    </row>
    <row r="326" spans="1:21" ht="57">
      <c r="A326" s="98" t="s">
        <v>548</v>
      </c>
      <c r="B326" s="99" t="s">
        <v>1458</v>
      </c>
      <c r="C326" s="99" t="s">
        <v>1459</v>
      </c>
      <c r="D326" s="100" t="s">
        <v>680</v>
      </c>
      <c r="E326" s="37">
        <v>0.26</v>
      </c>
      <c r="F326" s="101"/>
      <c r="G326" s="94"/>
      <c r="H326" s="95"/>
      <c r="I326" s="102" t="s">
        <v>98</v>
      </c>
      <c r="J326" s="95"/>
      <c r="R326" s="1">
        <v>164.79</v>
      </c>
      <c r="S326" s="1">
        <v>164.79</v>
      </c>
      <c r="T326" s="1">
        <v>106.85</v>
      </c>
      <c r="U326" s="1">
        <v>106.85</v>
      </c>
    </row>
    <row r="327" spans="1:21">
      <c r="C327" s="114" t="s">
        <v>1558</v>
      </c>
    </row>
    <row r="328" spans="1:21" ht="14.25">
      <c r="A328" s="98"/>
      <c r="B328" s="99"/>
      <c r="C328" s="99" t="s">
        <v>88</v>
      </c>
      <c r="D328" s="100"/>
      <c r="E328" s="37"/>
      <c r="F328" s="101">
        <v>356.61</v>
      </c>
      <c r="G328" s="94" t="s">
        <v>451</v>
      </c>
      <c r="H328" s="95">
        <v>127.95</v>
      </c>
      <c r="I328" s="102">
        <v>1</v>
      </c>
      <c r="J328" s="95">
        <v>127.95</v>
      </c>
      <c r="Q328" s="1">
        <v>127.95</v>
      </c>
    </row>
    <row r="329" spans="1:21" ht="14.25">
      <c r="A329" s="98"/>
      <c r="B329" s="99"/>
      <c r="C329" s="99" t="s">
        <v>89</v>
      </c>
      <c r="D329" s="100"/>
      <c r="E329" s="37"/>
      <c r="F329" s="101">
        <v>54.77</v>
      </c>
      <c r="G329" s="94" t="s">
        <v>452</v>
      </c>
      <c r="H329" s="95">
        <v>21.36</v>
      </c>
      <c r="I329" s="102">
        <v>1</v>
      </c>
      <c r="J329" s="95">
        <v>21.36</v>
      </c>
    </row>
    <row r="330" spans="1:21" ht="14.25">
      <c r="A330" s="98"/>
      <c r="B330" s="99"/>
      <c r="C330" s="99" t="s">
        <v>96</v>
      </c>
      <c r="D330" s="100"/>
      <c r="E330" s="37"/>
      <c r="F330" s="101">
        <v>2.0299999999999998</v>
      </c>
      <c r="G330" s="94" t="s">
        <v>452</v>
      </c>
      <c r="H330" s="103">
        <v>0.79</v>
      </c>
      <c r="I330" s="102">
        <v>1</v>
      </c>
      <c r="J330" s="103">
        <v>0.79</v>
      </c>
      <c r="Q330" s="1">
        <v>0.79</v>
      </c>
    </row>
    <row r="331" spans="1:21" ht="14.25">
      <c r="A331" s="98"/>
      <c r="B331" s="99"/>
      <c r="C331" s="99" t="s">
        <v>97</v>
      </c>
      <c r="D331" s="100"/>
      <c r="E331" s="37"/>
      <c r="F331" s="101">
        <v>3307.37</v>
      </c>
      <c r="G331" s="94" t="s">
        <v>98</v>
      </c>
      <c r="H331" s="95">
        <v>859.92</v>
      </c>
      <c r="I331" s="102">
        <v>1</v>
      </c>
      <c r="J331" s="95">
        <v>859.92</v>
      </c>
    </row>
    <row r="332" spans="1:21" ht="14.25">
      <c r="A332" s="98"/>
      <c r="B332" s="99"/>
      <c r="C332" s="99" t="s">
        <v>90</v>
      </c>
      <c r="D332" s="100" t="s">
        <v>91</v>
      </c>
      <c r="E332" s="37">
        <v>128</v>
      </c>
      <c r="F332" s="101"/>
      <c r="G332" s="94"/>
      <c r="H332" s="95">
        <v>164.79</v>
      </c>
      <c r="I332" s="102">
        <v>128</v>
      </c>
      <c r="J332" s="95">
        <v>164.79</v>
      </c>
    </row>
    <row r="333" spans="1:21" ht="14.25">
      <c r="A333" s="98"/>
      <c r="B333" s="99"/>
      <c r="C333" s="99" t="s">
        <v>92</v>
      </c>
      <c r="D333" s="100" t="s">
        <v>91</v>
      </c>
      <c r="E333" s="37">
        <v>83</v>
      </c>
      <c r="F333" s="101"/>
      <c r="G333" s="94"/>
      <c r="H333" s="95">
        <v>106.85</v>
      </c>
      <c r="I333" s="102">
        <v>83</v>
      </c>
      <c r="J333" s="95">
        <v>106.85</v>
      </c>
    </row>
    <row r="334" spans="1:21" ht="14.25">
      <c r="A334" s="104"/>
      <c r="B334" s="105"/>
      <c r="C334" s="105" t="s">
        <v>93</v>
      </c>
      <c r="D334" s="106" t="s">
        <v>94</v>
      </c>
      <c r="E334" s="107">
        <v>37.07</v>
      </c>
      <c r="F334" s="108"/>
      <c r="G334" s="109" t="s">
        <v>451</v>
      </c>
      <c r="H334" s="110">
        <v>13.300716</v>
      </c>
      <c r="I334" s="111"/>
      <c r="J334" s="110"/>
    </row>
    <row r="335" spans="1:21" ht="15">
      <c r="C335" s="112" t="s">
        <v>95</v>
      </c>
      <c r="G335" s="289">
        <v>1280.8699999999999</v>
      </c>
      <c r="H335" s="289"/>
      <c r="I335" s="289">
        <v>1280.8699999999999</v>
      </c>
      <c r="J335" s="289"/>
      <c r="O335" s="113">
        <v>1280.8699999999999</v>
      </c>
      <c r="P335" s="113">
        <v>1280.8699999999999</v>
      </c>
    </row>
    <row r="336" spans="1:21" ht="42.75">
      <c r="A336" s="104" t="s">
        <v>551</v>
      </c>
      <c r="B336" s="105" t="s">
        <v>1549</v>
      </c>
      <c r="C336" s="105" t="s">
        <v>1550</v>
      </c>
      <c r="D336" s="106" t="s">
        <v>499</v>
      </c>
      <c r="E336" s="107">
        <v>26</v>
      </c>
      <c r="F336" s="108">
        <v>17.21</v>
      </c>
      <c r="G336" s="109" t="s">
        <v>98</v>
      </c>
      <c r="H336" s="110">
        <v>447.46</v>
      </c>
      <c r="I336" s="111">
        <v>1</v>
      </c>
      <c r="J336" s="110">
        <v>447.46</v>
      </c>
      <c r="R336" s="1">
        <v>0</v>
      </c>
      <c r="S336" s="1">
        <v>0</v>
      </c>
      <c r="T336" s="1">
        <v>0</v>
      </c>
      <c r="U336" s="1">
        <v>0</v>
      </c>
    </row>
    <row r="337" spans="1:21" ht="15">
      <c r="C337" s="112" t="s">
        <v>95</v>
      </c>
      <c r="G337" s="289">
        <v>447.46</v>
      </c>
      <c r="H337" s="289"/>
      <c r="I337" s="289">
        <v>447.46</v>
      </c>
      <c r="J337" s="289"/>
      <c r="O337" s="1">
        <v>447.46</v>
      </c>
      <c r="P337" s="1">
        <v>447.46</v>
      </c>
    </row>
    <row r="338" spans="1:21" ht="57">
      <c r="A338" s="98" t="s">
        <v>555</v>
      </c>
      <c r="B338" s="99" t="s">
        <v>1559</v>
      </c>
      <c r="C338" s="99" t="s">
        <v>1560</v>
      </c>
      <c r="D338" s="100" t="s">
        <v>680</v>
      </c>
      <c r="E338" s="37">
        <v>1.95E-2</v>
      </c>
      <c r="F338" s="101"/>
      <c r="G338" s="94"/>
      <c r="H338" s="95"/>
      <c r="I338" s="102" t="s">
        <v>98</v>
      </c>
      <c r="J338" s="95"/>
      <c r="R338" s="1">
        <v>19.440000000000001</v>
      </c>
      <c r="S338" s="1">
        <v>19.440000000000001</v>
      </c>
      <c r="T338" s="1">
        <v>12.61</v>
      </c>
      <c r="U338" s="1">
        <v>12.61</v>
      </c>
    </row>
    <row r="339" spans="1:21">
      <c r="C339" s="114" t="s">
        <v>1561</v>
      </c>
    </row>
    <row r="340" spans="1:21" ht="14.25">
      <c r="A340" s="98"/>
      <c r="B340" s="99"/>
      <c r="C340" s="99" t="s">
        <v>88</v>
      </c>
      <c r="D340" s="100"/>
      <c r="E340" s="37"/>
      <c r="F340" s="101">
        <v>560.44000000000005</v>
      </c>
      <c r="G340" s="94" t="s">
        <v>451</v>
      </c>
      <c r="H340" s="95">
        <v>15.08</v>
      </c>
      <c r="I340" s="102">
        <v>1</v>
      </c>
      <c r="J340" s="95">
        <v>15.08</v>
      </c>
      <c r="Q340" s="1">
        <v>15.08</v>
      </c>
    </row>
    <row r="341" spans="1:21" ht="14.25">
      <c r="A341" s="98"/>
      <c r="B341" s="99"/>
      <c r="C341" s="99" t="s">
        <v>89</v>
      </c>
      <c r="D341" s="100"/>
      <c r="E341" s="37"/>
      <c r="F341" s="101">
        <v>131</v>
      </c>
      <c r="G341" s="94" t="s">
        <v>452</v>
      </c>
      <c r="H341" s="95">
        <v>3.83</v>
      </c>
      <c r="I341" s="102">
        <v>1</v>
      </c>
      <c r="J341" s="95">
        <v>3.83</v>
      </c>
    </row>
    <row r="342" spans="1:21" ht="14.25">
      <c r="A342" s="98"/>
      <c r="B342" s="99"/>
      <c r="C342" s="99" t="s">
        <v>96</v>
      </c>
      <c r="D342" s="100"/>
      <c r="E342" s="37"/>
      <c r="F342" s="101">
        <v>3.78</v>
      </c>
      <c r="G342" s="94" t="s">
        <v>452</v>
      </c>
      <c r="H342" s="103">
        <v>0.11</v>
      </c>
      <c r="I342" s="102">
        <v>1</v>
      </c>
      <c r="J342" s="103">
        <v>0.11</v>
      </c>
      <c r="Q342" s="1">
        <v>0.11</v>
      </c>
    </row>
    <row r="343" spans="1:21" ht="14.25">
      <c r="A343" s="98"/>
      <c r="B343" s="99"/>
      <c r="C343" s="99" t="s">
        <v>97</v>
      </c>
      <c r="D343" s="100"/>
      <c r="E343" s="37"/>
      <c r="F343" s="101">
        <v>7335.38</v>
      </c>
      <c r="G343" s="94" t="s">
        <v>98</v>
      </c>
      <c r="H343" s="95">
        <v>143.04</v>
      </c>
      <c r="I343" s="102">
        <v>1</v>
      </c>
      <c r="J343" s="95">
        <v>143.04</v>
      </c>
    </row>
    <row r="344" spans="1:21" ht="14.25">
      <c r="A344" s="98"/>
      <c r="B344" s="99"/>
      <c r="C344" s="99" t="s">
        <v>90</v>
      </c>
      <c r="D344" s="100" t="s">
        <v>91</v>
      </c>
      <c r="E344" s="37">
        <v>128</v>
      </c>
      <c r="F344" s="101"/>
      <c r="G344" s="94"/>
      <c r="H344" s="95">
        <v>19.440000000000001</v>
      </c>
      <c r="I344" s="102">
        <v>128</v>
      </c>
      <c r="J344" s="95">
        <v>19.440000000000001</v>
      </c>
    </row>
    <row r="345" spans="1:21" ht="14.25">
      <c r="A345" s="98"/>
      <c r="B345" s="99"/>
      <c r="C345" s="99" t="s">
        <v>92</v>
      </c>
      <c r="D345" s="100" t="s">
        <v>91</v>
      </c>
      <c r="E345" s="37">
        <v>83</v>
      </c>
      <c r="F345" s="101"/>
      <c r="G345" s="94"/>
      <c r="H345" s="95">
        <v>12.61</v>
      </c>
      <c r="I345" s="102">
        <v>83</v>
      </c>
      <c r="J345" s="95">
        <v>12.61</v>
      </c>
    </row>
    <row r="346" spans="1:21" ht="14.25">
      <c r="A346" s="104"/>
      <c r="B346" s="105"/>
      <c r="C346" s="105" t="s">
        <v>93</v>
      </c>
      <c r="D346" s="106" t="s">
        <v>94</v>
      </c>
      <c r="E346" s="107">
        <v>61.05</v>
      </c>
      <c r="F346" s="108"/>
      <c r="G346" s="109" t="s">
        <v>451</v>
      </c>
      <c r="H346" s="110">
        <v>1.6428554999999998</v>
      </c>
      <c r="I346" s="111"/>
      <c r="J346" s="110"/>
    </row>
    <row r="347" spans="1:21" ht="15">
      <c r="C347" s="112" t="s">
        <v>95</v>
      </c>
      <c r="G347" s="289">
        <v>194</v>
      </c>
      <c r="H347" s="289"/>
      <c r="I347" s="289">
        <v>194</v>
      </c>
      <c r="J347" s="289"/>
      <c r="O347" s="113">
        <v>194</v>
      </c>
      <c r="P347" s="113">
        <v>194</v>
      </c>
    </row>
    <row r="348" spans="1:21" ht="42.75">
      <c r="A348" s="104" t="s">
        <v>558</v>
      </c>
      <c r="B348" s="105" t="s">
        <v>1549</v>
      </c>
      <c r="C348" s="105" t="s">
        <v>1550</v>
      </c>
      <c r="D348" s="106" t="s">
        <v>499</v>
      </c>
      <c r="E348" s="107">
        <v>1.95</v>
      </c>
      <c r="F348" s="108">
        <v>17.21</v>
      </c>
      <c r="G348" s="109" t="s">
        <v>98</v>
      </c>
      <c r="H348" s="110">
        <v>33.56</v>
      </c>
      <c r="I348" s="111">
        <v>1</v>
      </c>
      <c r="J348" s="110">
        <v>33.56</v>
      </c>
      <c r="R348" s="1">
        <v>0</v>
      </c>
      <c r="S348" s="1">
        <v>0</v>
      </c>
      <c r="T348" s="1">
        <v>0</v>
      </c>
      <c r="U348" s="1">
        <v>0</v>
      </c>
    </row>
    <row r="349" spans="1:21" ht="15">
      <c r="C349" s="112" t="s">
        <v>95</v>
      </c>
      <c r="G349" s="289">
        <v>33.56</v>
      </c>
      <c r="H349" s="289"/>
      <c r="I349" s="289">
        <v>33.56</v>
      </c>
      <c r="J349" s="289"/>
      <c r="O349" s="1">
        <v>33.56</v>
      </c>
      <c r="P349" s="1">
        <v>33.56</v>
      </c>
    </row>
    <row r="350" spans="1:21" ht="57">
      <c r="A350" s="98" t="s">
        <v>561</v>
      </c>
      <c r="B350" s="99" t="s">
        <v>1546</v>
      </c>
      <c r="C350" s="99" t="s">
        <v>1547</v>
      </c>
      <c r="D350" s="100" t="s">
        <v>680</v>
      </c>
      <c r="E350" s="37">
        <v>3.9E-2</v>
      </c>
      <c r="F350" s="101"/>
      <c r="G350" s="94"/>
      <c r="H350" s="95"/>
      <c r="I350" s="102" t="s">
        <v>98</v>
      </c>
      <c r="J350" s="95"/>
      <c r="R350" s="1">
        <v>31.78</v>
      </c>
      <c r="S350" s="1">
        <v>31.78</v>
      </c>
      <c r="T350" s="1">
        <v>20.61</v>
      </c>
      <c r="U350" s="1">
        <v>20.61</v>
      </c>
    </row>
    <row r="351" spans="1:21">
      <c r="C351" s="114" t="s">
        <v>1562</v>
      </c>
    </row>
    <row r="352" spans="1:21" ht="14.25">
      <c r="A352" s="98"/>
      <c r="B352" s="99"/>
      <c r="C352" s="99" t="s">
        <v>88</v>
      </c>
      <c r="D352" s="100"/>
      <c r="E352" s="37"/>
      <c r="F352" s="101">
        <v>458.2</v>
      </c>
      <c r="G352" s="94" t="s">
        <v>451</v>
      </c>
      <c r="H352" s="95">
        <v>24.66</v>
      </c>
      <c r="I352" s="102">
        <v>1</v>
      </c>
      <c r="J352" s="95">
        <v>24.66</v>
      </c>
      <c r="Q352" s="1">
        <v>24.66</v>
      </c>
    </row>
    <row r="353" spans="1:21" ht="14.25">
      <c r="A353" s="98"/>
      <c r="B353" s="99"/>
      <c r="C353" s="99" t="s">
        <v>89</v>
      </c>
      <c r="D353" s="100"/>
      <c r="E353" s="37"/>
      <c r="F353" s="101">
        <v>98.14</v>
      </c>
      <c r="G353" s="94" t="s">
        <v>452</v>
      </c>
      <c r="H353" s="95">
        <v>5.74</v>
      </c>
      <c r="I353" s="102">
        <v>1</v>
      </c>
      <c r="J353" s="95">
        <v>5.74</v>
      </c>
    </row>
    <row r="354" spans="1:21" ht="14.25">
      <c r="A354" s="98"/>
      <c r="B354" s="99"/>
      <c r="C354" s="99" t="s">
        <v>96</v>
      </c>
      <c r="D354" s="100"/>
      <c r="E354" s="37"/>
      <c r="F354" s="101">
        <v>2.84</v>
      </c>
      <c r="G354" s="94" t="s">
        <v>452</v>
      </c>
      <c r="H354" s="103">
        <v>0.17</v>
      </c>
      <c r="I354" s="102">
        <v>1</v>
      </c>
      <c r="J354" s="103">
        <v>0.17</v>
      </c>
      <c r="Q354" s="1">
        <v>0.17</v>
      </c>
    </row>
    <row r="355" spans="1:21" ht="14.25">
      <c r="A355" s="98"/>
      <c r="B355" s="99"/>
      <c r="C355" s="99" t="s">
        <v>97</v>
      </c>
      <c r="D355" s="100"/>
      <c r="E355" s="37"/>
      <c r="F355" s="101">
        <v>6085.07</v>
      </c>
      <c r="G355" s="94" t="s">
        <v>98</v>
      </c>
      <c r="H355" s="95">
        <v>237.32</v>
      </c>
      <c r="I355" s="102">
        <v>1</v>
      </c>
      <c r="J355" s="95">
        <v>237.32</v>
      </c>
    </row>
    <row r="356" spans="1:21" ht="14.25">
      <c r="A356" s="98"/>
      <c r="B356" s="99"/>
      <c r="C356" s="99" t="s">
        <v>90</v>
      </c>
      <c r="D356" s="100" t="s">
        <v>91</v>
      </c>
      <c r="E356" s="37">
        <v>128</v>
      </c>
      <c r="F356" s="101"/>
      <c r="G356" s="94"/>
      <c r="H356" s="95">
        <v>31.78</v>
      </c>
      <c r="I356" s="102">
        <v>128</v>
      </c>
      <c r="J356" s="95">
        <v>31.78</v>
      </c>
    </row>
    <row r="357" spans="1:21" ht="14.25">
      <c r="A357" s="98"/>
      <c r="B357" s="99"/>
      <c r="C357" s="99" t="s">
        <v>92</v>
      </c>
      <c r="D357" s="100" t="s">
        <v>91</v>
      </c>
      <c r="E357" s="37">
        <v>83</v>
      </c>
      <c r="F357" s="101"/>
      <c r="G357" s="94"/>
      <c r="H357" s="95">
        <v>20.61</v>
      </c>
      <c r="I357" s="102">
        <v>83</v>
      </c>
      <c r="J357" s="95">
        <v>20.61</v>
      </c>
    </row>
    <row r="358" spans="1:21" ht="14.25">
      <c r="A358" s="104"/>
      <c r="B358" s="105"/>
      <c r="C358" s="105" t="s">
        <v>93</v>
      </c>
      <c r="D358" s="106" t="s">
        <v>94</v>
      </c>
      <c r="E358" s="107">
        <v>47.63</v>
      </c>
      <c r="F358" s="108"/>
      <c r="G358" s="109" t="s">
        <v>451</v>
      </c>
      <c r="H358" s="110">
        <v>2.5634465999999998</v>
      </c>
      <c r="I358" s="111"/>
      <c r="J358" s="110"/>
    </row>
    <row r="359" spans="1:21" ht="15">
      <c r="C359" s="112" t="s">
        <v>95</v>
      </c>
      <c r="G359" s="289">
        <v>320.11</v>
      </c>
      <c r="H359" s="289"/>
      <c r="I359" s="289">
        <v>320.11</v>
      </c>
      <c r="J359" s="289"/>
      <c r="O359" s="113">
        <v>320.11</v>
      </c>
      <c r="P359" s="113">
        <v>320.11</v>
      </c>
    </row>
    <row r="360" spans="1:21" ht="42.75">
      <c r="A360" s="104" t="s">
        <v>565</v>
      </c>
      <c r="B360" s="105" t="s">
        <v>1549</v>
      </c>
      <c r="C360" s="105" t="s">
        <v>1550</v>
      </c>
      <c r="D360" s="106" t="s">
        <v>499</v>
      </c>
      <c r="E360" s="107">
        <v>3.9</v>
      </c>
      <c r="F360" s="108">
        <v>17.21</v>
      </c>
      <c r="G360" s="109" t="s">
        <v>98</v>
      </c>
      <c r="H360" s="110">
        <v>67.12</v>
      </c>
      <c r="I360" s="111">
        <v>1</v>
      </c>
      <c r="J360" s="110">
        <v>67.12</v>
      </c>
      <c r="R360" s="1">
        <v>0</v>
      </c>
      <c r="S360" s="1">
        <v>0</v>
      </c>
      <c r="T360" s="1">
        <v>0</v>
      </c>
      <c r="U360" s="1">
        <v>0</v>
      </c>
    </row>
    <row r="361" spans="1:21" ht="15">
      <c r="C361" s="112" t="s">
        <v>95</v>
      </c>
      <c r="G361" s="289">
        <v>67.12</v>
      </c>
      <c r="H361" s="289"/>
      <c r="I361" s="289">
        <v>67.12</v>
      </c>
      <c r="J361" s="289"/>
      <c r="O361" s="1">
        <v>67.12</v>
      </c>
      <c r="P361" s="1">
        <v>67.12</v>
      </c>
    </row>
    <row r="362" spans="1:21" ht="42.75">
      <c r="A362" s="98" t="s">
        <v>569</v>
      </c>
      <c r="B362" s="99" t="s">
        <v>1563</v>
      </c>
      <c r="C362" s="99" t="s">
        <v>1564</v>
      </c>
      <c r="D362" s="100" t="s">
        <v>738</v>
      </c>
      <c r="E362" s="37">
        <v>10.205</v>
      </c>
      <c r="F362" s="101"/>
      <c r="G362" s="94"/>
      <c r="H362" s="95"/>
      <c r="I362" s="102" t="s">
        <v>98</v>
      </c>
      <c r="J362" s="95"/>
      <c r="R362" s="1">
        <v>123.3</v>
      </c>
      <c r="S362" s="1">
        <v>123.3</v>
      </c>
      <c r="T362" s="1">
        <v>79.95</v>
      </c>
      <c r="U362" s="1">
        <v>79.95</v>
      </c>
    </row>
    <row r="363" spans="1:21" ht="38.25">
      <c r="C363" s="114" t="s">
        <v>1565</v>
      </c>
    </row>
    <row r="364" spans="1:21" ht="14.25">
      <c r="A364" s="98"/>
      <c r="B364" s="99"/>
      <c r="C364" s="99" t="s">
        <v>88</v>
      </c>
      <c r="D364" s="100"/>
      <c r="E364" s="37"/>
      <c r="F364" s="101">
        <v>6.84</v>
      </c>
      <c r="G364" s="94" t="s">
        <v>451</v>
      </c>
      <c r="H364" s="95">
        <v>96.33</v>
      </c>
      <c r="I364" s="102">
        <v>1</v>
      </c>
      <c r="J364" s="95">
        <v>96.33</v>
      </c>
      <c r="Q364" s="1">
        <v>96.33</v>
      </c>
    </row>
    <row r="365" spans="1:21" ht="14.25">
      <c r="A365" s="98"/>
      <c r="B365" s="99"/>
      <c r="C365" s="99" t="s">
        <v>89</v>
      </c>
      <c r="D365" s="100"/>
      <c r="E365" s="37"/>
      <c r="F365" s="101">
        <v>2.38</v>
      </c>
      <c r="G365" s="94" t="s">
        <v>452</v>
      </c>
      <c r="H365" s="95">
        <v>36.43</v>
      </c>
      <c r="I365" s="102">
        <v>1</v>
      </c>
      <c r="J365" s="95">
        <v>36.43</v>
      </c>
    </row>
    <row r="366" spans="1:21" ht="14.25">
      <c r="A366" s="98"/>
      <c r="B366" s="99"/>
      <c r="C366" s="99" t="s">
        <v>97</v>
      </c>
      <c r="D366" s="100"/>
      <c r="E366" s="37"/>
      <c r="F366" s="101">
        <v>5.4</v>
      </c>
      <c r="G366" s="94" t="s">
        <v>98</v>
      </c>
      <c r="H366" s="95">
        <v>55.11</v>
      </c>
      <c r="I366" s="102">
        <v>1</v>
      </c>
      <c r="J366" s="95">
        <v>55.11</v>
      </c>
    </row>
    <row r="367" spans="1:21" ht="14.25">
      <c r="A367" s="98"/>
      <c r="B367" s="99"/>
      <c r="C367" s="99" t="s">
        <v>90</v>
      </c>
      <c r="D367" s="100" t="s">
        <v>91</v>
      </c>
      <c r="E367" s="37">
        <v>128</v>
      </c>
      <c r="F367" s="101"/>
      <c r="G367" s="94"/>
      <c r="H367" s="95">
        <v>123.3</v>
      </c>
      <c r="I367" s="102">
        <v>128</v>
      </c>
      <c r="J367" s="95">
        <v>123.3</v>
      </c>
    </row>
    <row r="368" spans="1:21" ht="14.25">
      <c r="A368" s="98"/>
      <c r="B368" s="99"/>
      <c r="C368" s="99" t="s">
        <v>92</v>
      </c>
      <c r="D368" s="100" t="s">
        <v>91</v>
      </c>
      <c r="E368" s="37">
        <v>83</v>
      </c>
      <c r="F368" s="101"/>
      <c r="G368" s="94"/>
      <c r="H368" s="95">
        <v>79.95</v>
      </c>
      <c r="I368" s="102">
        <v>83</v>
      </c>
      <c r="J368" s="95">
        <v>79.95</v>
      </c>
    </row>
    <row r="369" spans="1:21" ht="14.25">
      <c r="A369" s="104"/>
      <c r="B369" s="105"/>
      <c r="C369" s="105" t="s">
        <v>93</v>
      </c>
      <c r="D369" s="106" t="s">
        <v>94</v>
      </c>
      <c r="E369" s="107">
        <v>0.69</v>
      </c>
      <c r="F369" s="108"/>
      <c r="G369" s="109" t="s">
        <v>451</v>
      </c>
      <c r="H369" s="110">
        <v>9.7172009999999975</v>
      </c>
      <c r="I369" s="111"/>
      <c r="J369" s="110"/>
    </row>
    <row r="370" spans="1:21" ht="15">
      <c r="C370" s="112" t="s">
        <v>95</v>
      </c>
      <c r="G370" s="289">
        <v>391.12</v>
      </c>
      <c r="H370" s="289"/>
      <c r="I370" s="289">
        <v>391.12</v>
      </c>
      <c r="J370" s="289"/>
      <c r="O370" s="113">
        <v>391.12</v>
      </c>
      <c r="P370" s="113">
        <v>391.12</v>
      </c>
    </row>
    <row r="371" spans="1:21" ht="42.75">
      <c r="A371" s="98" t="s">
        <v>572</v>
      </c>
      <c r="B371" s="99" t="s">
        <v>1566</v>
      </c>
      <c r="C371" s="99" t="s">
        <v>1567</v>
      </c>
      <c r="D371" s="100" t="s">
        <v>738</v>
      </c>
      <c r="E371" s="37">
        <v>0.19500000000000001</v>
      </c>
      <c r="F371" s="101"/>
      <c r="G371" s="94"/>
      <c r="H371" s="95"/>
      <c r="I371" s="102" t="s">
        <v>98</v>
      </c>
      <c r="J371" s="95"/>
      <c r="R371" s="1">
        <v>3.15</v>
      </c>
      <c r="S371" s="1">
        <v>3.15</v>
      </c>
      <c r="T371" s="1">
        <v>2.04</v>
      </c>
      <c r="U371" s="1">
        <v>2.04</v>
      </c>
    </row>
    <row r="372" spans="1:21">
      <c r="C372" s="114" t="s">
        <v>1568</v>
      </c>
    </row>
    <row r="373" spans="1:21" ht="14.25">
      <c r="A373" s="98"/>
      <c r="B373" s="99"/>
      <c r="C373" s="99" t="s">
        <v>88</v>
      </c>
      <c r="D373" s="100"/>
      <c r="E373" s="37"/>
      <c r="F373" s="101">
        <v>9.1300000000000008</v>
      </c>
      <c r="G373" s="94" t="s">
        <v>451</v>
      </c>
      <c r="H373" s="95">
        <v>2.46</v>
      </c>
      <c r="I373" s="102">
        <v>1</v>
      </c>
      <c r="J373" s="95">
        <v>2.46</v>
      </c>
      <c r="Q373" s="1">
        <v>2.46</v>
      </c>
    </row>
    <row r="374" spans="1:21" ht="14.25">
      <c r="A374" s="98"/>
      <c r="B374" s="99"/>
      <c r="C374" s="99" t="s">
        <v>89</v>
      </c>
      <c r="D374" s="100"/>
      <c r="E374" s="37"/>
      <c r="F374" s="101">
        <v>4.55</v>
      </c>
      <c r="G374" s="94" t="s">
        <v>452</v>
      </c>
      <c r="H374" s="95">
        <v>1.33</v>
      </c>
      <c r="I374" s="102">
        <v>1</v>
      </c>
      <c r="J374" s="95">
        <v>1.33</v>
      </c>
    </row>
    <row r="375" spans="1:21" ht="14.25">
      <c r="A375" s="98"/>
      <c r="B375" s="99"/>
      <c r="C375" s="99" t="s">
        <v>97</v>
      </c>
      <c r="D375" s="100"/>
      <c r="E375" s="37"/>
      <c r="F375" s="101">
        <v>13.54</v>
      </c>
      <c r="G375" s="94" t="s">
        <v>98</v>
      </c>
      <c r="H375" s="95">
        <v>2.64</v>
      </c>
      <c r="I375" s="102">
        <v>1</v>
      </c>
      <c r="J375" s="95">
        <v>2.64</v>
      </c>
    </row>
    <row r="376" spans="1:21" ht="14.25">
      <c r="A376" s="98"/>
      <c r="B376" s="99"/>
      <c r="C376" s="99" t="s">
        <v>90</v>
      </c>
      <c r="D376" s="100" t="s">
        <v>91</v>
      </c>
      <c r="E376" s="37">
        <v>128</v>
      </c>
      <c r="F376" s="101"/>
      <c r="G376" s="94"/>
      <c r="H376" s="95">
        <v>3.15</v>
      </c>
      <c r="I376" s="102">
        <v>128</v>
      </c>
      <c r="J376" s="95">
        <v>3.15</v>
      </c>
    </row>
    <row r="377" spans="1:21" ht="14.25">
      <c r="A377" s="98"/>
      <c r="B377" s="99"/>
      <c r="C377" s="99" t="s">
        <v>92</v>
      </c>
      <c r="D377" s="100" t="s">
        <v>91</v>
      </c>
      <c r="E377" s="37">
        <v>83</v>
      </c>
      <c r="F377" s="101"/>
      <c r="G377" s="94"/>
      <c r="H377" s="95">
        <v>2.04</v>
      </c>
      <c r="I377" s="102">
        <v>83</v>
      </c>
      <c r="J377" s="95">
        <v>2.04</v>
      </c>
    </row>
    <row r="378" spans="1:21" ht="14.25">
      <c r="A378" s="104"/>
      <c r="B378" s="105"/>
      <c r="C378" s="105" t="s">
        <v>93</v>
      </c>
      <c r="D378" s="106" t="s">
        <v>94</v>
      </c>
      <c r="E378" s="107">
        <v>0.92</v>
      </c>
      <c r="F378" s="108"/>
      <c r="G378" s="109" t="s">
        <v>451</v>
      </c>
      <c r="H378" s="110">
        <v>0.24757200000000001</v>
      </c>
      <c r="I378" s="111"/>
      <c r="J378" s="110"/>
    </row>
    <row r="379" spans="1:21" ht="15">
      <c r="C379" s="112" t="s">
        <v>95</v>
      </c>
      <c r="G379" s="289">
        <v>11.62</v>
      </c>
      <c r="H379" s="289"/>
      <c r="I379" s="289">
        <v>11.62</v>
      </c>
      <c r="J379" s="289"/>
      <c r="O379" s="113">
        <v>11.62</v>
      </c>
      <c r="P379" s="113">
        <v>11.62</v>
      </c>
    </row>
    <row r="380" spans="1:21" ht="57">
      <c r="A380" s="98" t="s">
        <v>576</v>
      </c>
      <c r="B380" s="99" t="s">
        <v>1462</v>
      </c>
      <c r="C380" s="99" t="s">
        <v>1463</v>
      </c>
      <c r="D380" s="100" t="s">
        <v>680</v>
      </c>
      <c r="E380" s="37">
        <v>1.0205</v>
      </c>
      <c r="F380" s="101"/>
      <c r="G380" s="94"/>
      <c r="H380" s="95"/>
      <c r="I380" s="102" t="s">
        <v>98</v>
      </c>
      <c r="J380" s="95"/>
      <c r="R380" s="1">
        <v>105.13</v>
      </c>
      <c r="S380" s="1">
        <v>105.13</v>
      </c>
      <c r="T380" s="1">
        <v>68.17</v>
      </c>
      <c r="U380" s="1">
        <v>68.17</v>
      </c>
    </row>
    <row r="381" spans="1:21" ht="38.25">
      <c r="C381" s="114" t="s">
        <v>1569</v>
      </c>
    </row>
    <row r="382" spans="1:21" ht="14.25">
      <c r="A382" s="98"/>
      <c r="B382" s="99"/>
      <c r="C382" s="99" t="s">
        <v>88</v>
      </c>
      <c r="D382" s="100"/>
      <c r="E382" s="37"/>
      <c r="F382" s="101">
        <v>58.32</v>
      </c>
      <c r="G382" s="94" t="s">
        <v>451</v>
      </c>
      <c r="H382" s="95">
        <v>82.13</v>
      </c>
      <c r="I382" s="102">
        <v>1</v>
      </c>
      <c r="J382" s="95">
        <v>82.13</v>
      </c>
      <c r="Q382" s="1">
        <v>82.13</v>
      </c>
    </row>
    <row r="383" spans="1:21" ht="14.25">
      <c r="A383" s="98"/>
      <c r="B383" s="99"/>
      <c r="C383" s="99" t="s">
        <v>89</v>
      </c>
      <c r="D383" s="100"/>
      <c r="E383" s="37"/>
      <c r="F383" s="101">
        <v>44.51</v>
      </c>
      <c r="G383" s="94" t="s">
        <v>452</v>
      </c>
      <c r="H383" s="95">
        <v>68.13</v>
      </c>
      <c r="I383" s="102">
        <v>1</v>
      </c>
      <c r="J383" s="95">
        <v>68.13</v>
      </c>
    </row>
    <row r="384" spans="1:21" ht="14.25">
      <c r="A384" s="98"/>
      <c r="B384" s="99"/>
      <c r="C384" s="99" t="s">
        <v>97</v>
      </c>
      <c r="D384" s="100"/>
      <c r="E384" s="37"/>
      <c r="F384" s="101">
        <v>4.28</v>
      </c>
      <c r="G384" s="94" t="s">
        <v>98</v>
      </c>
      <c r="H384" s="95">
        <v>4.37</v>
      </c>
      <c r="I384" s="102">
        <v>1</v>
      </c>
      <c r="J384" s="95">
        <v>4.37</v>
      </c>
    </row>
    <row r="385" spans="1:21" ht="14.25">
      <c r="A385" s="98"/>
      <c r="B385" s="99"/>
      <c r="C385" s="99" t="s">
        <v>90</v>
      </c>
      <c r="D385" s="100" t="s">
        <v>91</v>
      </c>
      <c r="E385" s="37">
        <v>128</v>
      </c>
      <c r="F385" s="101"/>
      <c r="G385" s="94"/>
      <c r="H385" s="95">
        <v>105.13</v>
      </c>
      <c r="I385" s="102">
        <v>128</v>
      </c>
      <c r="J385" s="95">
        <v>105.13</v>
      </c>
    </row>
    <row r="386" spans="1:21" ht="14.25">
      <c r="A386" s="98"/>
      <c r="B386" s="99"/>
      <c r="C386" s="99" t="s">
        <v>92</v>
      </c>
      <c r="D386" s="100" t="s">
        <v>91</v>
      </c>
      <c r="E386" s="37">
        <v>83</v>
      </c>
      <c r="F386" s="101"/>
      <c r="G386" s="94"/>
      <c r="H386" s="95">
        <v>68.17</v>
      </c>
      <c r="I386" s="102">
        <v>83</v>
      </c>
      <c r="J386" s="95">
        <v>68.17</v>
      </c>
    </row>
    <row r="387" spans="1:21" ht="14.25">
      <c r="A387" s="104"/>
      <c r="B387" s="105"/>
      <c r="C387" s="105" t="s">
        <v>93</v>
      </c>
      <c r="D387" s="106" t="s">
        <v>94</v>
      </c>
      <c r="E387" s="107">
        <v>5.01</v>
      </c>
      <c r="F387" s="108"/>
      <c r="G387" s="109" t="s">
        <v>451</v>
      </c>
      <c r="H387" s="110">
        <v>7.0555328999999984</v>
      </c>
      <c r="I387" s="111"/>
      <c r="J387" s="110"/>
    </row>
    <row r="388" spans="1:21" ht="15">
      <c r="C388" s="112" t="s">
        <v>95</v>
      </c>
      <c r="G388" s="289">
        <v>327.93</v>
      </c>
      <c r="H388" s="289"/>
      <c r="I388" s="289">
        <v>327.93</v>
      </c>
      <c r="J388" s="289"/>
      <c r="O388" s="113">
        <v>327.93</v>
      </c>
      <c r="P388" s="113">
        <v>327.93</v>
      </c>
    </row>
    <row r="389" spans="1:21" ht="57">
      <c r="A389" s="98" t="s">
        <v>579</v>
      </c>
      <c r="B389" s="99" t="s">
        <v>1570</v>
      </c>
      <c r="C389" s="99" t="s">
        <v>1571</v>
      </c>
      <c r="D389" s="100" t="s">
        <v>680</v>
      </c>
      <c r="E389" s="37">
        <v>1.95E-2</v>
      </c>
      <c r="F389" s="101"/>
      <c r="G389" s="94"/>
      <c r="H389" s="95"/>
      <c r="I389" s="102" t="s">
        <v>98</v>
      </c>
      <c r="J389" s="95"/>
      <c r="R389" s="1">
        <v>2.0099999999999998</v>
      </c>
      <c r="S389" s="1">
        <v>2.0099999999999998</v>
      </c>
      <c r="T389" s="1">
        <v>1.3</v>
      </c>
      <c r="U389" s="1">
        <v>1.3</v>
      </c>
    </row>
    <row r="390" spans="1:21" ht="14.25">
      <c r="A390" s="98"/>
      <c r="B390" s="99"/>
      <c r="C390" s="99" t="s">
        <v>88</v>
      </c>
      <c r="D390" s="100"/>
      <c r="E390" s="37"/>
      <c r="F390" s="101">
        <v>58.32</v>
      </c>
      <c r="G390" s="94" t="s">
        <v>451</v>
      </c>
      <c r="H390" s="95">
        <v>1.57</v>
      </c>
      <c r="I390" s="102">
        <v>1</v>
      </c>
      <c r="J390" s="95">
        <v>1.57</v>
      </c>
      <c r="Q390" s="1">
        <v>1.57</v>
      </c>
    </row>
    <row r="391" spans="1:21" ht="14.25">
      <c r="A391" s="98"/>
      <c r="B391" s="99"/>
      <c r="C391" s="99" t="s">
        <v>89</v>
      </c>
      <c r="D391" s="100"/>
      <c r="E391" s="37"/>
      <c r="F391" s="101">
        <v>44.51</v>
      </c>
      <c r="G391" s="94" t="s">
        <v>452</v>
      </c>
      <c r="H391" s="95">
        <v>1.3</v>
      </c>
      <c r="I391" s="102">
        <v>1</v>
      </c>
      <c r="J391" s="95">
        <v>1.3</v>
      </c>
    </row>
    <row r="392" spans="1:21" ht="14.25">
      <c r="A392" s="98"/>
      <c r="B392" s="99"/>
      <c r="C392" s="99" t="s">
        <v>97</v>
      </c>
      <c r="D392" s="100"/>
      <c r="E392" s="37"/>
      <c r="F392" s="101">
        <v>11.11</v>
      </c>
      <c r="G392" s="94" t="s">
        <v>98</v>
      </c>
      <c r="H392" s="95">
        <v>0.22</v>
      </c>
      <c r="I392" s="102">
        <v>1</v>
      </c>
      <c r="J392" s="95">
        <v>0.22</v>
      </c>
    </row>
    <row r="393" spans="1:21" ht="14.25">
      <c r="A393" s="98"/>
      <c r="B393" s="99"/>
      <c r="C393" s="99" t="s">
        <v>90</v>
      </c>
      <c r="D393" s="100" t="s">
        <v>91</v>
      </c>
      <c r="E393" s="37">
        <v>128</v>
      </c>
      <c r="F393" s="101"/>
      <c r="G393" s="94"/>
      <c r="H393" s="95">
        <v>2.0099999999999998</v>
      </c>
      <c r="I393" s="102">
        <v>128</v>
      </c>
      <c r="J393" s="95">
        <v>2.0099999999999998</v>
      </c>
    </row>
    <row r="394" spans="1:21" ht="14.25">
      <c r="A394" s="98"/>
      <c r="B394" s="99"/>
      <c r="C394" s="99" t="s">
        <v>92</v>
      </c>
      <c r="D394" s="100" t="s">
        <v>91</v>
      </c>
      <c r="E394" s="37">
        <v>83</v>
      </c>
      <c r="F394" s="101"/>
      <c r="G394" s="94"/>
      <c r="H394" s="95">
        <v>1.3</v>
      </c>
      <c r="I394" s="102">
        <v>83</v>
      </c>
      <c r="J394" s="95">
        <v>1.3</v>
      </c>
    </row>
    <row r="395" spans="1:21" ht="14.25">
      <c r="A395" s="104"/>
      <c r="B395" s="105"/>
      <c r="C395" s="105" t="s">
        <v>93</v>
      </c>
      <c r="D395" s="106" t="s">
        <v>94</v>
      </c>
      <c r="E395" s="107">
        <v>5.01</v>
      </c>
      <c r="F395" s="108"/>
      <c r="G395" s="109" t="s">
        <v>451</v>
      </c>
      <c r="H395" s="110">
        <v>0.13481909999999997</v>
      </c>
      <c r="I395" s="111"/>
      <c r="J395" s="110"/>
    </row>
    <row r="396" spans="1:21" ht="15">
      <c r="C396" s="112" t="s">
        <v>95</v>
      </c>
      <c r="G396" s="289">
        <v>6.3999999999999995</v>
      </c>
      <c r="H396" s="289"/>
      <c r="I396" s="289">
        <v>6.3999999999999995</v>
      </c>
      <c r="J396" s="289"/>
      <c r="O396" s="113">
        <v>6.3999999999999995</v>
      </c>
      <c r="P396" s="113">
        <v>6.3999999999999995</v>
      </c>
    </row>
    <row r="397" spans="1:21" ht="57">
      <c r="A397" s="98" t="s">
        <v>583</v>
      </c>
      <c r="B397" s="99" t="s">
        <v>1572</v>
      </c>
      <c r="C397" s="99" t="s">
        <v>679</v>
      </c>
      <c r="D397" s="100" t="s">
        <v>680</v>
      </c>
      <c r="E397" s="37">
        <v>2.5999999999999999E-2</v>
      </c>
      <c r="F397" s="101"/>
      <c r="G397" s="94"/>
      <c r="H397" s="95"/>
      <c r="I397" s="102" t="s">
        <v>98</v>
      </c>
      <c r="J397" s="95"/>
      <c r="R397" s="1">
        <v>95.72</v>
      </c>
      <c r="S397" s="1">
        <v>95.72</v>
      </c>
      <c r="T397" s="1">
        <v>62.07</v>
      </c>
      <c r="U397" s="1">
        <v>62.07</v>
      </c>
    </row>
    <row r="398" spans="1:21">
      <c r="C398" s="114" t="s">
        <v>1573</v>
      </c>
    </row>
    <row r="399" spans="1:21" ht="14.25">
      <c r="A399" s="98"/>
      <c r="B399" s="99"/>
      <c r="C399" s="99" t="s">
        <v>88</v>
      </c>
      <c r="D399" s="100"/>
      <c r="E399" s="37"/>
      <c r="F399" s="101">
        <v>1887.18</v>
      </c>
      <c r="G399" s="94" t="s">
        <v>451</v>
      </c>
      <c r="H399" s="95">
        <v>67.709999999999994</v>
      </c>
      <c r="I399" s="102">
        <v>1</v>
      </c>
      <c r="J399" s="95">
        <v>67.709999999999994</v>
      </c>
      <c r="Q399" s="1">
        <v>67.709999999999994</v>
      </c>
    </row>
    <row r="400" spans="1:21" ht="14.25">
      <c r="A400" s="98"/>
      <c r="B400" s="99"/>
      <c r="C400" s="99" t="s">
        <v>89</v>
      </c>
      <c r="D400" s="100"/>
      <c r="E400" s="37"/>
      <c r="F400" s="101">
        <v>1362.19</v>
      </c>
      <c r="G400" s="94" t="s">
        <v>452</v>
      </c>
      <c r="H400" s="95">
        <v>53.13</v>
      </c>
      <c r="I400" s="102">
        <v>1</v>
      </c>
      <c r="J400" s="95">
        <v>53.13</v>
      </c>
    </row>
    <row r="401" spans="1:21" ht="14.25">
      <c r="A401" s="98"/>
      <c r="B401" s="99"/>
      <c r="C401" s="99" t="s">
        <v>96</v>
      </c>
      <c r="D401" s="100"/>
      <c r="E401" s="37"/>
      <c r="F401" s="101">
        <v>181.17</v>
      </c>
      <c r="G401" s="94" t="s">
        <v>452</v>
      </c>
      <c r="H401" s="103">
        <v>7.07</v>
      </c>
      <c r="I401" s="102">
        <v>1</v>
      </c>
      <c r="J401" s="103">
        <v>7.07</v>
      </c>
      <c r="Q401" s="1">
        <v>7.07</v>
      </c>
    </row>
    <row r="402" spans="1:21" ht="14.25">
      <c r="A402" s="98"/>
      <c r="B402" s="99"/>
      <c r="C402" s="99" t="s">
        <v>97</v>
      </c>
      <c r="D402" s="100"/>
      <c r="E402" s="37"/>
      <c r="F402" s="101">
        <v>305.26</v>
      </c>
      <c r="G402" s="94" t="s">
        <v>98</v>
      </c>
      <c r="H402" s="95">
        <v>7.94</v>
      </c>
      <c r="I402" s="102">
        <v>1</v>
      </c>
      <c r="J402" s="95">
        <v>7.94</v>
      </c>
    </row>
    <row r="403" spans="1:21" ht="28.5">
      <c r="A403" s="98" t="s">
        <v>1574</v>
      </c>
      <c r="B403" s="99" t="s">
        <v>682</v>
      </c>
      <c r="C403" s="99" t="s">
        <v>683</v>
      </c>
      <c r="D403" s="100" t="s">
        <v>684</v>
      </c>
      <c r="E403" s="37">
        <v>-0.23374</v>
      </c>
      <c r="F403" s="101">
        <v>26.21</v>
      </c>
      <c r="G403" s="118" t="s">
        <v>98</v>
      </c>
      <c r="H403" s="95">
        <v>-6.13</v>
      </c>
      <c r="I403" s="102">
        <v>1</v>
      </c>
      <c r="J403" s="95">
        <v>-6.13</v>
      </c>
      <c r="R403" s="1">
        <v>0</v>
      </c>
      <c r="S403" s="1">
        <v>0</v>
      </c>
      <c r="T403" s="1">
        <v>0</v>
      </c>
      <c r="U403" s="1">
        <v>0</v>
      </c>
    </row>
    <row r="404" spans="1:21" ht="14.25">
      <c r="A404" s="98"/>
      <c r="B404" s="99"/>
      <c r="C404" s="99" t="s">
        <v>90</v>
      </c>
      <c r="D404" s="100" t="s">
        <v>91</v>
      </c>
      <c r="E404" s="37">
        <v>128</v>
      </c>
      <c r="F404" s="101"/>
      <c r="G404" s="94"/>
      <c r="H404" s="95">
        <v>95.72</v>
      </c>
      <c r="I404" s="102">
        <v>128</v>
      </c>
      <c r="J404" s="95">
        <v>95.72</v>
      </c>
    </row>
    <row r="405" spans="1:21" ht="14.25">
      <c r="A405" s="98"/>
      <c r="B405" s="99"/>
      <c r="C405" s="99" t="s">
        <v>92</v>
      </c>
      <c r="D405" s="100" t="s">
        <v>91</v>
      </c>
      <c r="E405" s="37">
        <v>83</v>
      </c>
      <c r="F405" s="101"/>
      <c r="G405" s="94"/>
      <c r="H405" s="95">
        <v>62.07</v>
      </c>
      <c r="I405" s="102">
        <v>83</v>
      </c>
      <c r="J405" s="95">
        <v>62.07</v>
      </c>
    </row>
    <row r="406" spans="1:21" ht="14.25">
      <c r="A406" s="104"/>
      <c r="B406" s="105"/>
      <c r="C406" s="105" t="s">
        <v>93</v>
      </c>
      <c r="D406" s="106" t="s">
        <v>94</v>
      </c>
      <c r="E406" s="107">
        <v>190.24</v>
      </c>
      <c r="F406" s="108"/>
      <c r="G406" s="109" t="s">
        <v>451</v>
      </c>
      <c r="H406" s="110">
        <v>6.8258111999999986</v>
      </c>
      <c r="I406" s="111"/>
      <c r="J406" s="110"/>
    </row>
    <row r="407" spans="1:21" ht="15">
      <c r="C407" s="112" t="s">
        <v>95</v>
      </c>
      <c r="G407" s="289">
        <v>280.44</v>
      </c>
      <c r="H407" s="289"/>
      <c r="I407" s="289">
        <v>280.44</v>
      </c>
      <c r="J407" s="289"/>
      <c r="O407" s="113">
        <v>280.44</v>
      </c>
      <c r="P407" s="113">
        <v>280.44</v>
      </c>
    </row>
    <row r="408" spans="1:21" ht="96.75">
      <c r="A408" s="104" t="s">
        <v>587</v>
      </c>
      <c r="B408" s="105" t="s">
        <v>432</v>
      </c>
      <c r="C408" s="105" t="s">
        <v>310</v>
      </c>
      <c r="D408" s="106" t="s">
        <v>454</v>
      </c>
      <c r="E408" s="107">
        <v>2</v>
      </c>
      <c r="F408" s="108">
        <v>152.78</v>
      </c>
      <c r="G408" s="109" t="s">
        <v>98</v>
      </c>
      <c r="H408" s="110">
        <v>305.56</v>
      </c>
      <c r="I408" s="111">
        <v>1</v>
      </c>
      <c r="J408" s="110">
        <v>305.56</v>
      </c>
      <c r="R408" s="1">
        <v>0</v>
      </c>
      <c r="S408" s="1">
        <v>0</v>
      </c>
      <c r="T408" s="1">
        <v>0</v>
      </c>
      <c r="U408" s="1">
        <v>0</v>
      </c>
    </row>
    <row r="409" spans="1:21" ht="15">
      <c r="C409" s="112" t="s">
        <v>95</v>
      </c>
      <c r="G409" s="289">
        <v>305.56</v>
      </c>
      <c r="H409" s="289"/>
      <c r="I409" s="289">
        <v>305.56</v>
      </c>
      <c r="J409" s="289"/>
      <c r="O409" s="1">
        <v>305.56</v>
      </c>
      <c r="P409" s="1">
        <v>305.56</v>
      </c>
    </row>
    <row r="410" spans="1:21" ht="57">
      <c r="A410" s="98" t="s">
        <v>597</v>
      </c>
      <c r="B410" s="99" t="s">
        <v>1575</v>
      </c>
      <c r="C410" s="99" t="s">
        <v>694</v>
      </c>
      <c r="D410" s="100" t="s">
        <v>680</v>
      </c>
      <c r="E410" s="37">
        <v>1.4999999999999999E-2</v>
      </c>
      <c r="F410" s="101"/>
      <c r="G410" s="94"/>
      <c r="H410" s="95"/>
      <c r="I410" s="102" t="s">
        <v>98</v>
      </c>
      <c r="J410" s="95"/>
      <c r="R410" s="1">
        <v>33.840000000000003</v>
      </c>
      <c r="S410" s="1">
        <v>33.840000000000003</v>
      </c>
      <c r="T410" s="1">
        <v>21.95</v>
      </c>
      <c r="U410" s="1">
        <v>21.95</v>
      </c>
    </row>
    <row r="411" spans="1:21">
      <c r="C411" s="114" t="s">
        <v>1576</v>
      </c>
    </row>
    <row r="412" spans="1:21" ht="14.25">
      <c r="A412" s="98"/>
      <c r="B412" s="99"/>
      <c r="C412" s="99" t="s">
        <v>88</v>
      </c>
      <c r="D412" s="100"/>
      <c r="E412" s="37"/>
      <c r="F412" s="101">
        <v>1208.26</v>
      </c>
      <c r="G412" s="94" t="s">
        <v>451</v>
      </c>
      <c r="H412" s="95">
        <v>25.01</v>
      </c>
      <c r="I412" s="102">
        <v>1</v>
      </c>
      <c r="J412" s="95">
        <v>25.01</v>
      </c>
      <c r="Q412" s="1">
        <v>25.01</v>
      </c>
    </row>
    <row r="413" spans="1:21" ht="14.25">
      <c r="A413" s="98"/>
      <c r="B413" s="99"/>
      <c r="C413" s="99" t="s">
        <v>89</v>
      </c>
      <c r="D413" s="100"/>
      <c r="E413" s="37"/>
      <c r="F413" s="101">
        <v>491.32</v>
      </c>
      <c r="G413" s="94" t="s">
        <v>452</v>
      </c>
      <c r="H413" s="95">
        <v>11.05</v>
      </c>
      <c r="I413" s="102">
        <v>1</v>
      </c>
      <c r="J413" s="95">
        <v>11.05</v>
      </c>
    </row>
    <row r="414" spans="1:21" ht="14.25">
      <c r="A414" s="98"/>
      <c r="B414" s="99"/>
      <c r="C414" s="99" t="s">
        <v>96</v>
      </c>
      <c r="D414" s="100"/>
      <c r="E414" s="37"/>
      <c r="F414" s="101">
        <v>63.72</v>
      </c>
      <c r="G414" s="94" t="s">
        <v>452</v>
      </c>
      <c r="H414" s="103">
        <v>1.43</v>
      </c>
      <c r="I414" s="102">
        <v>1</v>
      </c>
      <c r="J414" s="103">
        <v>1.43</v>
      </c>
      <c r="Q414" s="1">
        <v>1.43</v>
      </c>
    </row>
    <row r="415" spans="1:21" ht="14.25">
      <c r="A415" s="98"/>
      <c r="B415" s="99"/>
      <c r="C415" s="99" t="s">
        <v>97</v>
      </c>
      <c r="D415" s="100"/>
      <c r="E415" s="37"/>
      <c r="F415" s="101">
        <v>1504.75</v>
      </c>
      <c r="G415" s="94" t="s">
        <v>98</v>
      </c>
      <c r="H415" s="95">
        <v>22.57</v>
      </c>
      <c r="I415" s="102">
        <v>1</v>
      </c>
      <c r="J415" s="95">
        <v>22.57</v>
      </c>
    </row>
    <row r="416" spans="1:21" ht="57">
      <c r="A416" s="98" t="s">
        <v>1577</v>
      </c>
      <c r="B416" s="99" t="s">
        <v>696</v>
      </c>
      <c r="C416" s="99" t="s">
        <v>697</v>
      </c>
      <c r="D416" s="100" t="s">
        <v>687</v>
      </c>
      <c r="E416" s="37">
        <v>-1.407</v>
      </c>
      <c r="F416" s="101">
        <v>15.56</v>
      </c>
      <c r="G416" s="118" t="s">
        <v>98</v>
      </c>
      <c r="H416" s="95">
        <v>-21.89</v>
      </c>
      <c r="I416" s="102">
        <v>1</v>
      </c>
      <c r="J416" s="95">
        <v>-21.89</v>
      </c>
      <c r="R416" s="1">
        <v>0</v>
      </c>
      <c r="S416" s="1">
        <v>0</v>
      </c>
      <c r="T416" s="1">
        <v>0</v>
      </c>
      <c r="U416" s="1">
        <v>0</v>
      </c>
    </row>
    <row r="417" spans="1:21" ht="14.25">
      <c r="A417" s="98"/>
      <c r="B417" s="99"/>
      <c r="C417" s="99" t="s">
        <v>90</v>
      </c>
      <c r="D417" s="100" t="s">
        <v>91</v>
      </c>
      <c r="E417" s="37">
        <v>128</v>
      </c>
      <c r="F417" s="101"/>
      <c r="G417" s="94"/>
      <c r="H417" s="95">
        <v>33.840000000000003</v>
      </c>
      <c r="I417" s="102">
        <v>128</v>
      </c>
      <c r="J417" s="95">
        <v>33.840000000000003</v>
      </c>
    </row>
    <row r="418" spans="1:21" ht="14.25">
      <c r="A418" s="98"/>
      <c r="B418" s="99"/>
      <c r="C418" s="99" t="s">
        <v>92</v>
      </c>
      <c r="D418" s="100" t="s">
        <v>91</v>
      </c>
      <c r="E418" s="37">
        <v>83</v>
      </c>
      <c r="F418" s="101"/>
      <c r="G418" s="94"/>
      <c r="H418" s="95">
        <v>21.95</v>
      </c>
      <c r="I418" s="102">
        <v>83</v>
      </c>
      <c r="J418" s="95">
        <v>21.95</v>
      </c>
    </row>
    <row r="419" spans="1:21" ht="14.25">
      <c r="A419" s="104"/>
      <c r="B419" s="105"/>
      <c r="C419" s="105" t="s">
        <v>93</v>
      </c>
      <c r="D419" s="106" t="s">
        <v>94</v>
      </c>
      <c r="E419" s="107">
        <v>121.8</v>
      </c>
      <c r="F419" s="108"/>
      <c r="G419" s="109" t="s">
        <v>451</v>
      </c>
      <c r="H419" s="110">
        <v>2.5212599999999994</v>
      </c>
      <c r="I419" s="111"/>
      <c r="J419" s="110"/>
    </row>
    <row r="420" spans="1:21" ht="15">
      <c r="C420" s="112" t="s">
        <v>95</v>
      </c>
      <c r="G420" s="289">
        <v>92.53</v>
      </c>
      <c r="H420" s="289"/>
      <c r="I420" s="289">
        <v>92.53</v>
      </c>
      <c r="J420" s="289"/>
      <c r="O420" s="113">
        <v>92.53</v>
      </c>
      <c r="P420" s="113">
        <v>92.53</v>
      </c>
    </row>
    <row r="421" spans="1:21" ht="125.25">
      <c r="A421" s="104" t="s">
        <v>793</v>
      </c>
      <c r="B421" s="105" t="s">
        <v>432</v>
      </c>
      <c r="C421" s="105" t="s">
        <v>311</v>
      </c>
      <c r="D421" s="106" t="s">
        <v>454</v>
      </c>
      <c r="E421" s="107">
        <v>1</v>
      </c>
      <c r="F421" s="108">
        <v>305.56</v>
      </c>
      <c r="G421" s="109" t="s">
        <v>98</v>
      </c>
      <c r="H421" s="110">
        <v>305.56</v>
      </c>
      <c r="I421" s="111">
        <v>1</v>
      </c>
      <c r="J421" s="110">
        <v>305.56</v>
      </c>
      <c r="R421" s="1">
        <v>0</v>
      </c>
      <c r="S421" s="1">
        <v>0</v>
      </c>
      <c r="T421" s="1">
        <v>0</v>
      </c>
      <c r="U421" s="1">
        <v>0</v>
      </c>
    </row>
    <row r="422" spans="1:21" ht="15">
      <c r="C422" s="112" t="s">
        <v>95</v>
      </c>
      <c r="G422" s="289">
        <v>305.56</v>
      </c>
      <c r="H422" s="289"/>
      <c r="I422" s="289">
        <v>305.56</v>
      </c>
      <c r="J422" s="289"/>
      <c r="O422" s="1">
        <v>305.56</v>
      </c>
      <c r="P422" s="1">
        <v>305.56</v>
      </c>
    </row>
    <row r="423" spans="1:21" ht="42.75">
      <c r="A423" s="98" t="s">
        <v>795</v>
      </c>
      <c r="B423" s="99" t="s">
        <v>1578</v>
      </c>
      <c r="C423" s="99" t="s">
        <v>1579</v>
      </c>
      <c r="D423" s="100" t="s">
        <v>779</v>
      </c>
      <c r="E423" s="37">
        <v>9</v>
      </c>
      <c r="F423" s="101"/>
      <c r="G423" s="94"/>
      <c r="H423" s="95"/>
      <c r="I423" s="102" t="s">
        <v>98</v>
      </c>
      <c r="J423" s="95"/>
      <c r="R423" s="1">
        <v>83.2</v>
      </c>
      <c r="S423" s="1">
        <v>83.2</v>
      </c>
      <c r="T423" s="1">
        <v>62.4</v>
      </c>
      <c r="U423" s="1">
        <v>62.4</v>
      </c>
    </row>
    <row r="424" spans="1:21" ht="14.25">
      <c r="A424" s="98"/>
      <c r="B424" s="99"/>
      <c r="C424" s="99" t="s">
        <v>88</v>
      </c>
      <c r="D424" s="100"/>
      <c r="E424" s="37"/>
      <c r="F424" s="101">
        <v>6.25</v>
      </c>
      <c r="G424" s="94" t="s">
        <v>771</v>
      </c>
      <c r="H424" s="95">
        <v>67.5</v>
      </c>
      <c r="I424" s="102">
        <v>1</v>
      </c>
      <c r="J424" s="95">
        <v>67.5</v>
      </c>
      <c r="Q424" s="1">
        <v>67.5</v>
      </c>
    </row>
    <row r="425" spans="1:21" ht="14.25">
      <c r="A425" s="98"/>
      <c r="B425" s="99"/>
      <c r="C425" s="99" t="s">
        <v>89</v>
      </c>
      <c r="D425" s="100"/>
      <c r="E425" s="37"/>
      <c r="F425" s="101">
        <v>56.02</v>
      </c>
      <c r="G425" s="94" t="s">
        <v>771</v>
      </c>
      <c r="H425" s="95">
        <v>605.02</v>
      </c>
      <c r="I425" s="102">
        <v>1</v>
      </c>
      <c r="J425" s="95">
        <v>605.02</v>
      </c>
    </row>
    <row r="426" spans="1:21" ht="14.25">
      <c r="A426" s="98"/>
      <c r="B426" s="99"/>
      <c r="C426" s="99" t="s">
        <v>96</v>
      </c>
      <c r="D426" s="100"/>
      <c r="E426" s="37"/>
      <c r="F426" s="101">
        <v>3.38</v>
      </c>
      <c r="G426" s="94" t="s">
        <v>771</v>
      </c>
      <c r="H426" s="103">
        <v>36.5</v>
      </c>
      <c r="I426" s="102">
        <v>1</v>
      </c>
      <c r="J426" s="103">
        <v>36.5</v>
      </c>
      <c r="Q426" s="1">
        <v>36.5</v>
      </c>
    </row>
    <row r="427" spans="1:21" ht="14.25">
      <c r="A427" s="98"/>
      <c r="B427" s="99"/>
      <c r="C427" s="99" t="s">
        <v>97</v>
      </c>
      <c r="D427" s="100"/>
      <c r="E427" s="37"/>
      <c r="F427" s="101">
        <v>14.69</v>
      </c>
      <c r="G427" s="94" t="s">
        <v>98</v>
      </c>
      <c r="H427" s="95">
        <v>132.21</v>
      </c>
      <c r="I427" s="102">
        <v>1</v>
      </c>
      <c r="J427" s="95">
        <v>132.21</v>
      </c>
    </row>
    <row r="428" spans="1:21" ht="14.25">
      <c r="A428" s="98"/>
      <c r="B428" s="99"/>
      <c r="C428" s="99" t="s">
        <v>90</v>
      </c>
      <c r="D428" s="100" t="s">
        <v>91</v>
      </c>
      <c r="E428" s="37">
        <v>80</v>
      </c>
      <c r="F428" s="101"/>
      <c r="G428" s="94"/>
      <c r="H428" s="95">
        <v>83.2</v>
      </c>
      <c r="I428" s="102">
        <v>80</v>
      </c>
      <c r="J428" s="95">
        <v>83.2</v>
      </c>
    </row>
    <row r="429" spans="1:21" ht="14.25">
      <c r="A429" s="98"/>
      <c r="B429" s="99"/>
      <c r="C429" s="99" t="s">
        <v>92</v>
      </c>
      <c r="D429" s="100" t="s">
        <v>91</v>
      </c>
      <c r="E429" s="37">
        <v>60</v>
      </c>
      <c r="F429" s="101"/>
      <c r="G429" s="94"/>
      <c r="H429" s="95">
        <v>62.4</v>
      </c>
      <c r="I429" s="102">
        <v>60</v>
      </c>
      <c r="J429" s="95">
        <v>62.4</v>
      </c>
    </row>
    <row r="430" spans="1:21" ht="14.25">
      <c r="A430" s="104"/>
      <c r="B430" s="105"/>
      <c r="C430" s="105" t="s">
        <v>93</v>
      </c>
      <c r="D430" s="106" t="s">
        <v>94</v>
      </c>
      <c r="E430" s="107">
        <v>0.65</v>
      </c>
      <c r="F430" s="108"/>
      <c r="G430" s="109" t="s">
        <v>771</v>
      </c>
      <c r="H430" s="110">
        <v>7.0200000000000005</v>
      </c>
      <c r="I430" s="111"/>
      <c r="J430" s="110"/>
    </row>
    <row r="431" spans="1:21" ht="15">
      <c r="C431" s="112" t="s">
        <v>95</v>
      </c>
      <c r="G431" s="289">
        <v>950.33</v>
      </c>
      <c r="H431" s="289"/>
      <c r="I431" s="289">
        <v>950.33</v>
      </c>
      <c r="J431" s="289"/>
      <c r="O431" s="113">
        <v>950.33</v>
      </c>
      <c r="P431" s="113">
        <v>950.33</v>
      </c>
    </row>
    <row r="432" spans="1:21" ht="55.5">
      <c r="A432" s="104" t="s">
        <v>600</v>
      </c>
      <c r="B432" s="105" t="s">
        <v>432</v>
      </c>
      <c r="C432" s="105" t="s">
        <v>312</v>
      </c>
      <c r="D432" s="106" t="s">
        <v>454</v>
      </c>
      <c r="E432" s="107">
        <v>1</v>
      </c>
      <c r="F432" s="108">
        <v>51.7</v>
      </c>
      <c r="G432" s="109" t="s">
        <v>98</v>
      </c>
      <c r="H432" s="110">
        <v>51.7</v>
      </c>
      <c r="I432" s="111">
        <v>1</v>
      </c>
      <c r="J432" s="110">
        <v>51.7</v>
      </c>
      <c r="R432" s="1">
        <v>0</v>
      </c>
      <c r="S432" s="1">
        <v>0</v>
      </c>
      <c r="T432" s="1">
        <v>0</v>
      </c>
      <c r="U432" s="1">
        <v>0</v>
      </c>
    </row>
    <row r="433" spans="1:21" ht="15">
      <c r="C433" s="112" t="s">
        <v>95</v>
      </c>
      <c r="G433" s="289">
        <v>51.7</v>
      </c>
      <c r="H433" s="289"/>
      <c r="I433" s="289">
        <v>51.7</v>
      </c>
      <c r="J433" s="289"/>
      <c r="O433" s="1">
        <v>51.7</v>
      </c>
      <c r="P433" s="1">
        <v>51.7</v>
      </c>
    </row>
    <row r="434" spans="1:21" ht="55.5">
      <c r="A434" s="104" t="s">
        <v>603</v>
      </c>
      <c r="B434" s="105" t="s">
        <v>432</v>
      </c>
      <c r="C434" s="105" t="s">
        <v>313</v>
      </c>
      <c r="D434" s="106" t="s">
        <v>454</v>
      </c>
      <c r="E434" s="107">
        <v>3</v>
      </c>
      <c r="F434" s="108">
        <v>26.14</v>
      </c>
      <c r="G434" s="109" t="s">
        <v>98</v>
      </c>
      <c r="H434" s="110">
        <v>78.42</v>
      </c>
      <c r="I434" s="111">
        <v>1</v>
      </c>
      <c r="J434" s="110">
        <v>78.42</v>
      </c>
      <c r="R434" s="1">
        <v>0</v>
      </c>
      <c r="S434" s="1">
        <v>0</v>
      </c>
      <c r="T434" s="1">
        <v>0</v>
      </c>
      <c r="U434" s="1">
        <v>0</v>
      </c>
    </row>
    <row r="435" spans="1:21" ht="15">
      <c r="C435" s="112" t="s">
        <v>95</v>
      </c>
      <c r="G435" s="289">
        <v>78.42</v>
      </c>
      <c r="H435" s="289"/>
      <c r="I435" s="289">
        <v>78.42</v>
      </c>
      <c r="J435" s="289"/>
      <c r="O435" s="1">
        <v>78.42</v>
      </c>
      <c r="P435" s="1">
        <v>78.42</v>
      </c>
    </row>
    <row r="436" spans="1:21" ht="42.75">
      <c r="A436" s="98" t="s">
        <v>918</v>
      </c>
      <c r="B436" s="99" t="s">
        <v>1580</v>
      </c>
      <c r="C436" s="99" t="s">
        <v>778</v>
      </c>
      <c r="D436" s="100" t="s">
        <v>779</v>
      </c>
      <c r="E436" s="37">
        <v>2</v>
      </c>
      <c r="F436" s="101"/>
      <c r="G436" s="94"/>
      <c r="H436" s="95"/>
      <c r="I436" s="102" t="s">
        <v>98</v>
      </c>
      <c r="J436" s="95"/>
      <c r="R436" s="1">
        <v>18.489999999999998</v>
      </c>
      <c r="S436" s="1">
        <v>18.489999999999998</v>
      </c>
      <c r="T436" s="1">
        <v>13.87</v>
      </c>
      <c r="U436" s="1">
        <v>13.87</v>
      </c>
    </row>
    <row r="437" spans="1:21" ht="14.25">
      <c r="A437" s="98"/>
      <c r="B437" s="99"/>
      <c r="C437" s="99" t="s">
        <v>88</v>
      </c>
      <c r="D437" s="100"/>
      <c r="E437" s="37"/>
      <c r="F437" s="101">
        <v>6.25</v>
      </c>
      <c r="G437" s="94" t="s">
        <v>771</v>
      </c>
      <c r="H437" s="95">
        <v>15</v>
      </c>
      <c r="I437" s="102">
        <v>1</v>
      </c>
      <c r="J437" s="95">
        <v>15</v>
      </c>
      <c r="Q437" s="1">
        <v>15</v>
      </c>
    </row>
    <row r="438" spans="1:21" ht="14.25">
      <c r="A438" s="98"/>
      <c r="B438" s="99"/>
      <c r="C438" s="99" t="s">
        <v>89</v>
      </c>
      <c r="D438" s="100"/>
      <c r="E438" s="37"/>
      <c r="F438" s="101">
        <v>55.7</v>
      </c>
      <c r="G438" s="94" t="s">
        <v>771</v>
      </c>
      <c r="H438" s="95">
        <v>133.68</v>
      </c>
      <c r="I438" s="102">
        <v>1</v>
      </c>
      <c r="J438" s="95">
        <v>133.68</v>
      </c>
    </row>
    <row r="439" spans="1:21" ht="14.25">
      <c r="A439" s="98"/>
      <c r="B439" s="99"/>
      <c r="C439" s="99" t="s">
        <v>96</v>
      </c>
      <c r="D439" s="100"/>
      <c r="E439" s="37"/>
      <c r="F439" s="101">
        <v>3.38</v>
      </c>
      <c r="G439" s="94" t="s">
        <v>771</v>
      </c>
      <c r="H439" s="103">
        <v>8.11</v>
      </c>
      <c r="I439" s="102">
        <v>1</v>
      </c>
      <c r="J439" s="103">
        <v>8.11</v>
      </c>
      <c r="Q439" s="1">
        <v>8.11</v>
      </c>
    </row>
    <row r="440" spans="1:21" ht="14.25">
      <c r="A440" s="98"/>
      <c r="B440" s="99"/>
      <c r="C440" s="99" t="s">
        <v>97</v>
      </c>
      <c r="D440" s="100"/>
      <c r="E440" s="37"/>
      <c r="F440" s="101">
        <v>14.69</v>
      </c>
      <c r="G440" s="94" t="s">
        <v>98</v>
      </c>
      <c r="H440" s="95">
        <v>29.38</v>
      </c>
      <c r="I440" s="102">
        <v>1</v>
      </c>
      <c r="J440" s="95">
        <v>29.38</v>
      </c>
    </row>
    <row r="441" spans="1:21" ht="14.25">
      <c r="A441" s="98"/>
      <c r="B441" s="99"/>
      <c r="C441" s="99" t="s">
        <v>90</v>
      </c>
      <c r="D441" s="100" t="s">
        <v>91</v>
      </c>
      <c r="E441" s="37">
        <v>80</v>
      </c>
      <c r="F441" s="101"/>
      <c r="G441" s="94"/>
      <c r="H441" s="95">
        <v>18.489999999999998</v>
      </c>
      <c r="I441" s="102">
        <v>80</v>
      </c>
      <c r="J441" s="95">
        <v>18.489999999999998</v>
      </c>
    </row>
    <row r="442" spans="1:21" ht="14.25">
      <c r="A442" s="98"/>
      <c r="B442" s="99"/>
      <c r="C442" s="99" t="s">
        <v>92</v>
      </c>
      <c r="D442" s="100" t="s">
        <v>91</v>
      </c>
      <c r="E442" s="37">
        <v>60</v>
      </c>
      <c r="F442" s="101"/>
      <c r="G442" s="94"/>
      <c r="H442" s="95">
        <v>13.87</v>
      </c>
      <c r="I442" s="102">
        <v>60</v>
      </c>
      <c r="J442" s="95">
        <v>13.87</v>
      </c>
    </row>
    <row r="443" spans="1:21" ht="14.25">
      <c r="A443" s="104"/>
      <c r="B443" s="105"/>
      <c r="C443" s="105" t="s">
        <v>93</v>
      </c>
      <c r="D443" s="106" t="s">
        <v>94</v>
      </c>
      <c r="E443" s="107">
        <v>0.65</v>
      </c>
      <c r="F443" s="108"/>
      <c r="G443" s="109" t="s">
        <v>771</v>
      </c>
      <c r="H443" s="110">
        <v>1.56</v>
      </c>
      <c r="I443" s="111"/>
      <c r="J443" s="110"/>
    </row>
    <row r="444" spans="1:21" ht="15">
      <c r="C444" s="112" t="s">
        <v>95</v>
      </c>
      <c r="G444" s="289">
        <v>210.42000000000002</v>
      </c>
      <c r="H444" s="289"/>
      <c r="I444" s="289">
        <v>210.42000000000002</v>
      </c>
      <c r="J444" s="289"/>
      <c r="O444" s="113">
        <v>210.42000000000002</v>
      </c>
      <c r="P444" s="113">
        <v>210.42000000000002</v>
      </c>
    </row>
    <row r="445" spans="1:21" ht="42.75">
      <c r="A445" s="98" t="s">
        <v>611</v>
      </c>
      <c r="B445" s="99" t="s">
        <v>1581</v>
      </c>
      <c r="C445" s="99" t="s">
        <v>1582</v>
      </c>
      <c r="D445" s="100" t="s">
        <v>779</v>
      </c>
      <c r="E445" s="37">
        <v>12</v>
      </c>
      <c r="F445" s="101"/>
      <c r="G445" s="94"/>
      <c r="H445" s="95"/>
      <c r="I445" s="102" t="s">
        <v>98</v>
      </c>
      <c r="J445" s="95"/>
      <c r="R445" s="1">
        <v>105.41</v>
      </c>
      <c r="S445" s="1">
        <v>105.41</v>
      </c>
      <c r="T445" s="1">
        <v>79.06</v>
      </c>
      <c r="U445" s="1">
        <v>79.06</v>
      </c>
    </row>
    <row r="446" spans="1:21" ht="14.25">
      <c r="A446" s="98"/>
      <c r="B446" s="99"/>
      <c r="C446" s="99" t="s">
        <v>88</v>
      </c>
      <c r="D446" s="100"/>
      <c r="E446" s="37"/>
      <c r="F446" s="101">
        <v>5.77</v>
      </c>
      <c r="G446" s="94" t="s">
        <v>771</v>
      </c>
      <c r="H446" s="95">
        <v>83.09</v>
      </c>
      <c r="I446" s="102">
        <v>1</v>
      </c>
      <c r="J446" s="95">
        <v>83.09</v>
      </c>
      <c r="Q446" s="1">
        <v>83.09</v>
      </c>
    </row>
    <row r="447" spans="1:21" ht="14.25">
      <c r="A447" s="98"/>
      <c r="B447" s="99"/>
      <c r="C447" s="99" t="s">
        <v>89</v>
      </c>
      <c r="D447" s="100"/>
      <c r="E447" s="37"/>
      <c r="F447" s="101">
        <v>55.7</v>
      </c>
      <c r="G447" s="94" t="s">
        <v>771</v>
      </c>
      <c r="H447" s="95">
        <v>802.08</v>
      </c>
      <c r="I447" s="102">
        <v>1</v>
      </c>
      <c r="J447" s="95">
        <v>802.08</v>
      </c>
    </row>
    <row r="448" spans="1:21" ht="14.25">
      <c r="A448" s="98"/>
      <c r="B448" s="99"/>
      <c r="C448" s="99" t="s">
        <v>96</v>
      </c>
      <c r="D448" s="100"/>
      <c r="E448" s="37"/>
      <c r="F448" s="101">
        <v>3.38</v>
      </c>
      <c r="G448" s="94" t="s">
        <v>771</v>
      </c>
      <c r="H448" s="103">
        <v>48.67</v>
      </c>
      <c r="I448" s="102">
        <v>1</v>
      </c>
      <c r="J448" s="103">
        <v>48.67</v>
      </c>
      <c r="Q448" s="1">
        <v>48.67</v>
      </c>
    </row>
    <row r="449" spans="1:21" ht="14.25">
      <c r="A449" s="98"/>
      <c r="B449" s="99"/>
      <c r="C449" s="99" t="s">
        <v>97</v>
      </c>
      <c r="D449" s="100"/>
      <c r="E449" s="37"/>
      <c r="F449" s="101">
        <v>14.68</v>
      </c>
      <c r="G449" s="94" t="s">
        <v>98</v>
      </c>
      <c r="H449" s="95">
        <v>176.16</v>
      </c>
      <c r="I449" s="102">
        <v>1</v>
      </c>
      <c r="J449" s="95">
        <v>176.16</v>
      </c>
    </row>
    <row r="450" spans="1:21" ht="14.25">
      <c r="A450" s="98"/>
      <c r="B450" s="99"/>
      <c r="C450" s="99" t="s">
        <v>90</v>
      </c>
      <c r="D450" s="100" t="s">
        <v>91</v>
      </c>
      <c r="E450" s="37">
        <v>80</v>
      </c>
      <c r="F450" s="101"/>
      <c r="G450" s="94"/>
      <c r="H450" s="95">
        <v>105.41</v>
      </c>
      <c r="I450" s="102">
        <v>80</v>
      </c>
      <c r="J450" s="95">
        <v>105.41</v>
      </c>
    </row>
    <row r="451" spans="1:21" ht="14.25">
      <c r="A451" s="98"/>
      <c r="B451" s="99"/>
      <c r="C451" s="99" t="s">
        <v>92</v>
      </c>
      <c r="D451" s="100" t="s">
        <v>91</v>
      </c>
      <c r="E451" s="37">
        <v>60</v>
      </c>
      <c r="F451" s="101"/>
      <c r="G451" s="94"/>
      <c r="H451" s="95">
        <v>79.06</v>
      </c>
      <c r="I451" s="102">
        <v>60</v>
      </c>
      <c r="J451" s="95">
        <v>79.06</v>
      </c>
    </row>
    <row r="452" spans="1:21" ht="14.25">
      <c r="A452" s="104"/>
      <c r="B452" s="105"/>
      <c r="C452" s="105" t="s">
        <v>93</v>
      </c>
      <c r="D452" s="106" t="s">
        <v>94</v>
      </c>
      <c r="E452" s="107">
        <v>0.6</v>
      </c>
      <c r="F452" s="108"/>
      <c r="G452" s="109" t="s">
        <v>771</v>
      </c>
      <c r="H452" s="110">
        <v>8.64</v>
      </c>
      <c r="I452" s="111"/>
      <c r="J452" s="110"/>
    </row>
    <row r="453" spans="1:21" ht="15">
      <c r="C453" s="112" t="s">
        <v>95</v>
      </c>
      <c r="G453" s="289">
        <v>1245.8</v>
      </c>
      <c r="H453" s="289"/>
      <c r="I453" s="289">
        <v>1245.8</v>
      </c>
      <c r="J453" s="289"/>
      <c r="O453" s="113">
        <v>1245.8</v>
      </c>
      <c r="P453" s="113">
        <v>1245.8</v>
      </c>
    </row>
    <row r="454" spans="1:21" ht="55.5">
      <c r="A454" s="104" t="s">
        <v>616</v>
      </c>
      <c r="B454" s="105" t="s">
        <v>432</v>
      </c>
      <c r="C454" s="105" t="s">
        <v>314</v>
      </c>
      <c r="D454" s="106" t="s">
        <v>454</v>
      </c>
      <c r="E454" s="107">
        <v>6</v>
      </c>
      <c r="F454" s="108">
        <v>30.36</v>
      </c>
      <c r="G454" s="109" t="s">
        <v>98</v>
      </c>
      <c r="H454" s="110">
        <v>182.16</v>
      </c>
      <c r="I454" s="111">
        <v>1</v>
      </c>
      <c r="J454" s="110">
        <v>182.16</v>
      </c>
      <c r="R454" s="1">
        <v>0</v>
      </c>
      <c r="S454" s="1">
        <v>0</v>
      </c>
      <c r="T454" s="1">
        <v>0</v>
      </c>
      <c r="U454" s="1">
        <v>0</v>
      </c>
    </row>
    <row r="455" spans="1:21" ht="15">
      <c r="C455" s="112" t="s">
        <v>95</v>
      </c>
      <c r="G455" s="289">
        <v>182.16</v>
      </c>
      <c r="H455" s="289"/>
      <c r="I455" s="289">
        <v>182.16</v>
      </c>
      <c r="J455" s="289"/>
      <c r="O455" s="1">
        <v>182.16</v>
      </c>
      <c r="P455" s="1">
        <v>182.16</v>
      </c>
    </row>
    <row r="456" spans="1:21" ht="71.25">
      <c r="A456" s="98" t="s">
        <v>617</v>
      </c>
      <c r="B456" s="99" t="s">
        <v>1583</v>
      </c>
      <c r="C456" s="99" t="s">
        <v>1584</v>
      </c>
      <c r="D456" s="100" t="s">
        <v>408</v>
      </c>
      <c r="E456" s="37">
        <v>2.7</v>
      </c>
      <c r="F456" s="101"/>
      <c r="G456" s="94"/>
      <c r="H456" s="95"/>
      <c r="I456" s="102" t="s">
        <v>98</v>
      </c>
      <c r="J456" s="95"/>
      <c r="R456" s="1">
        <v>1342.11</v>
      </c>
      <c r="S456" s="1">
        <v>1342.11</v>
      </c>
      <c r="T456" s="1">
        <v>939.48</v>
      </c>
      <c r="U456" s="1">
        <v>939.48</v>
      </c>
    </row>
    <row r="457" spans="1:21" ht="14.25">
      <c r="A457" s="98"/>
      <c r="B457" s="99"/>
      <c r="C457" s="99" t="s">
        <v>88</v>
      </c>
      <c r="D457" s="100"/>
      <c r="E457" s="37"/>
      <c r="F457" s="101">
        <v>360.2</v>
      </c>
      <c r="G457" s="94" t="s">
        <v>451</v>
      </c>
      <c r="H457" s="95">
        <v>1342.11</v>
      </c>
      <c r="I457" s="102">
        <v>1</v>
      </c>
      <c r="J457" s="95">
        <v>1342.11</v>
      </c>
      <c r="Q457" s="1">
        <v>1342.11</v>
      </c>
    </row>
    <row r="458" spans="1:21" ht="14.25">
      <c r="A458" s="98"/>
      <c r="B458" s="99"/>
      <c r="C458" s="99" t="s">
        <v>89</v>
      </c>
      <c r="D458" s="100"/>
      <c r="E458" s="37"/>
      <c r="F458" s="101">
        <v>65.38</v>
      </c>
      <c r="G458" s="94" t="s">
        <v>452</v>
      </c>
      <c r="H458" s="95">
        <v>264.79000000000002</v>
      </c>
      <c r="I458" s="102">
        <v>1</v>
      </c>
      <c r="J458" s="95">
        <v>264.79000000000002</v>
      </c>
    </row>
    <row r="459" spans="1:21" ht="14.25">
      <c r="A459" s="98"/>
      <c r="B459" s="99"/>
      <c r="C459" s="99" t="s">
        <v>97</v>
      </c>
      <c r="D459" s="100"/>
      <c r="E459" s="37"/>
      <c r="F459" s="101">
        <v>2885.84</v>
      </c>
      <c r="G459" s="94" t="s">
        <v>98</v>
      </c>
      <c r="H459" s="95">
        <v>7791.77</v>
      </c>
      <c r="I459" s="102">
        <v>1</v>
      </c>
      <c r="J459" s="95">
        <v>7791.77</v>
      </c>
    </row>
    <row r="460" spans="1:21" ht="14.25">
      <c r="A460" s="98"/>
      <c r="B460" s="99"/>
      <c r="C460" s="99" t="s">
        <v>90</v>
      </c>
      <c r="D460" s="100" t="s">
        <v>91</v>
      </c>
      <c r="E460" s="37">
        <v>100</v>
      </c>
      <c r="F460" s="101"/>
      <c r="G460" s="94"/>
      <c r="H460" s="95">
        <v>1342.11</v>
      </c>
      <c r="I460" s="102">
        <v>100</v>
      </c>
      <c r="J460" s="95">
        <v>1342.11</v>
      </c>
    </row>
    <row r="461" spans="1:21" ht="14.25">
      <c r="A461" s="98"/>
      <c r="B461" s="99"/>
      <c r="C461" s="99" t="s">
        <v>92</v>
      </c>
      <c r="D461" s="100" t="s">
        <v>91</v>
      </c>
      <c r="E461" s="37">
        <v>70</v>
      </c>
      <c r="F461" s="101"/>
      <c r="G461" s="94"/>
      <c r="H461" s="95">
        <v>939.48</v>
      </c>
      <c r="I461" s="102">
        <v>70</v>
      </c>
      <c r="J461" s="95">
        <v>939.48</v>
      </c>
    </row>
    <row r="462" spans="1:21" ht="14.25">
      <c r="A462" s="104"/>
      <c r="B462" s="105"/>
      <c r="C462" s="105" t="s">
        <v>93</v>
      </c>
      <c r="D462" s="106" t="s">
        <v>94</v>
      </c>
      <c r="E462" s="107">
        <v>36.31</v>
      </c>
      <c r="F462" s="108"/>
      <c r="G462" s="109" t="s">
        <v>451</v>
      </c>
      <c r="H462" s="110">
        <v>135.29106000000002</v>
      </c>
      <c r="I462" s="111"/>
      <c r="J462" s="110"/>
    </row>
    <row r="463" spans="1:21" ht="15">
      <c r="C463" s="112" t="s">
        <v>95</v>
      </c>
      <c r="G463" s="289">
        <v>11680.260000000002</v>
      </c>
      <c r="H463" s="289"/>
      <c r="I463" s="289">
        <v>11680.26</v>
      </c>
      <c r="J463" s="289"/>
      <c r="O463" s="113">
        <v>11680.260000000002</v>
      </c>
      <c r="P463" s="113">
        <v>11680.26</v>
      </c>
    </row>
    <row r="464" spans="1:21" ht="99.75">
      <c r="A464" s="98" t="s">
        <v>618</v>
      </c>
      <c r="B464" s="99" t="s">
        <v>1585</v>
      </c>
      <c r="C464" s="99" t="s">
        <v>749</v>
      </c>
      <c r="D464" s="100" t="s">
        <v>750</v>
      </c>
      <c r="E464" s="37">
        <v>7.6</v>
      </c>
      <c r="F464" s="101"/>
      <c r="G464" s="94"/>
      <c r="H464" s="95"/>
      <c r="I464" s="102" t="s">
        <v>98</v>
      </c>
      <c r="J464" s="95"/>
      <c r="R464" s="1">
        <v>1166.58</v>
      </c>
      <c r="S464" s="1">
        <v>1166.58</v>
      </c>
      <c r="T464" s="1">
        <v>816.61</v>
      </c>
      <c r="U464" s="1">
        <v>816.61</v>
      </c>
    </row>
    <row r="465" spans="1:21" ht="38.25">
      <c r="C465" s="114" t="s">
        <v>1586</v>
      </c>
    </row>
    <row r="466" spans="1:21" ht="14.25">
      <c r="A466" s="98"/>
      <c r="B466" s="99"/>
      <c r="C466" s="99" t="s">
        <v>88</v>
      </c>
      <c r="D466" s="100"/>
      <c r="E466" s="37"/>
      <c r="F466" s="101">
        <v>111.23</v>
      </c>
      <c r="G466" s="94" t="s">
        <v>451</v>
      </c>
      <c r="H466" s="95">
        <v>1166.58</v>
      </c>
      <c r="I466" s="102">
        <v>1</v>
      </c>
      <c r="J466" s="95">
        <v>1166.58</v>
      </c>
      <c r="Q466" s="1">
        <v>1166.58</v>
      </c>
    </row>
    <row r="467" spans="1:21" ht="14.25">
      <c r="A467" s="98"/>
      <c r="B467" s="99"/>
      <c r="C467" s="99" t="s">
        <v>89</v>
      </c>
      <c r="D467" s="100"/>
      <c r="E467" s="37"/>
      <c r="F467" s="101">
        <v>63.63</v>
      </c>
      <c r="G467" s="94" t="s">
        <v>452</v>
      </c>
      <c r="H467" s="95">
        <v>725.38</v>
      </c>
      <c r="I467" s="102">
        <v>1</v>
      </c>
      <c r="J467" s="95">
        <v>725.38</v>
      </c>
    </row>
    <row r="468" spans="1:21" ht="14.25">
      <c r="A468" s="98"/>
      <c r="B468" s="99"/>
      <c r="C468" s="99" t="s">
        <v>97</v>
      </c>
      <c r="D468" s="100"/>
      <c r="E468" s="37"/>
      <c r="F468" s="101">
        <v>8150.64</v>
      </c>
      <c r="G468" s="94" t="s">
        <v>98</v>
      </c>
      <c r="H468" s="95">
        <v>61944.86</v>
      </c>
      <c r="I468" s="102">
        <v>1</v>
      </c>
      <c r="J468" s="95">
        <v>61944.86</v>
      </c>
    </row>
    <row r="469" spans="1:21" ht="14.25">
      <c r="A469" s="98" t="s">
        <v>1587</v>
      </c>
      <c r="B469" s="99" t="s">
        <v>1045</v>
      </c>
      <c r="C469" s="99" t="s">
        <v>1046</v>
      </c>
      <c r="D469" s="100" t="s">
        <v>554</v>
      </c>
      <c r="E469" s="37">
        <v>-32.299999999999997</v>
      </c>
      <c r="F469" s="101">
        <v>269.51</v>
      </c>
      <c r="G469" s="118" t="s">
        <v>98</v>
      </c>
      <c r="H469" s="95">
        <v>-8705.17</v>
      </c>
      <c r="I469" s="102">
        <v>1</v>
      </c>
      <c r="J469" s="95">
        <v>-8705.17</v>
      </c>
      <c r="R469" s="1">
        <v>0</v>
      </c>
      <c r="S469" s="1">
        <v>0</v>
      </c>
      <c r="T469" s="1">
        <v>0</v>
      </c>
      <c r="U469" s="1">
        <v>0</v>
      </c>
    </row>
    <row r="470" spans="1:21" ht="14.25">
      <c r="A470" s="98"/>
      <c r="B470" s="99"/>
      <c r="C470" s="99" t="s">
        <v>90</v>
      </c>
      <c r="D470" s="100" t="s">
        <v>91</v>
      </c>
      <c r="E470" s="37">
        <v>100</v>
      </c>
      <c r="F470" s="101"/>
      <c r="G470" s="94"/>
      <c r="H470" s="95">
        <v>1166.58</v>
      </c>
      <c r="I470" s="102">
        <v>100</v>
      </c>
      <c r="J470" s="95">
        <v>1166.58</v>
      </c>
    </row>
    <row r="471" spans="1:21" ht="14.25">
      <c r="A471" s="98"/>
      <c r="B471" s="99"/>
      <c r="C471" s="99" t="s">
        <v>92</v>
      </c>
      <c r="D471" s="100" t="s">
        <v>91</v>
      </c>
      <c r="E471" s="37">
        <v>70</v>
      </c>
      <c r="F471" s="101"/>
      <c r="G471" s="94"/>
      <c r="H471" s="95">
        <v>816.61</v>
      </c>
      <c r="I471" s="102">
        <v>70</v>
      </c>
      <c r="J471" s="95">
        <v>816.61</v>
      </c>
    </row>
    <row r="472" spans="1:21" ht="14.25">
      <c r="A472" s="104"/>
      <c r="B472" s="105"/>
      <c r="C472" s="105" t="s">
        <v>93</v>
      </c>
      <c r="D472" s="106" t="s">
        <v>94</v>
      </c>
      <c r="E472" s="107">
        <v>10.029999999999999</v>
      </c>
      <c r="F472" s="108"/>
      <c r="G472" s="109" t="s">
        <v>451</v>
      </c>
      <c r="H472" s="110">
        <v>105.19463999999996</v>
      </c>
      <c r="I472" s="111"/>
      <c r="J472" s="110"/>
    </row>
    <row r="473" spans="1:21" ht="15">
      <c r="C473" s="112" t="s">
        <v>95</v>
      </c>
      <c r="G473" s="289">
        <v>57114.84</v>
      </c>
      <c r="H473" s="289"/>
      <c r="I473" s="289">
        <v>57114.84</v>
      </c>
      <c r="J473" s="289"/>
      <c r="O473" s="113">
        <v>57114.84</v>
      </c>
      <c r="P473" s="113">
        <v>57114.84</v>
      </c>
    </row>
    <row r="474" spans="1:21" ht="71.25">
      <c r="A474" s="98" t="s">
        <v>619</v>
      </c>
      <c r="B474" s="99" t="s">
        <v>1588</v>
      </c>
      <c r="C474" s="99" t="s">
        <v>1589</v>
      </c>
      <c r="D474" s="100" t="s">
        <v>1590</v>
      </c>
      <c r="E474" s="37">
        <v>1</v>
      </c>
      <c r="F474" s="101"/>
      <c r="G474" s="94"/>
      <c r="H474" s="95"/>
      <c r="I474" s="102" t="s">
        <v>98</v>
      </c>
      <c r="J474" s="95"/>
      <c r="R474" s="1">
        <v>15741.83</v>
      </c>
      <c r="S474" s="1">
        <v>15741.83</v>
      </c>
      <c r="T474" s="1">
        <v>7870.91</v>
      </c>
      <c r="U474" s="1">
        <v>7870.91</v>
      </c>
    </row>
    <row r="475" spans="1:21" ht="14.25">
      <c r="A475" s="98"/>
      <c r="B475" s="99"/>
      <c r="C475" s="99" t="s">
        <v>88</v>
      </c>
      <c r="D475" s="100"/>
      <c r="E475" s="37"/>
      <c r="F475" s="101">
        <v>8234.59</v>
      </c>
      <c r="G475" s="94" t="s">
        <v>451</v>
      </c>
      <c r="H475" s="95">
        <v>11363.73</v>
      </c>
      <c r="I475" s="102">
        <v>1</v>
      </c>
      <c r="J475" s="95">
        <v>11363.73</v>
      </c>
      <c r="Q475" s="1">
        <v>11363.73</v>
      </c>
    </row>
    <row r="476" spans="1:21" ht="14.25">
      <c r="A476" s="98"/>
      <c r="B476" s="99"/>
      <c r="C476" s="99" t="s">
        <v>89</v>
      </c>
      <c r="D476" s="100"/>
      <c r="E476" s="37"/>
      <c r="F476" s="101">
        <v>20821.86</v>
      </c>
      <c r="G476" s="94" t="s">
        <v>452</v>
      </c>
      <c r="H476" s="95">
        <v>31232.79</v>
      </c>
      <c r="I476" s="102">
        <v>1</v>
      </c>
      <c r="J476" s="95">
        <v>31232.79</v>
      </c>
    </row>
    <row r="477" spans="1:21" ht="14.25">
      <c r="A477" s="98"/>
      <c r="B477" s="99"/>
      <c r="C477" s="99" t="s">
        <v>96</v>
      </c>
      <c r="D477" s="100"/>
      <c r="E477" s="37"/>
      <c r="F477" s="101">
        <v>1169.6400000000001</v>
      </c>
      <c r="G477" s="94" t="s">
        <v>452</v>
      </c>
      <c r="H477" s="103">
        <v>1754.46</v>
      </c>
      <c r="I477" s="102">
        <v>1</v>
      </c>
      <c r="J477" s="103">
        <v>1754.46</v>
      </c>
      <c r="Q477" s="1">
        <v>1754.46</v>
      </c>
    </row>
    <row r="478" spans="1:21" ht="14.25">
      <c r="A478" s="98"/>
      <c r="B478" s="99"/>
      <c r="C478" s="99" t="s">
        <v>90</v>
      </c>
      <c r="D478" s="100" t="s">
        <v>91</v>
      </c>
      <c r="E478" s="37">
        <v>120</v>
      </c>
      <c r="F478" s="101"/>
      <c r="G478" s="94"/>
      <c r="H478" s="95">
        <v>15741.83</v>
      </c>
      <c r="I478" s="102">
        <v>120</v>
      </c>
      <c r="J478" s="95">
        <v>15741.83</v>
      </c>
    </row>
    <row r="479" spans="1:21" ht="14.25">
      <c r="A479" s="98"/>
      <c r="B479" s="99"/>
      <c r="C479" s="99" t="s">
        <v>92</v>
      </c>
      <c r="D479" s="100" t="s">
        <v>91</v>
      </c>
      <c r="E479" s="37">
        <v>60</v>
      </c>
      <c r="F479" s="101"/>
      <c r="G479" s="94"/>
      <c r="H479" s="95">
        <v>7870.91</v>
      </c>
      <c r="I479" s="102">
        <v>60</v>
      </c>
      <c r="J479" s="95">
        <v>7870.91</v>
      </c>
    </row>
    <row r="480" spans="1:21" ht="14.25">
      <c r="A480" s="104"/>
      <c r="B480" s="105"/>
      <c r="C480" s="105" t="s">
        <v>93</v>
      </c>
      <c r="D480" s="106" t="s">
        <v>94</v>
      </c>
      <c r="E480" s="107">
        <v>876.02</v>
      </c>
      <c r="F480" s="108"/>
      <c r="G480" s="109" t="s">
        <v>451</v>
      </c>
      <c r="H480" s="110">
        <v>1208.9075999999998</v>
      </c>
      <c r="I480" s="111"/>
      <c r="J480" s="110"/>
    </row>
    <row r="481" spans="1:34" ht="15">
      <c r="C481" s="112" t="s">
        <v>95</v>
      </c>
      <c r="G481" s="289">
        <v>66209.260000000009</v>
      </c>
      <c r="H481" s="289"/>
      <c r="I481" s="289">
        <v>66209.259999999995</v>
      </c>
      <c r="J481" s="289"/>
      <c r="O481" s="113">
        <v>66209.260000000009</v>
      </c>
      <c r="P481" s="113">
        <v>66209.259999999995</v>
      </c>
    </row>
    <row r="483" spans="1:34" ht="15">
      <c r="A483" s="291" t="s">
        <v>1591</v>
      </c>
      <c r="B483" s="291"/>
      <c r="C483" s="291"/>
      <c r="D483" s="291"/>
      <c r="E483" s="291"/>
      <c r="F483" s="291"/>
      <c r="G483" s="289">
        <v>208862.20999999996</v>
      </c>
      <c r="H483" s="289"/>
      <c r="I483" s="289">
        <v>208862.20999999996</v>
      </c>
      <c r="J483" s="289"/>
      <c r="AF483" s="117" t="s">
        <v>1591</v>
      </c>
    </row>
    <row r="487" spans="1:34" ht="15" customHeight="1">
      <c r="A487" s="261" t="s">
        <v>1592</v>
      </c>
      <c r="B487" s="261"/>
      <c r="C487" s="261"/>
      <c r="D487" s="261"/>
      <c r="E487" s="261"/>
      <c r="F487" s="261"/>
      <c r="G487" s="289">
        <v>208862.20999999996</v>
      </c>
      <c r="H487" s="289"/>
      <c r="I487" s="289">
        <v>208862.20999999996</v>
      </c>
      <c r="J487" s="289"/>
      <c r="AF487" s="117" t="s">
        <v>1593</v>
      </c>
    </row>
    <row r="488" spans="1:34" s="47" customFormat="1"/>
    <row r="489" spans="1:34" s="47" customFormat="1" ht="14.25">
      <c r="C489" s="260" t="s">
        <v>148</v>
      </c>
      <c r="D489" s="260"/>
      <c r="E489" s="260"/>
      <c r="F489" s="260"/>
      <c r="G489" s="260"/>
      <c r="H489" s="260"/>
      <c r="I489" s="262">
        <v>0</v>
      </c>
      <c r="J489" s="262"/>
      <c r="AH489" s="84" t="s">
        <v>148</v>
      </c>
    </row>
    <row r="490" spans="1:34" s="47" customFormat="1" ht="14.25">
      <c r="C490" s="260" t="s">
        <v>149</v>
      </c>
      <c r="D490" s="260"/>
      <c r="E490" s="260"/>
      <c r="F490" s="260"/>
      <c r="G490" s="260"/>
      <c r="H490" s="260"/>
      <c r="I490" s="262">
        <v>197111.72</v>
      </c>
      <c r="J490" s="262"/>
      <c r="AH490" s="84" t="s">
        <v>149</v>
      </c>
    </row>
    <row r="491" spans="1:34" s="47" customFormat="1" ht="14.25">
      <c r="C491" s="260" t="s">
        <v>150</v>
      </c>
      <c r="D491" s="260"/>
      <c r="E491" s="260"/>
      <c r="F491" s="260"/>
      <c r="G491" s="260"/>
      <c r="H491" s="260"/>
      <c r="I491" s="262">
        <v>11750.49</v>
      </c>
      <c r="J491" s="262"/>
      <c r="AH491" s="84" t="s">
        <v>150</v>
      </c>
    </row>
    <row r="492" spans="1:34" s="47" customFormat="1" ht="14.25">
      <c r="C492" s="260" t="s">
        <v>151</v>
      </c>
      <c r="D492" s="260"/>
      <c r="E492" s="260"/>
      <c r="F492" s="260"/>
      <c r="G492" s="260"/>
      <c r="H492" s="260"/>
      <c r="I492" s="262"/>
      <c r="J492" s="262"/>
      <c r="AH492" s="84" t="s">
        <v>151</v>
      </c>
    </row>
    <row r="493" spans="1:34" s="47" customFormat="1" ht="14.25">
      <c r="C493" s="260" t="s">
        <v>152</v>
      </c>
      <c r="D493" s="260"/>
      <c r="E493" s="260"/>
      <c r="F493" s="260"/>
      <c r="G493" s="260"/>
      <c r="H493" s="260"/>
      <c r="I493" s="262">
        <v>208862.21</v>
      </c>
      <c r="J493" s="262"/>
      <c r="AH493" s="84" t="s">
        <v>152</v>
      </c>
    </row>
    <row r="494" spans="1:34" s="47" customFormat="1" ht="14.25">
      <c r="C494" s="56"/>
      <c r="D494" s="56"/>
      <c r="E494" s="56"/>
      <c r="F494" s="56"/>
      <c r="G494" s="56"/>
      <c r="H494" s="56"/>
      <c r="I494" s="86"/>
      <c r="J494" s="86"/>
      <c r="AH494" s="84"/>
    </row>
    <row r="495" spans="1:34" s="47" customFormat="1" ht="30">
      <c r="C495" s="85" t="s">
        <v>299</v>
      </c>
      <c r="D495" s="56"/>
      <c r="E495" s="56"/>
      <c r="F495" s="56"/>
      <c r="G495" s="56"/>
      <c r="H495" s="56"/>
      <c r="I495" s="86"/>
      <c r="J495" s="86"/>
      <c r="AH495" s="84"/>
    </row>
    <row r="496" spans="1:34" s="47" customFormat="1" ht="14.25">
      <c r="C496" s="260" t="s">
        <v>300</v>
      </c>
      <c r="D496" s="260"/>
      <c r="E496" s="260"/>
      <c r="F496" s="260"/>
      <c r="G496" s="260"/>
      <c r="H496" s="260"/>
      <c r="I496" s="86"/>
      <c r="J496" s="86">
        <v>0</v>
      </c>
      <c r="AH496" s="84"/>
    </row>
    <row r="497" spans="1:34" s="47" customFormat="1" ht="14.25">
      <c r="C497" s="260" t="s">
        <v>301</v>
      </c>
      <c r="D497" s="260"/>
      <c r="E497" s="260"/>
      <c r="F497" s="260"/>
      <c r="G497" s="260"/>
      <c r="H497" s="260"/>
      <c r="I497" s="86"/>
      <c r="J497" s="86">
        <v>1399493.21</v>
      </c>
      <c r="AH497" s="84"/>
    </row>
    <row r="498" spans="1:34" s="47" customFormat="1" ht="14.25">
      <c r="C498" s="260" t="s">
        <v>302</v>
      </c>
      <c r="D498" s="260"/>
      <c r="E498" s="260"/>
      <c r="F498" s="260"/>
      <c r="G498" s="260"/>
      <c r="H498" s="260"/>
      <c r="I498" s="86"/>
      <c r="J498" s="86">
        <v>83428.479999999996</v>
      </c>
      <c r="AH498" s="84"/>
    </row>
    <row r="499" spans="1:34" s="47" customFormat="1" ht="14.25">
      <c r="C499" s="260" t="s">
        <v>303</v>
      </c>
      <c r="D499" s="260"/>
      <c r="E499" s="260"/>
      <c r="F499" s="260"/>
      <c r="G499" s="260"/>
      <c r="H499" s="260"/>
      <c r="I499" s="86"/>
      <c r="J499" s="86">
        <v>0</v>
      </c>
      <c r="AH499" s="84"/>
    </row>
    <row r="500" spans="1:34" s="47" customFormat="1" ht="15">
      <c r="C500" s="261" t="s">
        <v>152</v>
      </c>
      <c r="D500" s="261"/>
      <c r="E500" s="261"/>
      <c r="F500" s="261"/>
      <c r="G500" s="261"/>
      <c r="H500" s="261"/>
      <c r="I500" s="78"/>
      <c r="J500" s="78">
        <v>1482921.69</v>
      </c>
      <c r="AH500" s="84"/>
    </row>
    <row r="501" spans="1:34" ht="2.25" customHeight="1"/>
    <row r="504" spans="1:34" ht="14.25">
      <c r="A504" s="292" t="s">
        <v>153</v>
      </c>
      <c r="B504" s="292"/>
      <c r="C504" s="36" t="s">
        <v>1</v>
      </c>
      <c r="D504" s="36"/>
      <c r="E504" s="36"/>
      <c r="F504" s="36"/>
      <c r="G504" s="36"/>
      <c r="H504" s="5" t="s">
        <v>1</v>
      </c>
      <c r="I504" s="5"/>
      <c r="J504" s="5"/>
    </row>
    <row r="505" spans="1:34" ht="14.25">
      <c r="A505" s="5"/>
      <c r="B505" s="5"/>
      <c r="C505" s="288" t="s">
        <v>62</v>
      </c>
      <c r="D505" s="288"/>
      <c r="E505" s="288"/>
      <c r="F505" s="288"/>
      <c r="G505" s="288"/>
      <c r="H505" s="5"/>
      <c r="I505" s="5"/>
      <c r="J505" s="5"/>
    </row>
    <row r="506" spans="1:34" ht="14.25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spans="1:34" ht="14.25">
      <c r="A507" s="292" t="s">
        <v>154</v>
      </c>
      <c r="B507" s="292"/>
      <c r="C507" s="36" t="s">
        <v>1</v>
      </c>
      <c r="D507" s="36"/>
      <c r="E507" s="36"/>
      <c r="F507" s="36"/>
      <c r="G507" s="36"/>
      <c r="H507" s="5" t="s">
        <v>1</v>
      </c>
      <c r="I507" s="5"/>
      <c r="J507" s="5"/>
    </row>
    <row r="508" spans="1:34" ht="14.25">
      <c r="A508" s="5"/>
      <c r="B508" s="5"/>
      <c r="C508" s="288" t="s">
        <v>62</v>
      </c>
      <c r="D508" s="288"/>
      <c r="E508" s="288"/>
      <c r="F508" s="288"/>
      <c r="G508" s="288"/>
      <c r="H508" s="5"/>
      <c r="I508" s="5"/>
      <c r="J508" s="5"/>
    </row>
  </sheetData>
  <mergeCells count="205">
    <mergeCell ref="C500:H500"/>
    <mergeCell ref="C492:H492"/>
    <mergeCell ref="I492:J492"/>
    <mergeCell ref="C493:H493"/>
    <mergeCell ref="I493:J493"/>
    <mergeCell ref="C496:H496"/>
    <mergeCell ref="C497:H497"/>
    <mergeCell ref="C508:G508"/>
    <mergeCell ref="A483:F483"/>
    <mergeCell ref="G483:H483"/>
    <mergeCell ref="I483:J483"/>
    <mergeCell ref="A487:F487"/>
    <mergeCell ref="G487:H487"/>
    <mergeCell ref="I487:J487"/>
    <mergeCell ref="C491:H491"/>
    <mergeCell ref="I491:J491"/>
    <mergeCell ref="A504:B504"/>
    <mergeCell ref="C505:G505"/>
    <mergeCell ref="A507:B507"/>
    <mergeCell ref="C498:H498"/>
    <mergeCell ref="C499:H499"/>
    <mergeCell ref="G463:H463"/>
    <mergeCell ref="I463:J463"/>
    <mergeCell ref="G473:H473"/>
    <mergeCell ref="I473:J473"/>
    <mergeCell ref="G481:H481"/>
    <mergeCell ref="I481:J481"/>
    <mergeCell ref="C489:H489"/>
    <mergeCell ref="I489:J489"/>
    <mergeCell ref="C490:H490"/>
    <mergeCell ref="I490:J490"/>
    <mergeCell ref="G444:H444"/>
    <mergeCell ref="I444:J444"/>
    <mergeCell ref="G453:H453"/>
    <mergeCell ref="I453:J453"/>
    <mergeCell ref="G455:H455"/>
    <mergeCell ref="I455:J455"/>
    <mergeCell ref="G431:H431"/>
    <mergeCell ref="I431:J431"/>
    <mergeCell ref="G433:H433"/>
    <mergeCell ref="I433:J433"/>
    <mergeCell ref="G435:H435"/>
    <mergeCell ref="I435:J435"/>
    <mergeCell ref="G409:H409"/>
    <mergeCell ref="I409:J409"/>
    <mergeCell ref="G420:H420"/>
    <mergeCell ref="I420:J420"/>
    <mergeCell ref="G422:H422"/>
    <mergeCell ref="I422:J422"/>
    <mergeCell ref="G388:H388"/>
    <mergeCell ref="I388:J388"/>
    <mergeCell ref="G396:H396"/>
    <mergeCell ref="I396:J396"/>
    <mergeCell ref="G407:H407"/>
    <mergeCell ref="I407:J407"/>
    <mergeCell ref="G361:H361"/>
    <mergeCell ref="I361:J361"/>
    <mergeCell ref="G370:H370"/>
    <mergeCell ref="I370:J370"/>
    <mergeCell ref="G379:H379"/>
    <mergeCell ref="I379:J379"/>
    <mergeCell ref="G347:H347"/>
    <mergeCell ref="I347:J347"/>
    <mergeCell ref="G349:H349"/>
    <mergeCell ref="I349:J349"/>
    <mergeCell ref="G359:H359"/>
    <mergeCell ref="I359:J359"/>
    <mergeCell ref="G325:H325"/>
    <mergeCell ref="I325:J325"/>
    <mergeCell ref="G335:H335"/>
    <mergeCell ref="I335:J335"/>
    <mergeCell ref="G337:H337"/>
    <mergeCell ref="I337:J337"/>
    <mergeCell ref="G311:H311"/>
    <mergeCell ref="I311:J311"/>
    <mergeCell ref="G313:H313"/>
    <mergeCell ref="I313:J313"/>
    <mergeCell ref="G323:H323"/>
    <mergeCell ref="I323:J323"/>
    <mergeCell ref="G289:H289"/>
    <mergeCell ref="I289:J289"/>
    <mergeCell ref="G299:H299"/>
    <mergeCell ref="I299:J299"/>
    <mergeCell ref="G301:H301"/>
    <mergeCell ref="I301:J301"/>
    <mergeCell ref="G275:H275"/>
    <mergeCell ref="I275:J275"/>
    <mergeCell ref="G277:H277"/>
    <mergeCell ref="I277:J277"/>
    <mergeCell ref="G287:H287"/>
    <mergeCell ref="I287:J287"/>
    <mergeCell ref="G262:H262"/>
    <mergeCell ref="I262:J262"/>
    <mergeCell ref="G264:H264"/>
    <mergeCell ref="I264:J264"/>
    <mergeCell ref="G273:H273"/>
    <mergeCell ref="I273:J273"/>
    <mergeCell ref="G251:H251"/>
    <mergeCell ref="I251:J251"/>
    <mergeCell ref="G253:H253"/>
    <mergeCell ref="I253:J253"/>
    <mergeCell ref="G255:H255"/>
    <mergeCell ref="I255:J255"/>
    <mergeCell ref="G239:H239"/>
    <mergeCell ref="I239:J239"/>
    <mergeCell ref="G241:H241"/>
    <mergeCell ref="I241:J241"/>
    <mergeCell ref="G243:H243"/>
    <mergeCell ref="I243:J243"/>
    <mergeCell ref="G226:H226"/>
    <mergeCell ref="I226:J226"/>
    <mergeCell ref="G228:H228"/>
    <mergeCell ref="I228:J228"/>
    <mergeCell ref="G230:H230"/>
    <mergeCell ref="I230:J230"/>
    <mergeCell ref="G220:H220"/>
    <mergeCell ref="I220:J220"/>
    <mergeCell ref="G222:H222"/>
    <mergeCell ref="I222:J222"/>
    <mergeCell ref="G224:H224"/>
    <mergeCell ref="I224:J224"/>
    <mergeCell ref="G199:H199"/>
    <mergeCell ref="I199:J199"/>
    <mergeCell ref="G208:H208"/>
    <mergeCell ref="I208:J208"/>
    <mergeCell ref="G210:H210"/>
    <mergeCell ref="I210:J210"/>
    <mergeCell ref="G186:H186"/>
    <mergeCell ref="I186:J186"/>
    <mergeCell ref="G188:H188"/>
    <mergeCell ref="I188:J188"/>
    <mergeCell ref="G197:H197"/>
    <mergeCell ref="I197:J197"/>
    <mergeCell ref="G165:H165"/>
    <mergeCell ref="I165:J165"/>
    <mergeCell ref="G175:H175"/>
    <mergeCell ref="I175:J175"/>
    <mergeCell ref="G177:H177"/>
    <mergeCell ref="I177:J177"/>
    <mergeCell ref="G151:H151"/>
    <mergeCell ref="I151:J151"/>
    <mergeCell ref="G153:H153"/>
    <mergeCell ref="I153:J153"/>
    <mergeCell ref="G163:H163"/>
    <mergeCell ref="I163:J163"/>
    <mergeCell ref="G130:H130"/>
    <mergeCell ref="I130:J130"/>
    <mergeCell ref="G139:H139"/>
    <mergeCell ref="I139:J139"/>
    <mergeCell ref="G141:H141"/>
    <mergeCell ref="I141:J141"/>
    <mergeCell ref="G117:H117"/>
    <mergeCell ref="I117:J117"/>
    <mergeCell ref="G119:H119"/>
    <mergeCell ref="I119:J119"/>
    <mergeCell ref="G128:H128"/>
    <mergeCell ref="I128:J128"/>
    <mergeCell ref="G97:H97"/>
    <mergeCell ref="I97:J97"/>
    <mergeCell ref="G106:H106"/>
    <mergeCell ref="I106:J106"/>
    <mergeCell ref="G108:H108"/>
    <mergeCell ref="I108:J108"/>
    <mergeCell ref="G84:H84"/>
    <mergeCell ref="I84:J84"/>
    <mergeCell ref="G86:H86"/>
    <mergeCell ref="I86:J86"/>
    <mergeCell ref="G95:H95"/>
    <mergeCell ref="I95:J95"/>
    <mergeCell ref="G64:H64"/>
    <mergeCell ref="I64:J64"/>
    <mergeCell ref="G73:H73"/>
    <mergeCell ref="I73:J73"/>
    <mergeCell ref="G75:H75"/>
    <mergeCell ref="I75:J75"/>
    <mergeCell ref="G51:H51"/>
    <mergeCell ref="I51:J51"/>
    <mergeCell ref="G53:H53"/>
    <mergeCell ref="I53:J53"/>
    <mergeCell ref="G62:H62"/>
    <mergeCell ref="I62:J62"/>
    <mergeCell ref="E27:G27"/>
    <mergeCell ref="A33:J33"/>
    <mergeCell ref="G40:H40"/>
    <mergeCell ref="I40:J40"/>
    <mergeCell ref="G42:H42"/>
    <mergeCell ref="I42:J42"/>
    <mergeCell ref="A21:J21"/>
    <mergeCell ref="E25:G25"/>
    <mergeCell ref="E26:G26"/>
    <mergeCell ref="B7:E7"/>
    <mergeCell ref="G7:J7"/>
    <mergeCell ref="A10:J10"/>
    <mergeCell ref="A11:J11"/>
    <mergeCell ref="A13:J13"/>
    <mergeCell ref="A14:J14"/>
    <mergeCell ref="B3:E3"/>
    <mergeCell ref="G3:J3"/>
    <mergeCell ref="B4:E4"/>
    <mergeCell ref="G4:J4"/>
    <mergeCell ref="B6:E6"/>
    <mergeCell ref="G6:J6"/>
    <mergeCell ref="A16:J16"/>
    <mergeCell ref="A18:J18"/>
    <mergeCell ref="A19:J19"/>
  </mergeCells>
  <pageMargins left="0.4" right="0.2" top="0.2" bottom="0.4" header="0.2" footer="0.2"/>
  <pageSetup paperSize="9" scale="65" orientation="portrait" r:id="rId1"/>
  <headerFooter>
    <oddHeader>&amp;L&amp;8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30</vt:i4>
      </vt:variant>
    </vt:vector>
  </HeadingPairs>
  <TitlesOfParts>
    <vt:vector size="46" baseType="lpstr">
      <vt:lpstr>ОС (баз)</vt:lpstr>
      <vt:lpstr>Сводка (тек)</vt:lpstr>
      <vt:lpstr>02-01-01 (2)</vt:lpstr>
      <vt:lpstr>02-01-01</vt:lpstr>
      <vt:lpstr>02-01-02</vt:lpstr>
      <vt:lpstr>02-01-03</vt:lpstr>
      <vt:lpstr>02-01-04</vt:lpstr>
      <vt:lpstr>02-01-06</vt:lpstr>
      <vt:lpstr>02-01-05</vt:lpstr>
      <vt:lpstr>02-01-07</vt:lpstr>
      <vt:lpstr>02-01-08</vt:lpstr>
      <vt:lpstr>02-01-09</vt:lpstr>
      <vt:lpstr>02-01-10</vt:lpstr>
      <vt:lpstr>02-01-11</vt:lpstr>
      <vt:lpstr>02-01-12</vt:lpstr>
      <vt:lpstr>02-01-13</vt:lpstr>
      <vt:lpstr>'02-01-01'!Заголовки_для_печати</vt:lpstr>
      <vt:lpstr>'02-01-01 (2)'!Заголовки_для_печати</vt:lpstr>
      <vt:lpstr>'02-01-02'!Заголовки_для_печати</vt:lpstr>
      <vt:lpstr>'02-01-03'!Заголовки_для_печати</vt:lpstr>
      <vt:lpstr>'02-01-04'!Заголовки_для_печати</vt:lpstr>
      <vt:lpstr>'02-01-05'!Заголовки_для_печати</vt:lpstr>
      <vt:lpstr>'02-01-06'!Заголовки_для_печати</vt:lpstr>
      <vt:lpstr>'02-01-07'!Заголовки_для_печати</vt:lpstr>
      <vt:lpstr>'02-01-08'!Заголовки_для_печати</vt:lpstr>
      <vt:lpstr>'02-01-09'!Заголовки_для_печати</vt:lpstr>
      <vt:lpstr>'02-01-10'!Заголовки_для_печати</vt:lpstr>
      <vt:lpstr>'02-01-11'!Заголовки_для_печати</vt:lpstr>
      <vt:lpstr>'02-01-12'!Заголовки_для_печати</vt:lpstr>
      <vt:lpstr>'02-01-13'!Заголовки_для_печати</vt:lpstr>
      <vt:lpstr>'ОС (баз)'!Заголовки_для_печати</vt:lpstr>
      <vt:lpstr>'Сводка (тек)'!Заголовки_для_печати</vt:lpstr>
      <vt:lpstr>'02-01-01'!Область_печати</vt:lpstr>
      <vt:lpstr>'02-01-01 (2)'!Область_печати</vt:lpstr>
      <vt:lpstr>'02-01-02'!Область_печати</vt:lpstr>
      <vt:lpstr>'02-01-03'!Область_печати</vt:lpstr>
      <vt:lpstr>'02-01-04'!Область_печати</vt:lpstr>
      <vt:lpstr>'02-01-05'!Область_печати</vt:lpstr>
      <vt:lpstr>'02-01-06'!Область_печати</vt:lpstr>
      <vt:lpstr>'02-01-07'!Область_печати</vt:lpstr>
      <vt:lpstr>'02-01-08'!Область_печати</vt:lpstr>
      <vt:lpstr>'02-01-09'!Область_печати</vt:lpstr>
      <vt:lpstr>'02-01-10'!Область_печати</vt:lpstr>
      <vt:lpstr>'02-01-11'!Область_печати</vt:lpstr>
      <vt:lpstr>'02-01-12'!Область_печати</vt:lpstr>
      <vt:lpstr>'02-01-13'!Область_печати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D.A.</cp:lastModifiedBy>
  <dcterms:created xsi:type="dcterms:W3CDTF">2017-05-26T16:09:24Z</dcterms:created>
  <dcterms:modified xsi:type="dcterms:W3CDTF">2017-07-05T08:47:26Z</dcterms:modified>
</cp:coreProperties>
</file>